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RURAL LUIS ANTONIO DUQUE PEÑA\11. Soportes Precontractuales MC - Obra PI\Modificatoria 2\"/>
    </mc:Choice>
  </mc:AlternateContent>
  <xr:revisionPtr revIDLastSave="0" documentId="13_ncr:1_{34FA2B41-4D7D-40B6-91D1-98DDC9CAA04B}" xr6:coauthVersionLast="47" xr6:coauthVersionMax="47" xr10:uidLastSave="{00000000-0000-0000-0000-000000000000}"/>
  <bookViews>
    <workbookView xWindow="-120" yWindow="-120" windowWidth="29040" windowHeight="15720" tabRatio="795" xr2:uid="{00000000-000D-0000-FFFF-FFFF00000000}"/>
  </bookViews>
  <sheets>
    <sheet name="SABANA MOD. 2" sheetId="30" r:id="rId1"/>
    <sheet name="APUs" sheetId="3" r:id="rId2"/>
    <sheet name="excavacion" sheetId="4" r:id="rId3"/>
    <sheet name="retiro de sobrantes" sheetId="5" r:id="rId4"/>
    <sheet name="viga" sheetId="6" r:id="rId5"/>
    <sheet name="zapata" sheetId="7" r:id="rId6"/>
    <sheet name="caja inspeccion" sheetId="27" r:id="rId7"/>
    <sheet name="columnas" sheetId="8" r:id="rId8"/>
    <sheet name="viga aerea" sheetId="9" r:id="rId9"/>
    <sheet name="acero 60000" sheetId="10" r:id="rId10"/>
    <sheet name="acero de 37000" sheetId="11" r:id="rId11"/>
    <sheet name="malla" sheetId="12" r:id="rId12"/>
    <sheet name="muros " sheetId="13" r:id="rId13"/>
    <sheet name="pañete" sheetId="14" r:id="rId14"/>
    <sheet name="cubierta" sheetId="15" r:id="rId15"/>
    <sheet name="estruc. cubierta" sheetId="16" r:id="rId16"/>
    <sheet name="marcos puertas" sheetId="17" r:id="rId17"/>
    <sheet name="puerta metalica" sheetId="18" r:id="rId18"/>
    <sheet name="ventana" sheetId="19" r:id="rId19"/>
    <sheet name="conexion tanque" sheetId="20" r:id="rId20"/>
    <sheet name="llave manguera" sheetId="21" r:id="rId21"/>
    <sheet name="puntos hidraulicos" sheetId="22" r:id="rId22"/>
    <sheet name="red sanitaria 2&quot;" sheetId="25" r:id="rId23"/>
    <sheet name="red sanitaria de 4&quot;" sheetId="26" r:id="rId24"/>
    <sheet name="salida sanitaria 2&quot;" sheetId="23" r:id="rId25"/>
    <sheet name="salida sanitaria 4&quot;" sheetId="24" r:id="rId26"/>
    <sheet name="red suministro" sheetId="28" r:id="rId27"/>
    <sheet name="Acometida Aerea" sheetId="35" r:id="rId28"/>
    <sheet name="Salida Lampara" sheetId="36" r:id="rId29"/>
    <sheet name="Tuberia Conduit" sheetId="37" r:id="rId30"/>
    <sheet name="Alistado y Placa Base " sheetId="33" r:id="rId31"/>
    <sheet name="Enchape Baterias Nuevas" sheetId="31" r:id="rId32"/>
    <sheet name="Acabado en granito" sheetId="45" r:id="rId33"/>
    <sheet name="Lavamanos" sheetId="46" r:id="rId34"/>
    <sheet name="Esmalte Baterias" sheetId="43" r:id="rId35"/>
    <sheet name="Pintura baterias nuevas" sheetId="34" r:id="rId36"/>
    <sheet name="Enchape Baterias Mejoramiento" sheetId="44" r:id="rId37"/>
    <sheet name="Sanitario tanque" sheetId="47" r:id="rId38"/>
    <sheet name="Preliminares" sheetId="38" r:id="rId39"/>
    <sheet name="Placa Tanques" sheetId="39" r:id="rId40"/>
    <sheet name="Orinal Infantil" sheetId="49" r:id="rId41"/>
    <sheet name="Sanitario infantil" sheetId="50" r:id="rId42"/>
    <sheet name="Estuco baterias nuevas" sheetId="51" r:id="rId43"/>
    <sheet name="Filos" sheetId="48" r:id="rId44"/>
    <sheet name="Corte Arbol" sheetId="40" r:id="rId45"/>
  </sheets>
  <externalReferences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#N/A</definedName>
    <definedName name="\X">#N/A</definedName>
    <definedName name="\Z" localSheetId="1">[1]!ERR</definedName>
    <definedName name="\Z">#N/A</definedName>
    <definedName name="_" hidden="1">#REF!</definedName>
    <definedName name="___">#REF!</definedName>
    <definedName name="____________________________________________________i1">#REF!</definedName>
    <definedName name="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_l9001">#REF!</definedName>
    <definedName name="_____________________________________i1">#REF!</definedName>
    <definedName name="____________________________________i1">#REF!</definedName>
    <definedName name="____________________________________l9001">#REF!</definedName>
    <definedName name="___________________________________i1">#REF!</definedName>
    <definedName name="___________________________________l9001">#REF!</definedName>
    <definedName name="__________________________________i1">#REF!</definedName>
    <definedName name="__________________________________l9001">#REF!</definedName>
    <definedName name="_________________________________apu1">#REF!</definedName>
    <definedName name="_________________________________i1">#REF!</definedName>
    <definedName name="_________________________________l9001">#REF!</definedName>
    <definedName name="________________________________apu1">#REF!</definedName>
    <definedName name="________________________________i1">#REF!</definedName>
    <definedName name="________________________________l9001">#REF!</definedName>
    <definedName name="_______________________________apu1">#REF!</definedName>
    <definedName name="_______________________________i1">#REF!</definedName>
    <definedName name="_______________________________l9001">#REF!</definedName>
    <definedName name="______________________________apu1">#REF!</definedName>
    <definedName name="______________________________i1">#REF!</definedName>
    <definedName name="______________________________l9001">#REF!</definedName>
    <definedName name="_____________________________i1">#REF!</definedName>
    <definedName name="_____________________________l9001">#REF!</definedName>
    <definedName name="____________________________apu1">#REF!</definedName>
    <definedName name="____________________________i1">#REF!</definedName>
    <definedName name="____________________________l9001">#REF!</definedName>
    <definedName name="___________________________apu1">#REF!</definedName>
    <definedName name="___________________________i1">#REF!</definedName>
    <definedName name="___________________________l9001">#REF!</definedName>
    <definedName name="__________________________apu1">#REF!</definedName>
    <definedName name="__________________________i1">#REF!</definedName>
    <definedName name="__________________________l9001">#REF!</definedName>
    <definedName name="_________________________apu1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i1">#REF!</definedName>
    <definedName name="_________________________l900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>#REF!</definedName>
    <definedName name="________________________l900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apu1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i1">#REF!</definedName>
    <definedName name="_______________________l900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l900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apu1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l900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apu1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l900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apu1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l900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FS01" localSheetId="32">[2]!ERR</definedName>
    <definedName name="__________________FS01" localSheetId="27">[2]!ERR</definedName>
    <definedName name="__________________FS01" localSheetId="30">[2]!ERR</definedName>
    <definedName name="__________________FS01" localSheetId="44">[2]!ERR</definedName>
    <definedName name="__________________FS01" localSheetId="36">[2]!ERR</definedName>
    <definedName name="__________________FS01" localSheetId="31">[2]!ERR</definedName>
    <definedName name="__________________FS01" localSheetId="34">[2]!ERR</definedName>
    <definedName name="__________________FS01" localSheetId="42">[2]!ERR</definedName>
    <definedName name="__________________FS01" localSheetId="43">[2]!ERR</definedName>
    <definedName name="__________________FS01" localSheetId="33">[2]!ERR</definedName>
    <definedName name="__________________FS01" localSheetId="40">[2]!ERR</definedName>
    <definedName name="__________________FS01" localSheetId="35">[2]!ERR</definedName>
    <definedName name="__________________FS01" localSheetId="39">[2]!ERR</definedName>
    <definedName name="__________________FS01" localSheetId="38">[2]!ERR</definedName>
    <definedName name="__________________FS01" localSheetId="28">[2]!ERR</definedName>
    <definedName name="__________________FS01" localSheetId="41">[2]!ERR</definedName>
    <definedName name="__________________FS01" localSheetId="37">[2]!ERR</definedName>
    <definedName name="__________________FS01" localSheetId="29">[2]!ERR</definedName>
    <definedName name="__________________FS01">[2]!ERR</definedName>
    <definedName name="__________________i1">#REF!</definedName>
    <definedName name="__________________l9001">#REF!</definedName>
    <definedName name="__________________MA2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l9001">#REF!</definedName>
    <definedName name="_________________MA2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i1">#REF!</definedName>
    <definedName name="________________l9001">#REF!</definedName>
    <definedName name="________________MA2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l9001">#REF!</definedName>
    <definedName name="_______________MA2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SBC1">#REF!</definedName>
    <definedName name="_______________SBC3">#REF!</definedName>
    <definedName name="_______________SBC5">#REF!</definedName>
    <definedName name="_______________V1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i1">#REF!</definedName>
    <definedName name="______________l9001">#REF!</definedName>
    <definedName name="______________MA2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l9001">#REF!</definedName>
    <definedName name="_____________MA2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i1">#REF!</definedName>
    <definedName name="____________l9001">#REF!</definedName>
    <definedName name="____________MA2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l9001">#REF!</definedName>
    <definedName name="___________MA2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i1">#REF!</definedName>
    <definedName name="__________l9001">#REF!</definedName>
    <definedName name="__________MA2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i1">#REF!</definedName>
    <definedName name="_________key2" hidden="1">#REF!</definedName>
    <definedName name="_________l9001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1">#REF!</definedName>
    <definedName name="________I9999">#REF!</definedName>
    <definedName name="________key2" hidden="1">#REF!</definedName>
    <definedName name="________key3" hidden="1">#REF!</definedName>
    <definedName name="________l900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j51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A1">#REF!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>#REF!</definedName>
    <definedName name="_______APU221">#REF!</definedName>
    <definedName name="_______APU465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#REF!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>#REF!</definedName>
    <definedName name="______APU221">#REF!</definedName>
    <definedName name="______APU465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#REF!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tp2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#REF!</definedName>
    <definedName name="_____LEO1">#REF!</definedName>
    <definedName name="_____LEO11">#REF!</definedName>
    <definedName name="_____LEO12">#REF!</definedName>
    <definedName name="_____LEO13">#REF!</definedName>
    <definedName name="_____LEO14">#REF!</definedName>
    <definedName name="_____LEO15">#REF!</definedName>
    <definedName name="_____LEO16">#REF!</definedName>
    <definedName name="_____LEO17">#REF!</definedName>
    <definedName name="_____LEO2">#REF!</definedName>
    <definedName name="_____LEO3">#REF!</definedName>
    <definedName name="_____LEO4">#REF!</definedName>
    <definedName name="_____LEO5">#REF!</definedName>
    <definedName name="_____LEO7">#REF!</definedName>
    <definedName name="_____LEO8">#REF!</definedName>
    <definedName name="_____LEO9">#REF!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tp2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#REF!</definedName>
    <definedName name="____LEY80">#REF!</definedName>
    <definedName name="____M14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e7">#REF!</definedName>
    <definedName name="___ane8">#REF!</definedName>
    <definedName name="___Ant2">#REF!</definedName>
    <definedName name="___Ant3">#REF!</definedName>
    <definedName name="___apu1">#REF!</definedName>
    <definedName name="___APU221">#REF!</definedName>
    <definedName name="___APU465">#REF!</definedName>
    <definedName name="___Atp2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#REF!</definedName>
    <definedName name="___CON123">#REF!</definedName>
    <definedName name="___Con2">#REF!</definedName>
    <definedName name="___Con3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4" localSheetId="0">{"SUMINISTRO E INSTALACIÓN CANALETAS L=7.50"}</definedName>
    <definedName name="___F4">{"SUMINISTRO E INSTALACIÓN CANALETAS L=7.50"}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c1">#REF!</definedName>
    <definedName name="___Inc2">#REF!</definedName>
    <definedName name="___Inc3">#REF!</definedName>
    <definedName name="___INF1">#REF!</definedName>
    <definedName name="___Ing1">#REF!</definedName>
    <definedName name="___Ing2">#REF!</definedName>
    <definedName name="___Ing3">#REF!</definedName>
    <definedName name="___Jai1">#REF!</definedName>
    <definedName name="___Jai2">#REF!</definedName>
    <definedName name="___Jai3">#REF!</definedName>
    <definedName name="___juan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>#REF!</definedName>
    <definedName name="___LEO1">#REF!</definedName>
    <definedName name="___LEO11">#REF!</definedName>
    <definedName name="___LEO12">#REF!</definedName>
    <definedName name="___LEO13">#REF!</definedName>
    <definedName name="___LEO14">#REF!</definedName>
    <definedName name="___LEO15">#REF!</definedName>
    <definedName name="___LEO16">#REF!</definedName>
    <definedName name="___LEO17">#REF!</definedName>
    <definedName name="___LEO2">#REF!</definedName>
    <definedName name="___LEO3">#REF!</definedName>
    <definedName name="___LEO4">#REF!</definedName>
    <definedName name="___LEO5">#REF!</definedName>
    <definedName name="___LEO7">#REF!</definedName>
    <definedName name="___LEO8">#REF!</definedName>
    <definedName name="___LEO9">#REF!</definedName>
    <definedName name="___LEY80">#REF!</definedName>
    <definedName name="___M14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Ope1">#REF!</definedName>
    <definedName name="___Ope2">#REF!</definedName>
    <definedName name="___Ope3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ed1">#REF!</definedName>
    <definedName name="___Red2">#REF!</definedName>
    <definedName name="___Red3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um3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#REF!</definedName>
    <definedName name="___Tra2">#REF!</definedName>
    <definedName name="___Tra3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1Excel_BuiltIn_Print_Area_1_1_1">#REF!</definedName>
    <definedName name="__1Sin_nombre">#REF!</definedName>
    <definedName name="__2Excel_BuiltIn_Print_Titles_1_1_1_1">#REF!</definedName>
    <definedName name="__a1">#REF!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LL4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500">#REF!</definedName>
    <definedName name="__con3000">#REF!</definedName>
    <definedName name="__DCI1">#REF!</definedName>
    <definedName name="__DDS1">#REF!</definedName>
    <definedName name="__DEC1">#REF!</definedName>
    <definedName name="__DEC12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4" localSheetId="0">{"SUMINISTRO E INSTALACIÓN CANALETAS L=7.50"}</definedName>
    <definedName name="__F4">{"SUMINISTRO E INSTALACIÓN CANALETAS L=7.50"}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FS0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O1">#REF!</definedName>
    <definedName name="__LEO11">#REF!</definedName>
    <definedName name="__LEO12">#REF!</definedName>
    <definedName name="__LEO13">#REF!</definedName>
    <definedName name="__LEO14">#REF!</definedName>
    <definedName name="__LEO15">#REF!</definedName>
    <definedName name="__LEO16">#REF!</definedName>
    <definedName name="__LEO17">#REF!</definedName>
    <definedName name="__LEO2">#REF!</definedName>
    <definedName name="__LEO3">#REF!</definedName>
    <definedName name="__LEO4">#REF!</definedName>
    <definedName name="__LEO5">#REF!</definedName>
    <definedName name="__LEO7">#REF!</definedName>
    <definedName name="__LEO8">#REF!</definedName>
    <definedName name="__LEO9">#REF!</definedName>
    <definedName name="__LEY80">#REF!</definedName>
    <definedName name="__M14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P107" localSheetId="32">Scheduled_Payment+Extra_Payment</definedName>
    <definedName name="__OP107" localSheetId="27">Scheduled_Payment+Extra_Payment</definedName>
    <definedName name="__OP107" localSheetId="30">Scheduled_Payment+Extra_Payment</definedName>
    <definedName name="__OP107" localSheetId="44">Scheduled_Payment+Extra_Payment</definedName>
    <definedName name="__OP107" localSheetId="36">Scheduled_Payment+Extra_Payment</definedName>
    <definedName name="__OP107" localSheetId="31">Scheduled_Payment+Extra_Payment</definedName>
    <definedName name="__OP107" localSheetId="34">Scheduled_Payment+Extra_Payment</definedName>
    <definedName name="__OP107" localSheetId="42">Scheduled_Payment+Extra_Payment</definedName>
    <definedName name="__OP107" localSheetId="43">Scheduled_Payment+Extra_Payment</definedName>
    <definedName name="__OP107" localSheetId="33">Scheduled_Payment+Extra_Payment</definedName>
    <definedName name="__OP107" localSheetId="40">Scheduled_Payment+Extra_Payment</definedName>
    <definedName name="__OP107" localSheetId="35">Scheduled_Payment+Extra_Payment</definedName>
    <definedName name="__OP107" localSheetId="39">Scheduled_Payment+Extra_Payment</definedName>
    <definedName name="__OP107" localSheetId="38">Scheduled_Payment+Extra_Payment</definedName>
    <definedName name="__OP107" localSheetId="0">Scheduled_Payment+Extra_Payment</definedName>
    <definedName name="__OP107" localSheetId="28">Scheduled_Payment+Extra_Payment</definedName>
    <definedName name="__OP107" localSheetId="41">Scheduled_Payment+Extra_Payment</definedName>
    <definedName name="__OP107" localSheetId="37">Scheduled_Payment+Extra_Payment</definedName>
    <definedName name="__OP107" localSheetId="29">Scheduled_Payment+Extra_Payment</definedName>
    <definedName name="__OP107">Scheduled_Payment+Extra_Payment</definedName>
    <definedName name="__OP107_1">#NAME?+#NAME?</definedName>
    <definedName name="__OP107_2">#NAME?+#NAME?</definedName>
    <definedName name="__OP108" localSheetId="32">Scheduled_Payment+Extra_Payment</definedName>
    <definedName name="__OP108" localSheetId="27">Scheduled_Payment+Extra_Payment</definedName>
    <definedName name="__OP108" localSheetId="30">Scheduled_Payment+Extra_Payment</definedName>
    <definedName name="__OP108" localSheetId="44">Scheduled_Payment+Extra_Payment</definedName>
    <definedName name="__OP108" localSheetId="36">Scheduled_Payment+Extra_Payment</definedName>
    <definedName name="__OP108" localSheetId="31">Scheduled_Payment+Extra_Payment</definedName>
    <definedName name="__OP108" localSheetId="34">Scheduled_Payment+Extra_Payment</definedName>
    <definedName name="__OP108" localSheetId="42">Scheduled_Payment+Extra_Payment</definedName>
    <definedName name="__OP108" localSheetId="43">Scheduled_Payment+Extra_Payment</definedName>
    <definedName name="__OP108" localSheetId="33">Scheduled_Payment+Extra_Payment</definedName>
    <definedName name="__OP108" localSheetId="40">Scheduled_Payment+Extra_Payment</definedName>
    <definedName name="__OP108" localSheetId="35">Scheduled_Payment+Extra_Payment</definedName>
    <definedName name="__OP108" localSheetId="39">Scheduled_Payment+Extra_Payment</definedName>
    <definedName name="__OP108" localSheetId="38">Scheduled_Payment+Extra_Payment</definedName>
    <definedName name="__OP108" localSheetId="0">Scheduled_Payment+Extra_Payment</definedName>
    <definedName name="__OP108" localSheetId="28">Scheduled_Payment+Extra_Payment</definedName>
    <definedName name="__OP108" localSheetId="41">Scheduled_Payment+Extra_Payment</definedName>
    <definedName name="__OP108" localSheetId="37">Scheduled_Payment+Extra_Payment</definedName>
    <definedName name="__OP108" localSheetId="29">Scheduled_Payment+Extra_Payment</definedName>
    <definedName name="__OP108">Scheduled_Payment+Extra_Payment</definedName>
    <definedName name="__OP108_1">#NAME?+#NAME?</definedName>
    <definedName name="__OP108_2">#NAME?+#NAME?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CN1">#REF!</definedName>
    <definedName name="__TCN2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>#REF!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01">#REF!</definedName>
    <definedName name="_1">#REF!</definedName>
    <definedName name="_1__123Graph_ACart_Utilidad" hidden="1">#REF!</definedName>
    <definedName name="_1__123Graph_BCHART_5" hidden="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 hidden="1">#REF!</definedName>
    <definedName name="_3__123Graph_CCart_Utilidad" hidden="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iu2">#REF!</definedName>
    <definedName name="_ALL4">#REF!</definedName>
    <definedName name="_ALM1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e7">#REF!</definedName>
    <definedName name="_ane8">#REF!</definedName>
    <definedName name="_Ant2">#REF!</definedName>
    <definedName name="_Ant3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RI10">[3]Hoja3!$F$1327</definedName>
    <definedName name="_BRI12">[3]Hoja3!$F$1366</definedName>
    <definedName name="_BRI3">[3]Hoja3!$F$1175</definedName>
    <definedName name="_BRI4">[3]Hoja3!$F$1212</definedName>
    <definedName name="_BRI6">[3]Hoja3!$F$1249</definedName>
    <definedName name="_BRI8">[3]Hoja3!$F$1288</definedName>
    <definedName name="_C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#REF!</definedName>
    <definedName name="_CON123">#REF!</definedName>
    <definedName name="_Con2">#REF!</definedName>
    <definedName name="_CON2200">#REF!</definedName>
    <definedName name="_con2500">#REF!</definedName>
    <definedName name="_Con3">#REF!</definedName>
    <definedName name="_con3000">#REF!</definedName>
    <definedName name="_dasd" hidden="1">#REF!</definedName>
    <definedName name="_DCI1">#REF!</definedName>
    <definedName name="_DDS1">#REF!</definedName>
    <definedName name="_DEC1">#REF!</definedName>
    <definedName name="_DEC12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TO1">#REF!</definedName>
    <definedName name="_DTO2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ga2">#REF!</definedName>
    <definedName name="_Ega3">#REF!</definedName>
    <definedName name="_Ele2">#REF!</definedName>
    <definedName name="_Ele3">#REF!</definedName>
    <definedName name="_EMP10">[3]Hoja3!#REF!</definedName>
    <definedName name="_EMP12">[3]Hoja3!#REF!</definedName>
    <definedName name="_EMP3">[3]Hoja3!#REF!</definedName>
    <definedName name="_EMP4">[3]Hoja3!#REF!</definedName>
    <definedName name="_EMP6">[3]Hoja3!#REF!</definedName>
    <definedName name="_EMP8">[3]Hoja3!#REF!</definedName>
    <definedName name="_Epm2">#REF!</definedName>
    <definedName name="_Epm3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P1">[3]Hoja3!#REF!</definedName>
    <definedName name="_ESP2">[3]Hoja3!#REF!</definedName>
    <definedName name="_ESP3">[3]Hoja3!#REF!</definedName>
    <definedName name="_ESP4">[3]Hoja3!#REF!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191">#REF!</definedName>
    <definedName name="_EST2">#REF!</definedName>
    <definedName name="_EST23">#REF!</definedName>
    <definedName name="_EST3">#REF!</definedName>
    <definedName name="_EST4">#REF!</definedName>
    <definedName name="_EST45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0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EXC90">#REF!</definedName>
    <definedName name="_EXD6">#REF!</definedName>
    <definedName name="_F" localSheetId="1">[1]!ERR</definedName>
    <definedName name="_F">#N/A</definedName>
    <definedName name="_F10">#REF!</definedName>
    <definedName name="_F4" localSheetId="0">{"SUMINISTRO E INSTALACIÓN CANALETAS L=7.50"}</definedName>
    <definedName name="_F4">{"SUMINISTRO E INSTALACIÓN CANALETAS L=7.50"}</definedName>
    <definedName name="_FC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f2005" localSheetId="1">[1]!ERR</definedName>
    <definedName name="_ff2005">#N/A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APUs!#REF!</definedName>
    <definedName name="_xlnm._FilterDatabase" hidden="1">#REF!</definedName>
    <definedName name="_FS01" localSheetId="1">[1]!ERR</definedName>
    <definedName name="_FS0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">#REF!</definedName>
    <definedName name="_I104" hidden="1">#NAME?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">#REF!</definedName>
    <definedName name="_IPC2002">#REF!</definedName>
    <definedName name="_ipc3">#REF!</definedName>
    <definedName name="_ipc4">#REF!</definedName>
    <definedName name="_IVA1">#REF!</definedName>
    <definedName name="_Jai1">#REF!</definedName>
    <definedName name="_Jai2">#REF!</definedName>
    <definedName name="_Jai3">#REF!</definedName>
    <definedName name="_jor2">#REF!</definedName>
    <definedName name="_jor3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9001">#REF!</definedName>
    <definedName name="_l9001_1">#REF!</definedName>
    <definedName name="_l9001_2">#REF!</definedName>
    <definedName name="_l9001_4">#REF!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O1">#REF!</definedName>
    <definedName name="_LEO11">#REF!</definedName>
    <definedName name="_LEO12">#REF!</definedName>
    <definedName name="_LEO13">#REF!</definedName>
    <definedName name="_LEO14">#REF!</definedName>
    <definedName name="_LEO15">#REF!</definedName>
    <definedName name="_LEO16">#REF!</definedName>
    <definedName name="_LEO17">#REF!</definedName>
    <definedName name="_LEO2">#REF!</definedName>
    <definedName name="_LEO3">#REF!</definedName>
    <definedName name="_LEO4">#REF!</definedName>
    <definedName name="_LEO5">#REF!</definedName>
    <definedName name="_LEO7">#REF!</definedName>
    <definedName name="_LEO8">#REF!</definedName>
    <definedName name="_LEO9">#REF!</definedName>
    <definedName name="_LEY80">#REF!</definedName>
    <definedName name="_M14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B1">#REF!</definedName>
    <definedName name="_MB2">#REF!</definedName>
    <definedName name="_MB3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5">#REF!</definedName>
    <definedName name="_mun2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B">#REF!</definedName>
    <definedName name="_OCD1">#REF!</definedName>
    <definedName name="_OCI1">#REF!</definedName>
    <definedName name="_OF">#REF!</definedName>
    <definedName name="_Ope1">#REF!</definedName>
    <definedName name="_Ope2">#REF!</definedName>
    <definedName name="_Ope3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e1">#REF!</definedName>
    <definedName name="_Pae2">#REF!</definedName>
    <definedName name="_Pae3">#REF!</definedName>
    <definedName name="_PAL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2">#REF!</definedName>
    <definedName name="_Pu3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d1">#REF!</definedName>
    <definedName name="_Red2">#REF!</definedName>
    <definedName name="_Red3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>#REF!</definedName>
    <definedName name="_Sort" hidden="1">#REF!</definedName>
    <definedName name="_srn001">#REF!</definedName>
    <definedName name="_SUM1">#REF!</definedName>
    <definedName name="_SUM2">#REF!</definedName>
    <definedName name="_Sum3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212">#REF!</definedName>
    <definedName name="_tc3">#REF!</definedName>
    <definedName name="_TCN1">#REF!</definedName>
    <definedName name="_TCN2">#REF!</definedName>
    <definedName name="_TD02" localSheetId="32">[2]!ERR</definedName>
    <definedName name="_TD02" localSheetId="27">[2]!ERR</definedName>
    <definedName name="_TD02" localSheetId="30">[2]!ERR</definedName>
    <definedName name="_TD02" localSheetId="44">[2]!ERR</definedName>
    <definedName name="_TD02" localSheetId="36">[2]!ERR</definedName>
    <definedName name="_TD02" localSheetId="31">[2]!ERR</definedName>
    <definedName name="_TD02" localSheetId="34">[2]!ERR</definedName>
    <definedName name="_TD02" localSheetId="42">[2]!ERR</definedName>
    <definedName name="_TD02" localSheetId="43">[2]!ERR</definedName>
    <definedName name="_TD02" localSheetId="33">[2]!ERR</definedName>
    <definedName name="_TD02" localSheetId="40">[2]!ERR</definedName>
    <definedName name="_TD02" localSheetId="35">[2]!ERR</definedName>
    <definedName name="_TD02" localSheetId="39">[2]!ERR</definedName>
    <definedName name="_TD02" localSheetId="38">[2]!ERR</definedName>
    <definedName name="_TD02" localSheetId="28">[2]!ERR</definedName>
    <definedName name="_TD02" localSheetId="41">[2]!ERR</definedName>
    <definedName name="_TD02" localSheetId="37">[2]!ERR</definedName>
    <definedName name="_TD02" localSheetId="29">[2]!ERR</definedName>
    <definedName name="_TD02">[2]!ERR</definedName>
    <definedName name="_TEE10">[3]Hoja3!$F$786</definedName>
    <definedName name="_TEE6">[3]Hoja3!$F$746</definedName>
    <definedName name="_TIT1">#REF!</definedName>
    <definedName name="_TLL3">#REF!</definedName>
    <definedName name="_Toc125968806_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ra1">#REF!</definedName>
    <definedName name="_Tra2">#REF!</definedName>
    <definedName name="_Tra3">#REF!</definedName>
    <definedName name="_TUB10">[3]Hoja3!$F$163</definedName>
    <definedName name="_TUB12">[3]Hoja3!$F$202</definedName>
    <definedName name="_TUB3">[3]Hoja3!$F$47</definedName>
    <definedName name="_TUB6">[3]Hoja3!$F$85</definedName>
    <definedName name="_TUB8">[3]Hoja3!$F$124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B5">#REF!</definedName>
    <definedName name="_VAB6">#REF!</definedName>
    <definedName name="_VAM5">#REF!</definedName>
    <definedName name="_VAM6">#REF!</definedName>
    <definedName name="_VAR5">#REF!</definedName>
    <definedName name="_VAR6">#REF!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B5">#REF!</definedName>
    <definedName name="_VPB6">#REF!</definedName>
    <definedName name="_VPM5">#REF!</definedName>
    <definedName name="_VPM6">#REF!</definedName>
    <definedName name="_VPR1">#REF!</definedName>
    <definedName name="_VPR2">#REF!</definedName>
    <definedName name="_VPR5">#REF!</definedName>
    <definedName name="_VPR6">#REF!</definedName>
    <definedName name="_VRP1">#REF!</definedName>
    <definedName name="_VSM1">#REF!</definedName>
    <definedName name="_Vu2">#REF!</definedName>
    <definedName name="_Vu3">#REF!</definedName>
    <definedName name="_WEL124">[3]Hoja3!$F$1026</definedName>
    <definedName name="_Wt27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_PRODUCCION">#REF!</definedName>
    <definedName name="A.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" localSheetId="0" hidden="1">{"TAB1",#N/A,TRUE,"GENERAL";"TAB2",#N/A,TRUE,"GENERAL";"TAB3",#N/A,TRUE,"GENERAL";"TAB4",#N/A,TRUE,"GENERAL";"TAB5",#N/A,TRUE,"GENERAL"}</definedName>
    <definedName name="a0" hidden="1">{"TAB1",#N/A,TRUE,"GENERAL";"TAB2",#N/A,TRUE,"GENERAL";"TAB3",#N/A,TRUE,"GENERAL";"TAB4",#N/A,TRUE,"GENERAL";"TAB5",#N/A,TRUE,"GENERAL"}</definedName>
    <definedName name="A000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3.3.6.0.0">#REF!</definedName>
    <definedName name="aa">#N/A</definedName>
    <definedName name="AA.CONV1">#REF!</definedName>
    <definedName name="AAA" localSheetId="1">[1]!ERR</definedName>
    <definedName name="AAA">#N/A</definedName>
    <definedName name="AAAA">#REF!</definedName>
    <definedName name="aaaaa">#REF!</definedName>
    <definedName name="aaaaaa">#REF!</definedName>
    <definedName name="aaaaaaa">#REF!</definedName>
    <definedName name="AAAAAAAAAA">#REF!</definedName>
    <definedName name="AAAAAAAAAAAAAAAAAAAA">#REF!</definedName>
    <definedName name="AAAAAAAAAAAAAAAAAAFFFFFFFFFFFFFFF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LALAJSHSHYDTD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CSD">#REF!</definedName>
    <definedName name="ABG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ORIO_CODO">#REF!</definedName>
    <definedName name="ACCESORIOS">#REF!</definedName>
    <definedName name="AccessDatabase" hidden="1">"C:\C-314\VOLUMENES\volfin4.mdb"</definedName>
    <definedName name="acci">#REF!</definedName>
    <definedName name="acciones">#REF!</definedName>
    <definedName name="acciones_1">#REF!</definedName>
    <definedName name="acciones_2">#REF!</definedName>
    <definedName name="Accsesorios_gabinete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3700_PSI">#REF!</definedName>
    <definedName name="acero_4">#REF!</definedName>
    <definedName name="ACERO_5_8">#REF!</definedName>
    <definedName name="Acero_de_40_000_psi">#REF!</definedName>
    <definedName name="Acero_de_60_000_psi">#REF!</definedName>
    <definedName name="ACERO_DE_REFUERZO_60000">#REF!</definedName>
    <definedName name="ACERO2">#REF!</definedName>
    <definedName name="ACERO37">#REF!</definedName>
    <definedName name="ACERO40">#REF!</definedName>
    <definedName name="ACERO6">#REF!</definedName>
    <definedName name="ACERO60">#REF!</definedName>
    <definedName name="ACOM">#N/A</definedName>
    <definedName name="ACONDICIONADOR_PARA_SILLA_Y">#REF!</definedName>
    <definedName name="acondicionamientopozo">#REF!</definedName>
    <definedName name="ACP">#REF!</definedName>
    <definedName name="ACP_COMENTA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A1">#REF!</definedName>
    <definedName name="ACTIVIDAD">#REF!</definedName>
    <definedName name="ACTIVIDADES">#REF!</definedName>
    <definedName name="actores">#REF!</definedName>
    <definedName name="actual">#REF!</definedName>
    <definedName name="ACTV">#REF!</definedName>
    <definedName name="acumulado">#REF!,#REF!,#REF!,#REF!</definedName>
    <definedName name="ad">#REF!</definedName>
    <definedName name="Adaptador_3_4__PVC">#REF!</definedName>
    <definedName name="ADAPTADOR_HEMBRA_P.V.C_1_2">#REF!</definedName>
    <definedName name="ADAPTADOR_MACHO_P.V.C_1_2">#REF!</definedName>
    <definedName name="Adaptador_Pres._1">#REF!</definedName>
    <definedName name="Adaptador_Pres._1_2">#REF!</definedName>
    <definedName name="Adaptador_Pres._3_4">#REF!</definedName>
    <definedName name="Adaptadores__PVC_1_2">#REF!</definedName>
    <definedName name="adasd">#REF!</definedName>
    <definedName name="adasda">#REF!</definedName>
    <definedName name="ADASDFAS">'[4]Res-Accide-10'!#REF!</definedName>
    <definedName name="addddddddddddaaaaaaaaaaaaggggggggggggggg">#REF!</definedName>
    <definedName name="adfasdfsa">#REF!</definedName>
    <definedName name="adfasfadfa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cional">#REF!</definedName>
    <definedName name="ADIFLEX">#REF!</definedName>
    <definedName name="Adm" localSheetId="1">#REF!</definedName>
    <definedName name="Adm">'[5]COSTO DIRECTO'!#REF!</definedName>
    <definedName name="AdminDetail">#REF!</definedName>
    <definedName name="AdminHeading">#REF!</definedName>
    <definedName name="ADMINISTRACION">#REF!</definedName>
    <definedName name="ADMINISTRADOR">#REF!</definedName>
    <definedName name="ADMINISTRADOR_VIAL__ARMANDO_SANCHEZ_SANCHEZ">#REF!</definedName>
    <definedName name="Administrativo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_DE_CONCRETO">#REF!</definedName>
    <definedName name="adres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dsfg">#REF!</definedName>
    <definedName name="Ae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a">#N/A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NADOCUBIERTA">#REF!</definedName>
    <definedName name="AFIRMADO02">#REF!</definedName>
    <definedName name="Ag">#REF!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entName">#REF!</definedName>
    <definedName name="AGF">'[4]Res-Accide-10'!#REF!</definedName>
    <definedName name="AGNG">#REF!</definedName>
    <definedName name="AGO">#REF!</definedName>
    <definedName name="agregados">#REF!</definedName>
    <definedName name="AGUA">#REF!</definedName>
    <definedName name="ah">#REF!</definedName>
    <definedName name="ahe">#REF!</definedName>
    <definedName name="AHER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sladores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k">#REF!</definedName>
    <definedName name="alalallalla">#REF!</definedName>
    <definedName name="alam">#REF!</definedName>
    <definedName name="ALAMB">#REF!</definedName>
    <definedName name="ALAMBRE">#REF!</definedName>
    <definedName name="ALAMBRE_">#REF!</definedName>
    <definedName name="Alambre_de_cobre_N__10_AWG">#REF!</definedName>
    <definedName name="Alambre_de_cobre_N__12_AWG">#REF!</definedName>
    <definedName name="Alambre_de_cobre_N__14_AWG">#REF!</definedName>
    <definedName name="Alambre_de_timbre_2x22_AWG">#REF!</definedName>
    <definedName name="ALAMBRE_GALVANIZADO">#REF!</definedName>
    <definedName name="Alambre_negro">#REF!</definedName>
    <definedName name="alampuas">#REF!</definedName>
    <definedName name="alberca">#REF!</definedName>
    <definedName name="alc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FAGIAS">#REF!</definedName>
    <definedName name="ALM">#REF!</definedName>
    <definedName name="Almacenista">#REF!</definedName>
    <definedName name="ALNEGRO">#REF!</definedName>
    <definedName name="ALocalCoef">#REF!</definedName>
    <definedName name="ALONSO">#REF!</definedName>
    <definedName name="ALONSO1">#REF!</definedName>
    <definedName name="als">#REF!</definedName>
    <definedName name="ALTO">#REF!</definedName>
    <definedName name="Alumino_ventanas">#REF!</definedName>
    <definedName name="ALUMTE">#REF!</definedName>
    <definedName name="Am">#REF!</definedName>
    <definedName name="AMAT">#REF!</definedName>
    <definedName name="AMB">#REF!</definedName>
    <definedName name="AMBIENTAL">#REF!</definedName>
    <definedName name="AMENAZAS">#REF!</definedName>
    <definedName name="AMENAZAS_1">#REF!</definedName>
    <definedName name="AMENAZAS_2">#REF!</definedName>
    <definedName name="AMORTIZAR">#REF!</definedName>
    <definedName name="Amount">#REF!</definedName>
    <definedName name="Amperimetro_0_500_5A">#REF!</definedName>
    <definedName name="An">#REF!</definedName>
    <definedName name="ANABANCO">#REF!</definedName>
    <definedName name="ANALBSW">'[3]MANO DE OBRA'!$F$86</definedName>
    <definedName name="ANALISIS">#REF!</definedName>
    <definedName name="ANALISIS__DE__PRECIOS__UNITARIOS">#REF!</definedName>
    <definedName name="ANCLAJE">#REF!</definedName>
    <definedName name="AND">#REF!</definedName>
    <definedName name="ANDEN">#REF!</definedName>
    <definedName name="andenes">#REF!</definedName>
    <definedName name="ANDENESV">#REF!</definedName>
    <definedName name="andres">#REF!</definedName>
    <definedName name="ANDRES2">#REF!</definedName>
    <definedName name="ANDRES3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FE">#REF!</definedName>
    <definedName name="Angulo_de_platina__1_x1_x1_8">#REF!</definedName>
    <definedName name="anscount" hidden="1">1</definedName>
    <definedName name="anterior">#REF!</definedName>
    <definedName name="ANTI">#REF!</definedName>
    <definedName name="Antic">#REF!</definedName>
    <definedName name="ANTICIPO">#REF!</definedName>
    <definedName name="anticorrosiva">#REF!</definedName>
    <definedName name="ANTICORROSIVO">#REF!</definedName>
    <definedName name="ANTISB">#REF!</definedName>
    <definedName name="ANTONIA">#N/A</definedName>
    <definedName name="Añ">#REF!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atoSanitarios">#REF!</definedName>
    <definedName name="APB">#REF!</definedName>
    <definedName name="APELLIDOS">#REF!</definedName>
    <definedName name="APER">#REF!</definedName>
    <definedName name="APERTURA">'[3]1.1'!#REF!</definedName>
    <definedName name="API">#REF!</definedName>
    <definedName name="APOLO">#REF!</definedName>
    <definedName name="APR">#REF!</definedName>
    <definedName name="APTO">#REF!</definedName>
    <definedName name="APU">#REF!</definedName>
    <definedName name="APU.1.02.04" localSheetId="32">[6]!ERR</definedName>
    <definedName name="APU.1.02.04" localSheetId="27">[6]!ERR</definedName>
    <definedName name="APU.1.02.04" localSheetId="30">[6]!ERR</definedName>
    <definedName name="APU.1.02.04" localSheetId="44">[6]!ERR</definedName>
    <definedName name="APU.1.02.04" localSheetId="36">[6]!ERR</definedName>
    <definedName name="APU.1.02.04" localSheetId="31">[6]!ERR</definedName>
    <definedName name="APU.1.02.04" localSheetId="34">[6]!ERR</definedName>
    <definedName name="APU.1.02.04" localSheetId="42">[6]!ERR</definedName>
    <definedName name="APU.1.02.04" localSheetId="43">[6]!ERR</definedName>
    <definedName name="APU.1.02.04" localSheetId="33">[6]!ERR</definedName>
    <definedName name="APU.1.02.04" localSheetId="40">[6]!ERR</definedName>
    <definedName name="APU.1.02.04" localSheetId="35">[6]!ERR</definedName>
    <definedName name="APU.1.02.04" localSheetId="39">[6]!ERR</definedName>
    <definedName name="APU.1.02.04" localSheetId="38">[6]!ERR</definedName>
    <definedName name="APU.1.02.04" localSheetId="28">[6]!ERR</definedName>
    <definedName name="APU.1.02.04" localSheetId="41">[6]!ERR</definedName>
    <definedName name="APU.1.02.04" localSheetId="37">[6]!ERR</definedName>
    <definedName name="APU.1.02.04" localSheetId="29">[6]!ERR</definedName>
    <definedName name="APU.1.02.04">[6]!ERR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NP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5P">#REF!</definedName>
    <definedName name="apubox">#REF!</definedName>
    <definedName name="APUS">#REF!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BOL">'[3]MANO DE OBRA'!$F$97</definedName>
    <definedName name="AREA">#REF!</definedName>
    <definedName name="AREA__M2">#REF!</definedName>
    <definedName name="Area_canal">#REF!</definedName>
    <definedName name="Área_de_Cantidades">#REF!</definedName>
    <definedName name="_xlnm.Consolidate_Area">#N/A</definedName>
    <definedName name="_xlnm.Extract">#REF!</definedName>
    <definedName name="_xlnm.Print_Area" localSheetId="9">'acero 60000'!$A$1:$Q$29</definedName>
    <definedName name="_xlnm.Print_Area" localSheetId="10">'acero de 37000'!$A$1:$P$31</definedName>
    <definedName name="_xlnm.Print_Area" localSheetId="30">'Alistado y Placa Base '!$A$1:$P$62</definedName>
    <definedName name="_xlnm.Print_Area" localSheetId="1">APUs!$B$1:$L$201</definedName>
    <definedName name="_xlnm.Print_Area" localSheetId="7">columnas!$A$1:$P$31</definedName>
    <definedName name="_xlnm.Print_Area" localSheetId="44">'Corte Arbol'!$A$1:$P$37</definedName>
    <definedName name="_xlnm.Print_Area" localSheetId="14">cubierta!$A$1:$P$35</definedName>
    <definedName name="_xlnm.Print_Area" localSheetId="36">'Enchape Baterias Mejoramiento'!$A$1:$P$65</definedName>
    <definedName name="_xlnm.Print_Area" localSheetId="31">'Enchape Baterias Nuevas'!$A$1:$P$65</definedName>
    <definedName name="_xlnm.Print_Area" localSheetId="42">'Estuco baterias nuevas'!$A$1:$P$40</definedName>
    <definedName name="_xlnm.Print_Area" localSheetId="2">excavacion!$A$1:$P$29</definedName>
    <definedName name="_xlnm.Print_Area" localSheetId="20">'llave manguera'!$A$1:$P$33</definedName>
    <definedName name="_xlnm.Print_Area" localSheetId="11">malla!$A$1:$Q$30</definedName>
    <definedName name="_xlnm.Print_Area" localSheetId="12">'muros '!$A$1:$P$35</definedName>
    <definedName name="_xlnm.Print_Area" localSheetId="40">'Orinal Infantil'!$A$1:$P$33</definedName>
    <definedName name="_xlnm.Print_Area" localSheetId="13">pañete!$A$1:$O$79</definedName>
    <definedName name="_xlnm.Print_Area" localSheetId="35">'Pintura baterias nuevas'!$A$1:$P$37</definedName>
    <definedName name="_xlnm.Print_Area" localSheetId="39">'Placa Tanques'!$A$1:$P$36</definedName>
    <definedName name="_xlnm.Print_Area" localSheetId="38">Preliminares!$A$1:$P$74</definedName>
    <definedName name="_xlnm.Print_Area" localSheetId="3">'retiro de sobrantes'!$A$1:$P$28</definedName>
    <definedName name="_xlnm.Print_Area" localSheetId="0">'SABANA MOD. 2'!$A$1:$J$193</definedName>
    <definedName name="_xlnm.Print_Area" localSheetId="41">'Sanitario infantil'!$A$1:$P$32</definedName>
    <definedName name="_xlnm.Print_Area" localSheetId="37">'Sanitario tanque'!$A$1:$P$37</definedName>
    <definedName name="_xlnm.Print_Area" localSheetId="4">viga!$A$1:$P$29</definedName>
    <definedName name="_xlnm.Print_Area" localSheetId="8">'viga aerea'!$A$1:$Q$32</definedName>
    <definedName name="_xlnm.Print_Area" localSheetId="5">zapata!$A$1:$P$28</definedName>
    <definedName name="_xlnm.Print_Area">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PRIVADA">#REF!</definedName>
    <definedName name="Areatotal">#REF!</definedName>
    <definedName name="Aref">#REF!</definedName>
    <definedName name="ARELAL">#REF!</definedName>
    <definedName name="ARENA">#REF!</definedName>
    <definedName name="ARENA_BLANCA">#REF!</definedName>
    <definedName name="Arena_de_Peña">#REF!</definedName>
    <definedName name="Arena_de_rio">#REF!</definedName>
    <definedName name="Arial">#REF!</definedName>
    <definedName name="armuve">#N/A</definedName>
    <definedName name="ARP">#REF!</definedName>
    <definedName name="ARREND">#REF!</definedName>
    <definedName name="Arrendamiento">#REF!</definedName>
    <definedName name="ArrendamientoCostos">#REF!</definedName>
    <definedName name="ARS">#REF!</definedName>
    <definedName name="AS">#REF!</definedName>
    <definedName name="ASAS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F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">#REF!</definedName>
    <definedName name="ASDFGHJKLÑ">#N/A</definedName>
    <definedName name="asdfñk">#N/A</definedName>
    <definedName name="ASellCoef">#REF!</definedName>
    <definedName name="ASFALT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">#REF!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strid">#REF!</definedName>
    <definedName name="At">#REF!</definedName>
    <definedName name="ATenerEnCuenta">#REF!</definedName>
    <definedName name="Atp">#REF!</definedName>
    <definedName name="ATR">#REF!</definedName>
    <definedName name="ATRS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ftragswert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contabilidad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">#REF!</definedName>
    <definedName name="AUXILIARES">#REF!</definedName>
    <definedName name="AUXILIARESTOTAL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ILIABILTY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SXDUJHOLÑH">#REF!</definedName>
    <definedName name="ax">#REF!</definedName>
    <definedName name="AXSA">#REF!</definedName>
    <definedName name="AXXSA">#REF!</definedName>
    <definedName name="AY">#REF!</definedName>
    <definedName name="AYU">#REF!</definedName>
    <definedName name="AYUDANTE">#REF!</definedName>
    <definedName name="AZ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ta">#REF!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_MAMPOSTERIA">#REF!</definedName>
    <definedName name="Ba">#REF!</definedName>
    <definedName name="BAJA">#REF!</definedName>
    <definedName name="Bajo_L">#REF!</definedName>
    <definedName name="BALASTO">#REF!</definedName>
    <definedName name="Baldocin_0_205x0_205">#REF!</definedName>
    <definedName name="baldosa">#REF!</definedName>
    <definedName name="Baldosa_de_granito_0_3x0_3">#REF!</definedName>
    <definedName name="BALDOSIN">#REF!</definedName>
    <definedName name="BANCO">#REF!</definedName>
    <definedName name="bancos">#REF!</definedName>
    <definedName name="bancos2">#REF!</definedName>
    <definedName name="BARNIZTOT">#REF!</definedName>
    <definedName name="Barraje_de_cobre_150_A_3_2_M">#REF!</definedName>
    <definedName name="Barraje_de_neutros">#REF!</definedName>
    <definedName name="Barraje_puesta_tierra_de_seguridad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RAV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B" localSheetId="1">[1]!ERR</definedName>
    <definedName name="BB">#N/A</definedName>
    <definedName name="BBA">#REF!</definedName>
    <definedName name="b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BBBHHHHHHHHHHH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h">#REF!</definedName>
    <definedName name="BDLICITACION">#REF!</definedName>
    <definedName name="BDV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hjmnb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df">#REF!</definedName>
    <definedName name="BHT">#REF!</definedName>
    <definedName name="BHT_F">#REF!</definedName>
    <definedName name="bi">#REF!</definedName>
    <definedName name="bibiaqnaq" localSheetId="32">Scheduled_Payment+Extra_Payment</definedName>
    <definedName name="bibiaqnaq" localSheetId="27">Scheduled_Payment+Extra_Payment</definedName>
    <definedName name="bibiaqnaq" localSheetId="30">Scheduled_Payment+Extra_Payment</definedName>
    <definedName name="bibiaqnaq" localSheetId="44">Scheduled_Payment+Extra_Payment</definedName>
    <definedName name="bibiaqnaq" localSheetId="36">Scheduled_Payment+Extra_Payment</definedName>
    <definedName name="bibiaqnaq" localSheetId="31">Scheduled_Payment+Extra_Payment</definedName>
    <definedName name="bibiaqnaq" localSheetId="34">Scheduled_Payment+Extra_Payment</definedName>
    <definedName name="bibiaqnaq" localSheetId="42">Scheduled_Payment+Extra_Payment</definedName>
    <definedName name="bibiaqnaq" localSheetId="43">Scheduled_Payment+Extra_Payment</definedName>
    <definedName name="bibiaqnaq" localSheetId="33">Scheduled_Payment+Extra_Payment</definedName>
    <definedName name="bibiaqnaq" localSheetId="40">Scheduled_Payment+Extra_Payment</definedName>
    <definedName name="bibiaqnaq" localSheetId="35">Scheduled_Payment+Extra_Payment</definedName>
    <definedName name="bibiaqnaq" localSheetId="39">Scheduled_Payment+Extra_Payment</definedName>
    <definedName name="bibiaqnaq" localSheetId="38">Scheduled_Payment+Extra_Payment</definedName>
    <definedName name="bibiaqnaq" localSheetId="0">Scheduled_Payment+Extra_Payment</definedName>
    <definedName name="bibiaqnaq" localSheetId="28">Scheduled_Payment+Extra_Payment</definedName>
    <definedName name="bibiaqnaq" localSheetId="41">Scheduled_Payment+Extra_Payment</definedName>
    <definedName name="bibiaqnaq" localSheetId="37">Scheduled_Payment+Extra_Payment</definedName>
    <definedName name="bibiaqnaq" localSheetId="29">Scheduled_Payment+Extra_Payment</definedName>
    <definedName name="bibiaqnaq">Scheduled_Payment+Extra_Payment</definedName>
    <definedName name="biblio" localSheetId="0">#REF!</definedName>
    <definedName name="biblio">#REF!</definedName>
    <definedName name="BIENES" localSheetId="0">#REF!</definedName>
    <definedName name="BIENES">#REF!</definedName>
    <definedName name="bimestre" localSheetId="0">#REF!</definedName>
    <definedName name="bimestre">#REF!</definedName>
    <definedName name="Bisagra_de_piso_pivotante">#REF!</definedName>
    <definedName name="BISEL">[3]EQUIPO!$F$81</definedName>
    <definedName name="BJHVVHGH">#N/A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>#REF!</definedName>
    <definedName name="BLOQUE">#REF!</definedName>
    <definedName name="BLOQUE_DE_ARCILLA_H5">#REF!</definedName>
    <definedName name="Bloque_de_concreto_0_10">#REF!</definedName>
    <definedName name="Bloque_de_concreto_0_2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ALES">#REF!</definedName>
    <definedName name="BNB">#REF!</definedName>
    <definedName name="BNGTRHY">#REF!</definedName>
    <definedName name="bnm">#REF!</definedName>
    <definedName name="bny">#REF!</definedName>
    <definedName name="BO">#REF!</definedName>
    <definedName name="bolívar">#REF!</definedName>
    <definedName name="Bombas">#REF!</definedName>
    <definedName name="Bombilla_100w">#REF!</definedName>
    <definedName name="bonny">#REF!</definedName>
    <definedName name="bonny2">#REF!</definedName>
    <definedName name="BONO">#REF!</definedName>
    <definedName name="BORDE1">#REF!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SHE">#REF!</definedName>
    <definedName name="BORSUM">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KER">#REF!</definedName>
    <definedName name="Breaker_de_1x15_A">#REF!</definedName>
    <definedName name="Breaker_de_1x30_A">#REF!</definedName>
    <definedName name="Breaker_de_2x20_A">#REF!</definedName>
    <definedName name="Breaker_de_2x30_A">#REF!</definedName>
    <definedName name="Breaker_de_3x100_A">#REF!</definedName>
    <definedName name="Breaker_de_3x200_A">#REF!</definedName>
    <definedName name="Breaker_de_3x30_A">#REF!</definedName>
    <definedName name="Breaker_de_3x350_A">#REF!</definedName>
    <definedName name="Breaker_de_3x50_A">#REF!</definedName>
    <definedName name="Breaker_de_3x500_A">#REF!</definedName>
    <definedName name="Breaker_de_3x70_A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C12">[3]Hoja3!$F$1405</definedName>
    <definedName name="Brilladora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"#REF!"</definedName>
    <definedName name="BuiltIn_Print_Area_3">"#REF!"</definedName>
    <definedName name="BuiltIn_Print_Titles">#REF!</definedName>
    <definedName name="BuiltIn_Print_Titles___0">#REF!</definedName>
    <definedName name="BuiltIn_Print_Titles_2">"#REF!"</definedName>
    <definedName name="BuiltIn_Print_Titles_3">"#REF!"</definedName>
    <definedName name="Buje_sanit__4_x2">#REF!</definedName>
    <definedName name="Buje_sanit__4_x3">#REF!</definedName>
    <definedName name="Bulldozer_Komatzu_D50A_15">#REF!</definedName>
    <definedName name="Bulldozer_Komatzu_D53A_16">#REF!</definedName>
    <definedName name="BUR">#REF!</definedName>
    <definedName name="Buscar">#REF!</definedName>
    <definedName name="BuscHSeguim">#REF!</definedName>
    <definedName name="BuscHSeguim2">#REF!</definedName>
    <definedName name="busco">#REF!</definedName>
    <definedName name="BUSH">[3]Hoja3!$F$1100</definedName>
    <definedName name="bustos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_">#REF!</definedName>
    <definedName name="C_Apus" comment="Codigo Apus">#REF!</definedName>
    <definedName name="c_ESTRUCTURA">#REF!</definedName>
    <definedName name="CA">#REF!</definedName>
    <definedName name="CAAE3">#REF!</definedName>
    <definedName name="CAAE4">#REF!</definedName>
    <definedName name="CAB">#N/A</definedName>
    <definedName name="CABALLETE">#REF!</definedName>
    <definedName name="Caballete_asbt_cemt">#REF!</definedName>
    <definedName name="CABALLETETOTAL">#REF!</definedName>
    <definedName name="Cable_N__6_AWG_CU">#REF!</definedName>
    <definedName name="Cableado">#REF!</definedName>
    <definedName name="CABLECU">[3]Hoja3!$F$1560</definedName>
    <definedName name="CACAC" localSheetId="0" hidden="1">#REF!,#REF!</definedName>
    <definedName name="CACAC" hidden="1">#REF!,#REF!</definedName>
    <definedName name="CACACACCA" hidden="1">#REF!,#REF!</definedName>
    <definedName name="CADENERO">#REF!</definedName>
    <definedName name="caja">#REF!</definedName>
    <definedName name="Caja_2x4_PVC">#REF!</definedName>
    <definedName name="Caja_galvanizada">#REF!</definedName>
    <definedName name="Caja_octogonal_PVC">#REF!</definedName>
    <definedName name="CAJADESARE">#REF!</definedName>
    <definedName name="CAJAS60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enht">#REF!</definedName>
    <definedName name="CALCULO">#REF!</definedName>
    <definedName name="Calidad">#REF!</definedName>
    <definedName name="CALIDAD_1">#REF!</definedName>
    <definedName name="CALIDAD_2">#REF!</definedName>
    <definedName name="CalMexTlDetail">#REF!</definedName>
    <definedName name="CalMexTlHeading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ion">#REF!</definedName>
    <definedName name="Campamento">#REF!</definedName>
    <definedName name="CAMPO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">#REF!</definedName>
    <definedName name="cantidad">#REF!,#REF!,#REF!,#REF!,#REF!,#REF!,#REF!,#REF!,#REF!,#REF!,#REF!,#REF!,#REF!,#REF!,#REF!,#REF!</definedName>
    <definedName name="Cantidades">#REF!</definedName>
    <definedName name="CantObraDefinitiva" localSheetId="0">{"SUMINISTRO E INSTALACIÓN CANALETAS L=7.50"}</definedName>
    <definedName name="CantObraDefinitiva">{"SUMINISTRO E INSTALACIÓN CANALETAS L=7.50"}</definedName>
    <definedName name="CAOLIN">#REF!</definedName>
    <definedName name="CAP">#REF!</definedName>
    <definedName name="CAPAC._HSE">#REF!</definedName>
    <definedName name="CapActividad">#REF!</definedName>
    <definedName name="CAPAM">#REF!</definedName>
    <definedName name="CapCom">#REF!</definedName>
    <definedName name="CapComponent">#REF!</definedName>
    <definedName name="CapitalCongelado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ITULOS">#REF!</definedName>
    <definedName name="CAPÍTULOS">#REF!</definedName>
    <definedName name="CapResumen">#REF!</definedName>
    <definedName name="caramanto">#REF!</definedName>
    <definedName name="carare" hidden="1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ElimDetail">#REF!</definedName>
    <definedName name="CarElimHeading">#REF!</definedName>
    <definedName name="CARGA">#REF!</definedName>
    <definedName name="CARGADOR">#REF!</definedName>
    <definedName name="Cargador_Dresser_515B">#REF!</definedName>
    <definedName name="CARGO">#REF!</definedName>
    <definedName name="CARGOS">#REF!</definedName>
    <definedName name="carlos" localSheetId="32">MODULO10.auto_abrir</definedName>
    <definedName name="carlos" localSheetId="27">MODULO10.auto_abrir</definedName>
    <definedName name="carlos" localSheetId="30">MODULO10.auto_abrir</definedName>
    <definedName name="carlos" localSheetId="44">MODULO10.auto_abrir</definedName>
    <definedName name="carlos" localSheetId="36">MODULO10.auto_abrir</definedName>
    <definedName name="carlos" localSheetId="31">MODULO10.auto_abrir</definedName>
    <definedName name="carlos" localSheetId="34">MODULO10.auto_abrir</definedName>
    <definedName name="carlos" localSheetId="42">MODULO10.auto_abrir</definedName>
    <definedName name="carlos" localSheetId="43">MODULO10.auto_abrir</definedName>
    <definedName name="carlos" localSheetId="33">MODULO10.auto_abrir</definedName>
    <definedName name="carlos" localSheetId="40">MODULO10.auto_abrir</definedName>
    <definedName name="carlos" localSheetId="35">MODULO10.auto_abrir</definedName>
    <definedName name="carlos" localSheetId="39">MODULO10.auto_abrir</definedName>
    <definedName name="carlos" localSheetId="38">MODULO10.auto_abrir</definedName>
    <definedName name="carlos" localSheetId="0">MODULO10.auto_abrir</definedName>
    <definedName name="carlos" localSheetId="28">MODULO10.auto_abrir</definedName>
    <definedName name="carlos" localSheetId="41">MODULO10.auto_abrir</definedName>
    <definedName name="carlos" localSheetId="37">MODULO10.auto_abrir</definedName>
    <definedName name="carlos" localSheetId="29">MODULO10.auto_abrir</definedName>
    <definedName name="carlos">MODULO10.auto_abrir</definedName>
    <definedName name="CAROL" localSheetId="0">#REF!</definedName>
    <definedName name="CAROL">#REF!</definedName>
    <definedName name="carol1" localSheetId="0">#REF!</definedName>
    <definedName name="carol1">#REF!</definedName>
    <definedName name="CARRETERAS" localSheetId="0">#REF!</definedName>
    <definedName name="CARRETERAS">#REF!</definedName>
    <definedName name="CarSumDetail">#REF!</definedName>
    <definedName name="CarSumHeading">#REF!</definedName>
    <definedName name="CARTON">#REF!</definedName>
    <definedName name="casanare">[7]Listado!$F$1038:$F$1056</definedName>
    <definedName name="CASE" localSheetId="0">#REF!</definedName>
    <definedName name="CASE">#REF!</definedName>
    <definedName name="CASETONES" localSheetId="0">#REF!</definedName>
    <definedName name="CASETONES">#REF!</definedName>
    <definedName name="caspa" localSheetId="0">#REF!</definedName>
    <definedName name="caspa">#REF!</definedName>
    <definedName name="catarata">#REF!</definedName>
    <definedName name="catastrocdmb2">#REF!</definedName>
    <definedName name="catastrocdmb22">#REF!</definedName>
    <definedName name="catastromt2">#REF!</definedName>
    <definedName name="catastromt22">#REF!</definedName>
    <definedName name="categoria">#REF!</definedName>
    <definedName name="Categorias">OFFSET(#REF!, 0, 0, COUNTA(#REF!) - 2)</definedName>
    <definedName name="Category">#REF!</definedName>
    <definedName name="CategoryArea">#REF!,#REF!,#REF!,#REF!,#REF!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'[8]5094-2003'!$G$13</definedName>
    <definedName name="CC5094_EE3270">'[8]5094-2003'!$G$17</definedName>
    <definedName name="CC5094_EE3890">'[8]5094-2003'!$G$28</definedName>
    <definedName name="CC5095_EE2420" localSheetId="0">#REF!</definedName>
    <definedName name="CC5095_EE2420">#REF!</definedName>
    <definedName name="CC5095_EE3890" localSheetId="0">#REF!</definedName>
    <definedName name="CC5095_EE3890">#REF!</definedName>
    <definedName name="CC5098_EE2030" localSheetId="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a">#REF!</definedName>
    <definedName name="CCC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cuuaa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r">#REF!</definedName>
    <definedName name="CDIRECTO">#REF!</definedName>
    <definedName name="cds" localSheetId="0" hidden="1">{#N/A,#N/A,FALSE,"sumi ";#N/A,#N/A,FALSE,"RESUMEN"}</definedName>
    <definedName name="cds" hidden="1">{#N/A,#N/A,FALSE,"sumi ";#N/A,#N/A,FALSE,"RESUMEN"}</definedName>
    <definedName name="CDS_V_INDICES_CIRCUITO_CAUSA">#REF!</definedName>
    <definedName name="CDSeguim">#REF!</definedName>
    <definedName name="Ce">#REF!</definedName>
    <definedName name="CEBLANCO">#REF!</definedName>
    <definedName name="cedulap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_A" localSheetId="0">#REF!,#REF!,#REF!,#REF!,#REF!,#REF!,#REF!,#REF!,#REF!,#REF!,#REF!,#REF!,#REF!,#REF!,#REF!,#REF!,#REF!,#REF!,#REF!,#REF!,#REF!,#REF!,#REF!,#REF!,#REF!,#REF!,#REF!,#REF!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M">#REF!</definedName>
    <definedName name="CEMENTBLAN.">#REF!</definedName>
    <definedName name="CEMENTO">#REF!</definedName>
    <definedName name="Cemento_Blanco">#REF!</definedName>
    <definedName name="Cemento_Gris">#REF!</definedName>
    <definedName name="CENEFAMALLA">#REF!</definedName>
    <definedName name="Cera_para_pisos">#REF!</definedName>
    <definedName name="Cerradura_de_perilla">#REF!</definedName>
    <definedName name="CERT" localSheetId="32">[2]!ERR</definedName>
    <definedName name="CERT" localSheetId="27">[2]!ERR</definedName>
    <definedName name="CERT" localSheetId="30">[2]!ERR</definedName>
    <definedName name="CERT" localSheetId="44">[2]!ERR</definedName>
    <definedName name="CERT" localSheetId="36">[2]!ERR</definedName>
    <definedName name="CERT" localSheetId="31">[2]!ERR</definedName>
    <definedName name="CERT" localSheetId="34">[2]!ERR</definedName>
    <definedName name="CERT" localSheetId="42">[2]!ERR</definedName>
    <definedName name="CERT" localSheetId="43">[2]!ERR</definedName>
    <definedName name="CERT" localSheetId="33">[2]!ERR</definedName>
    <definedName name="CERT" localSheetId="40">[2]!ERR</definedName>
    <definedName name="CERT" localSheetId="35">[2]!ERR</definedName>
    <definedName name="CERT" localSheetId="39">[2]!ERR</definedName>
    <definedName name="CERT" localSheetId="38">[2]!ERR</definedName>
    <definedName name="CERT" localSheetId="28">[2]!ERR</definedName>
    <definedName name="CERT" localSheetId="41">[2]!ERR</definedName>
    <definedName name="CERT" localSheetId="37">[2]!ERR</definedName>
    <definedName name="CERT" localSheetId="29">[2]!ERR</definedName>
    <definedName name="CERT">[2]!ERR</definedName>
    <definedName name="CESAR">#REF!</definedName>
    <definedName name="CESAR_1">#REF!</definedName>
    <definedName name="CESAR_2">#REF!</definedName>
    <definedName name="CESAR_4">#REF!</definedName>
    <definedName name="cesped">#REF!</definedName>
    <definedName name="cesse" localSheetId="1">[1]!ERR</definedName>
    <definedName name="cesse">#N/A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E">#REF!</definedName>
    <definedName name="CHECK">IF(AND(#REF!=#REF!,#REF!=#REF!,#REF!=#REF!),"ok","ojo")</definedName>
    <definedName name="CHEQUE3_4">#REF!</definedName>
    <definedName name="CHINA">#REF!</definedName>
    <definedName name="CHK_PU">#REF!</definedName>
    <definedName name="CHP">#REF!</definedName>
    <definedName name="Ci">#REF!</definedName>
    <definedName name="CICLOPEO">#REF!</definedName>
    <definedName name="CIELORASOTOT">#REF!</definedName>
    <definedName name="Cimentacion">#REF!</definedName>
    <definedName name="CINCO">#REF!</definedName>
    <definedName name="cindir">#REF!</definedName>
    <definedName name="cinta">#REF!</definedName>
    <definedName name="CINTA_V_15">#REF!</definedName>
    <definedName name="CINTAAISLANTE">#REF!</definedName>
    <definedName name="CINTAAISLANTE1">#REF!</definedName>
    <definedName name="CIP">#REF!</definedName>
    <definedName name="CIR" localSheetId="32">IF([0]!LG=9,IF(ISERROR([0]!PVT),"",[0]!PVT),"")</definedName>
    <definedName name="CIR" localSheetId="27">IF([0]!LG=9,IF(ISERROR([0]!PVT),"",[0]!PVT),"")</definedName>
    <definedName name="CIR" localSheetId="30">IF([0]!LG=9,IF(ISERROR([0]!PVT),"",[0]!PVT),"")</definedName>
    <definedName name="CIR" localSheetId="44">IF([0]!LG=9,IF(ISERROR([0]!PVT),"",[0]!PVT),"")</definedName>
    <definedName name="CIR" localSheetId="36">IF([0]!LG=9,IF(ISERROR([0]!PVT),"",[0]!PVT),"")</definedName>
    <definedName name="CIR" localSheetId="31">IF([0]!LG=9,IF(ISERROR([0]!PVT),"",[0]!PVT),"")</definedName>
    <definedName name="CIR" localSheetId="34">IF([0]!LG=9,IF(ISERROR([0]!PVT),"",[0]!PVT),"")</definedName>
    <definedName name="CIR" localSheetId="42">IF([0]!LG=9,IF(ISERROR([0]!PVT),"",[0]!PVT),"")</definedName>
    <definedName name="CIR" localSheetId="43">IF([0]!LG=9,IF(ISERROR([0]!PVT),"",[0]!PVT),"")</definedName>
    <definedName name="CIR" localSheetId="33">IF([0]!LG=9,IF(ISERROR([0]!PVT),"",[0]!PVT),"")</definedName>
    <definedName name="CIR" localSheetId="40">IF([0]!LG=9,IF(ISERROR([0]!PVT),"",[0]!PVT),"")</definedName>
    <definedName name="CIR" localSheetId="35">IF([0]!LG=9,IF(ISERROR([0]!PVT),"",[0]!PVT),"")</definedName>
    <definedName name="CIR" localSheetId="39">IF([0]!LG=9,IF(ISERROR([0]!PVT),"",[0]!PVT),"")</definedName>
    <definedName name="CIR" localSheetId="38">IF([0]!LG=9,IF(ISERROR([0]!PVT),"",[0]!PVT),"")</definedName>
    <definedName name="CIR" localSheetId="0">IF([0]!LG=9,IF(ISERROR([0]!PVT),"",[0]!PVT),"")</definedName>
    <definedName name="CIR" localSheetId="28">IF([0]!LG=9,IF(ISERROR([0]!PVT),"",[0]!PVT),"")</definedName>
    <definedName name="CIR" localSheetId="41">IF([0]!LG=9,IF(ISERROR([0]!PVT),"",[0]!PVT),"")</definedName>
    <definedName name="CIR" localSheetId="37">IF([0]!LG=9,IF(ISERROR([0]!PVT),"",[0]!PVT),"")</definedName>
    <definedName name="CIR" localSheetId="29">IF([0]!LG=9,IF(ISERROR([0]!PVT),"",[0]!PVT),"")</definedName>
    <definedName name="CIR">IF([0]!LG=9,IF(ISERROR([0]!PVT),"",[0]!PVT),"")</definedName>
    <definedName name="CIRCUITOS" localSheetId="0">#REF!</definedName>
    <definedName name="CIRCUITOS">#REF!</definedName>
    <definedName name="CIRCUNVALAR" localSheetId="0">#REF!</definedName>
    <definedName name="CIRCUNVALAR">#REF!</definedName>
    <definedName name="CISNEROS" localSheetId="0">#REF!</definedName>
    <definedName name="CISNEROS">#REF!</definedName>
    <definedName name="Ciudad">#REF!</definedName>
    <definedName name="Ciudades">#REF!</definedName>
    <definedName name="Cj">#REF!</definedName>
    <definedName name="cjsa" hidden="1">#REF!</definedName>
    <definedName name="Ck">#REF!</definedName>
    <definedName name="CL">#REF!</definedName>
    <definedName name="clase">#REF!</definedName>
    <definedName name="ClaveFasar">#REF!</definedName>
    <definedName name="Cll">#REF!</definedName>
    <definedName name="CLOSETTOT">#REF!</definedName>
    <definedName name="clsfsd">#REF!</definedName>
    <definedName name="Cm">#REF!</definedName>
    <definedName name="cmf">#REF!</definedName>
    <definedName name="CMIBLE">#REF!</definedName>
    <definedName name="CMIBLE1">#REF!</definedName>
    <definedName name="Cn">#REF!</definedName>
    <definedName name="CNT_M">#REF!</definedName>
    <definedName name="Cñ">#REF!</definedName>
    <definedName name="co">#REF!</definedName>
    <definedName name="Cod">#REF!</definedName>
    <definedName name="CodActEco">#REF!</definedName>
    <definedName name="Codigo" comment="Codigo Insumo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.._1">#REF!</definedName>
    <definedName name="Codo_Pres._1_2">#REF!</definedName>
    <definedName name="Codo_Pres._3_4">#REF!</definedName>
    <definedName name="CODO_PVC_4">#REF!</definedName>
    <definedName name="CODO_PVC_6">#REF!</definedName>
    <definedName name="Codo_Sanit._2">#REF!</definedName>
    <definedName name="Codo_Sanit._3">#REF!</definedName>
    <definedName name="Codo_Sanit._4">#REF!</definedName>
    <definedName name="CODO_SANITARIO_PVC_45x110">#REF!</definedName>
    <definedName name="CODO_SANITARIO_PVC_45x160">#REF!</definedName>
    <definedName name="CODO10">[3]Hoja3!$F$666</definedName>
    <definedName name="CODO12">[3]Hoja3!$F$706</definedName>
    <definedName name="CODO6">[3]Hoja3!$F$586</definedName>
    <definedName name="CODO8">[3]Hoja3!$F$626</definedName>
    <definedName name="CODO9012">[3]Hoja3!#REF!</definedName>
    <definedName name="CODOS">#REF!</definedName>
    <definedName name="Codos_PVC_3">#REF!</definedName>
    <definedName name="cogvsiruj">#REF!</definedName>
    <definedName name="COL_A_APU" localSheetId="0">IF(#REF!="","",IF(LEN(#REF!)=9,#REF!,#REF!))</definedName>
    <definedName name="COL_A_APU">IF(#REF!="","",IF(LEN(#REF!)=9,#REF!,#REF!))</definedName>
    <definedName name="COL_A_AUX" localSheetId="0">IF(#REF!="","",IF(#REF!="",#REF!,#REF!))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AMARRE2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#REF!</definedName>
    <definedName name="columna">#REF!</definedName>
    <definedName name="COLUMNA20X20">#REF!</definedName>
    <definedName name="columnas">#REF!</definedName>
    <definedName name="COLUMNAS20X30">#REF!</definedName>
    <definedName name="Com">#REF!</definedName>
    <definedName name="comb1">#REF!</definedName>
    <definedName name="comb2">#REF!</definedName>
    <definedName name="comb3">#REF!</definedName>
    <definedName name="comb4">#REF!</definedName>
    <definedName name="Combustible">#REF!</definedName>
    <definedName name="CombustibleCostos">#REF!</definedName>
    <definedName name="COMIDA">#REF!</definedName>
    <definedName name="compactacion">#REF!</definedName>
    <definedName name="Compactador_Bomag_15_ton.">#REF!</definedName>
    <definedName name="Compactador_Patecabra">#REF!</definedName>
    <definedName name="compefactores">#REF!</definedName>
    <definedName name="compefactores_1">#REF!</definedName>
    <definedName name="compefactores_2">#REF!</definedName>
    <definedName name="Compilado">#REF!</definedName>
    <definedName name="COMPRE">#REF!</definedName>
    <definedName name="COMPRESOR">#REF!</definedName>
    <definedName name="Compresores">#REF!</definedName>
    <definedName name="compuerta">#REF!</definedName>
    <definedName name="CON">#REF!</definedName>
    <definedName name="CON_3000">#REF!</definedName>
    <definedName name="CON_HTA">SUMIFS(#REF!,#REF!,#REF!,#REF!,"mo")</definedName>
    <definedName name="CON_HTA_APU">SUMIFS(#REF!,#REF!,#REF!,#REF!,"mo")</definedName>
    <definedName name="CONC">#REF!</definedName>
    <definedName name="Conc3">#REF!</definedName>
    <definedName name="Concepto">#REF!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TO_1_2_3">#REF!</definedName>
    <definedName name="CONCRETO_1_2_4">#REF!</definedName>
    <definedName name="CONCRETO_1_3_5">#REF!</definedName>
    <definedName name="CONCRETO_1_4_8">#REF!</definedName>
    <definedName name="CONCRETO_2000">#REF!</definedName>
    <definedName name="Concreto_3000_0.40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CICLOPEO">#REF!</definedName>
    <definedName name="CONCRETO0_05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#REF!</definedName>
    <definedName name="concreto25">#REF!</definedName>
    <definedName name="Concreto2500v">#REF!</definedName>
    <definedName name="CONCRETO3">#REF!</definedName>
    <definedName name="Concreto3_m">#REF!</definedName>
    <definedName name="CONCRETO30">#REF!</definedName>
    <definedName name="concreto35">#REF!</definedName>
    <definedName name="Concreto4_m">#REF!</definedName>
    <definedName name="concreto5">#REF!</definedName>
    <definedName name="Concreto5_m">#REF!</definedName>
    <definedName name="Concreto5500v">#REF!</definedName>
    <definedName name="concretomuro">#REF!</definedName>
    <definedName name="concretoplaca">#REF!</definedName>
    <definedName name="Cond">#REF!</definedName>
    <definedName name="CONDI1">#REF!</definedName>
    <definedName name="CONDICION">#REF!</definedName>
    <definedName name="condiciones">#REF!</definedName>
    <definedName name="Conductores">#REF!</definedName>
    <definedName name="ConductoresCostos">#REF!</definedName>
    <definedName name="conexiondomiciliaria">#REF!</definedName>
    <definedName name="CONFORMA">'[3]1.1'!#REF!</definedName>
    <definedName name="Congelar_Capital_Vencido">#REF!</definedName>
    <definedName name="ConseqCat">0</definedName>
    <definedName name="ConseqForMitRisk">3</definedName>
    <definedName name="ConsMaestro" hidden="1">#REF!</definedName>
    <definedName name="CONSTRUCCION_DE_DOS_GALPONES">#REF!</definedName>
    <definedName name="Consultor">#REF!</definedName>
    <definedName name="CONSULTOR_1">#REF!</definedName>
    <definedName name="CONSULTOR_2">#REF!</definedName>
    <definedName name="CONT">#REF!</definedName>
    <definedName name="CONTAB">#REF!</definedName>
    <definedName name="Contramaestro">#REF!</definedName>
    <definedName name="Contratante">#REF!</definedName>
    <definedName name="CONTRATISTA">#REF!</definedName>
    <definedName name="Contrato">#REF!</definedName>
    <definedName name="CONTRATOS">#REF!</definedName>
    <definedName name="Contreto_3000">#REF!</definedName>
    <definedName name="CONTRO">#REF!</definedName>
    <definedName name="Control">#REF!</definedName>
    <definedName name="CONTTO">#REF!</definedName>
    <definedName name="CONV1">#REF!</definedName>
    <definedName name="conv2">#REF!</definedName>
    <definedName name="conv3">#REF!</definedName>
    <definedName name="conv4">#REF!</definedName>
    <definedName name="COOR">#REF!</definedName>
    <definedName name="Coordinador">#REF!</definedName>
    <definedName name="COP">#REF!</definedName>
    <definedName name="COPIA" localSheetId="1">[1]!ERR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e">#REF!</definedName>
    <definedName name="CORTE_Y_SELLO_DE_JUNTAS">#REF!</definedName>
    <definedName name="corterocoso">#REF!</definedName>
    <definedName name="costa">#REF!</definedName>
    <definedName name="CosteoConsultoria">#REF!</definedName>
    <definedName name="COSTO_FRENTE">#REF!</definedName>
    <definedName name="COSTO_TRANSPORTE">#REF!</definedName>
    <definedName name="costo2" hidden="1">#REF!</definedName>
    <definedName name="COSTODIRECTO">#REF!</definedName>
    <definedName name="CostoDirectoObra">#REF!</definedName>
    <definedName name="Costopérdidas">#REF!</definedName>
    <definedName name="COSTOS">#REF!</definedName>
    <definedName name="COTAS">#REF!</definedName>
    <definedName name="COTIZACION">#REF!</definedName>
    <definedName name="CotizacionARP">#REF!</definedName>
    <definedName name="cp">#REF!</definedName>
    <definedName name="CPM">#REF!</definedName>
    <definedName name="cpu">#REF!</definedName>
    <definedName name="Cq">#REF!</definedName>
    <definedName name="Cr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A">#REF!</definedName>
    <definedName name="Criticidad">#REF!</definedName>
    <definedName name="Criticos">#REF!</definedName>
    <definedName name="CRONO">#REF!</definedName>
    <definedName name="CronogFechaFin">#REF!</definedName>
    <definedName name="CronogFechaInic">#REF!</definedName>
    <definedName name="Cronograma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ipo2">#REF!</definedName>
    <definedName name="ctipo3">#REF!</definedName>
    <definedName name="CTO">#REF!</definedName>
    <definedName name="CTR">#REF!</definedName>
    <definedName name="CTRPAG">#REF!</definedName>
    <definedName name="CTTO">#REF!</definedName>
    <definedName name="CU">#REF!</definedName>
    <definedName name="CUA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ado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">#REF!</definedName>
    <definedName name="Cuadrilla_B">#REF!</definedName>
    <definedName name="Cuadrilla_C">#REF!</definedName>
    <definedName name="Cuadrilla_D">#REF!</definedName>
    <definedName name="Cuadrilla_E">#REF!</definedName>
    <definedName name="Cuadrilla_G">#REF!</definedName>
    <definedName name="Cuadrilla_P">#REF!</definedName>
    <definedName name="Cuadrilla_T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1">#REF!</definedName>
    <definedName name="cuadrillas2">#REF!</definedName>
    <definedName name="CUADRILLASTOTAL">#REF!</definedName>
    <definedName name="cuadro">#REF!</definedName>
    <definedName name="CUADRO1">#REF!</definedName>
    <definedName name="CUAEXC">#REF!</definedName>
    <definedName name="CUAL" localSheetId="1">[1]!ERR</definedName>
    <definedName name="CUAL">#N/A</definedName>
    <definedName name="CUAPLO">#REF!</definedName>
    <definedName name="CUATOP">#REF!</definedName>
    <definedName name="CUATRO">#REF!</definedName>
    <definedName name="cubierta">#REF!</definedName>
    <definedName name="Cubierta_Angulo_1_x1_x1_8">#REF!</definedName>
    <definedName name="Cubierta_Angulo_1_x1_x3_16">#REF!</definedName>
    <definedName name="Cubierta_Angulo_11_2_x11_2_x1_4">#REF!</definedName>
    <definedName name="Cubierta_Angulo_11_2_x11_2_x3_16">#REF!</definedName>
    <definedName name="Cubierta_Platina_21_2x21_2x1_8">#REF!</definedName>
    <definedName name="Cubierta_Platina_250mmx250mmx3_8">#REF!</definedName>
    <definedName name="Cubierta_Platina_380mmx200mmx3_8">#REF!</definedName>
    <definedName name="Cubierta_Soldadura">#REF!</definedName>
    <definedName name="CUBIERTATOTAL">#REF!</definedName>
    <definedName name="CUBS">#REF!</definedName>
    <definedName name="CUCON">#REF!</definedName>
    <definedName name="CUEXC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Name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_PVC_1">#REF!</definedName>
    <definedName name="Curva_PVC_1_2">#REF!</definedName>
    <definedName name="Curva_PVC_3_4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erName">#REF!</definedName>
    <definedName name="Customize">#REF!</definedName>
    <definedName name="CUTOP">#REF!</definedName>
    <definedName name="cv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ADFMESINRJFKD">#REF!</definedName>
    <definedName name="cx">#REF!</definedName>
    <definedName name="CXBXCBC">#REF!</definedName>
    <definedName name="Cy">#REF!</definedName>
    <definedName name="CYM">#REF!</definedName>
    <definedName name="czz" hidden="1">#REF!</definedName>
    <definedName name="d" hidden="1">#REF!</definedName>
    <definedName name="D_1">#REF!</definedName>
    <definedName name="d_CUBIERTA">#REF!</definedName>
    <definedName name="d_percápita">#REF!</definedName>
    <definedName name="DADADAD" localSheetId="0" hidden="1">{#N/A,#N/A,TRUE,"CODIGO DEPENDENCIA"}</definedName>
    <definedName name="DADADAD" hidden="1">{#N/A,#N/A,TRUE,"CODIGO DEPENDENCIA"}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1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tosx">#REF!</definedName>
    <definedName name="DBASE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DC" localSheetId="32">#NAME?+Extra_Payment</definedName>
    <definedName name="DCDC" localSheetId="27">#NAME?+Extra_Payment</definedName>
    <definedName name="DCDC" localSheetId="30">#NAME?+Extra_Payment</definedName>
    <definedName name="DCDC" localSheetId="44">#NAME?+Extra_Payment</definedName>
    <definedName name="DCDC" localSheetId="36">#NAME?+Extra_Payment</definedName>
    <definedName name="DCDC" localSheetId="31">#NAME?+Extra_Payment</definedName>
    <definedName name="DCDC" localSheetId="34">#NAME?+Extra_Payment</definedName>
    <definedName name="DCDC" localSheetId="42">#NAME?+Extra_Payment</definedName>
    <definedName name="DCDC" localSheetId="43">#NAME?+Extra_Payment</definedName>
    <definedName name="DCDC" localSheetId="33">#NAME?+Extra_Payment</definedName>
    <definedName name="DCDC" localSheetId="40">#NAME?+Extra_Payment</definedName>
    <definedName name="DCDC" localSheetId="35">#NAME?+Extra_Payment</definedName>
    <definedName name="DCDC" localSheetId="39">#NAME?+Extra_Payment</definedName>
    <definedName name="DCDC" localSheetId="38">#NAME?+Extra_Payment</definedName>
    <definedName name="DCDC" localSheetId="0">#NAME?+Extra_Payment</definedName>
    <definedName name="DCDC" localSheetId="28">#NAME?+Extra_Payment</definedName>
    <definedName name="DCDC" localSheetId="41">#NAME?+Extra_Payment</definedName>
    <definedName name="DCDC" localSheetId="37">#NAME?+Extra_Payment</definedName>
    <definedName name="DCDC" localSheetId="29">#NAME?+Extra_Payment</definedName>
    <definedName name="DCDC">#NAME?+Extra_Payment</definedName>
    <definedName name="DCES" localSheetId="0">#REF!</definedName>
    <definedName name="DCES">#REF!</definedName>
    <definedName name="DCF" localSheetId="0">#REF!</definedName>
    <definedName name="DCF">#REF!</definedName>
    <definedName name="DCFCS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[1]!ERR</definedName>
    <definedName name="dd">#N/A</definedName>
    <definedName name="dd_1">#REF!</definedName>
    <definedName name="dd_2">#REF!</definedName>
    <definedName name="dd_4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P">#REF!</definedName>
    <definedName name="DDS">#REF!</definedName>
    <definedName name="DDS1_1">#REF!</definedName>
    <definedName name="DDS1_1_1">#REF!</definedName>
    <definedName name="DDSSFFF">#REF!</definedName>
    <definedName name="de">#REF!</definedName>
    <definedName name="DEBILIDADES">#REF!</definedName>
    <definedName name="DEBILIDADES_1">#REF!</definedName>
    <definedName name="DEBILIDADES_2">#REF!</definedName>
    <definedName name="DEC">#REF!</definedName>
    <definedName name="Decision">#REF!</definedName>
    <definedName name="decisión">#REF!</definedName>
    <definedName name="DECISIONES">#REF!</definedName>
    <definedName name="DECSAN">#REF!</definedName>
    <definedName name="DECUENTOS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#REF!</definedName>
    <definedName name="DEMALAS">#REF!</definedName>
    <definedName name="DEMALS">#REF!</definedName>
    <definedName name="demanto">#REF!</definedName>
    <definedName name="demolicion">#REF!</definedName>
    <definedName name="DEMOLICIÓN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ment">#REF!</definedName>
    <definedName name="DEPEND">#REF!</definedName>
    <definedName name="DEPENDENCIA">#REF!</definedName>
    <definedName name="DEPENDENCIAS">#REF!</definedName>
    <definedName name="DERFE">#REF!</definedName>
    <definedName name="DES">#REF!</definedName>
    <definedName name="DESARENADOR">#REF!</definedName>
    <definedName name="desarrolladas" localSheetId="0">#REF!,#REF!,#REF!,#REF!</definedName>
    <definedName name="desarrolladas">#REF!,#REF!,#REF!,#REF!</definedName>
    <definedName name="DESC">#REF!</definedName>
    <definedName name="DESC_APU">#N/A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apote">#REF!</definedName>
    <definedName name="Descapote_Manual_Y_Retiro">#REF!</definedName>
    <definedName name="DESCAPOTOT">#REF!</definedName>
    <definedName name="descriminado" localSheetId="0">IF([0]!Loan_Amount*[0]!Interest_Rate*[0]!Loan_Years*[0]!Loan_Start&gt;0,1,0)</definedName>
    <definedName name="descriminado">IF([0]!Loan_Amount*[0]!Interest_Rate*[0]!Loan_Years*[0]!Loan_Start&gt;0,1,0)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P1">#REF!</definedName>
    <definedName name="DESCRP2">#REF!</definedName>
    <definedName name="DESCUNMI">#REF!</definedName>
    <definedName name="design">#REF!</definedName>
    <definedName name="design2">#REF!</definedName>
    <definedName name="desmonte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FF">#REF!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dsf">'[9]Análisis de precios'!$H$52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FWEFSGERGAERGEGQER">#REF!</definedName>
    <definedName name="dff">#REF!</definedName>
    <definedName name="dff_2">#REF!</definedName>
    <definedName name="dff_4">#REF!</definedName>
    <definedName name="DFFCC">#REF!</definedName>
    <definedName name="DFFDSF">#REF!</definedName>
    <definedName name="DFFDSV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G">#REF!</definedName>
    <definedName name="DFFHJ">#REF!</definedName>
    <definedName name="dffsg">#REF!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">#REF!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sxfgvhjk">#REF!</definedName>
    <definedName name="DFGFZSDERGTERGTRETERTERTE">#REF!</definedName>
    <definedName name="DFGHJ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e" hidden="1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">#REF!</definedName>
    <definedName name="DFSADFS">#REF!</definedName>
    <definedName name="DFSFGGG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ERE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GRAMA">#REF!</definedName>
    <definedName name="Diámetro">#REF!</definedName>
    <definedName name="diámetroft">#REF!</definedName>
    <definedName name="diametros">#REF!</definedName>
    <definedName name="diario">#REF!</definedName>
    <definedName name="DIAS">#REF!</definedName>
    <definedName name="DiasCategorias">#REF!</definedName>
    <definedName name="DiasSupuestosCierre">#REF!</definedName>
    <definedName name="DIC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e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es_en_bronce">#REF!</definedName>
    <definedName name="dim">#REF!</definedName>
    <definedName name="Dimensiones">#REF!</definedName>
    <definedName name="Dimensiones_1">#REF!</definedName>
    <definedName name="Dimensiones_2">#REF!</definedName>
    <definedName name="DINTELES">#REF!</definedName>
    <definedName name="DIOGE">#REF!</definedName>
    <definedName name="Direccion">#REF!</definedName>
    <definedName name="DIRECCIÓN">#REF!</definedName>
    <definedName name="DIRECTO" localSheetId="0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s_Spare">#REF!</definedName>
    <definedName name="DisAccommodation">#REF!</definedName>
    <definedName name="DisBattery">#REF!</definedName>
    <definedName name="DisBoard">#REF!</definedName>
    <definedName name="DisBoughten">#REF!</definedName>
    <definedName name="DisDDF">#REF!</definedName>
    <definedName name="DisDeInspectionFee">#REF!</definedName>
    <definedName name="DisDoc">#REF!</definedName>
    <definedName name="DISEÑOS">#REF!</definedName>
    <definedName name="DisFrame">#REF!</definedName>
    <definedName name="DisFreightFee">#REF!</definedName>
    <definedName name="DisInsuranceFee">#REF!</definedName>
    <definedName name="DisLicense">#REF!</definedName>
    <definedName name="DisMaintenanceFee">#REF!</definedName>
    <definedName name="DisMaterial">#REF!</definedName>
    <definedName name="DisMDF">#REF!</definedName>
    <definedName name="DisN2000Accessorial">#REF!</definedName>
    <definedName name="DisN2000Client">#REF!</definedName>
    <definedName name="DisN2000Hardware">#REF!</definedName>
    <definedName name="DisN2000Manual">#REF!</definedName>
    <definedName name="DisODF">#REF!</definedName>
    <definedName name="DisOptionEquipment">#REF!</definedName>
    <definedName name="DisOptionFreight">#REF!</definedName>
    <definedName name="DisOptionInsurance">#REF!</definedName>
    <definedName name="DisOptionMaintenance">#REF!</definedName>
    <definedName name="DisOptionService">#REF!</definedName>
    <definedName name="DisOtherMain">#REF!</definedName>
    <definedName name="display_area_2">#REF!</definedName>
    <definedName name="DisPMaterial">#REF!</definedName>
    <definedName name="DisPower">#REF!</definedName>
    <definedName name="DisRack">#REF!</definedName>
    <definedName name="DisSelfMadeSoftware">#REF!</definedName>
    <definedName name="DisServiceFee">#REF!</definedName>
    <definedName name="DisSoftware">#REF!</definedName>
    <definedName name="DisSpare">#REF!</definedName>
    <definedName name="DIST1">#REF!</definedName>
    <definedName name="DIST3">#REF!</definedName>
    <definedName name="DIST4">#REF!</definedName>
    <definedName name="DIST5">#REF!</definedName>
    <definedName name="Distancia">#REF!</definedName>
    <definedName name="DISTANCIA_ARENA">#REF!</definedName>
    <definedName name="DISTANCIA_CEMENTO">#REF!</definedName>
    <definedName name="DISTANCIA_TRITURADO">#REF!</definedName>
    <definedName name="DISTANCIAS">[10]Hoja1!$B$3:$B$102</definedName>
    <definedName name="DistanciasPRS7801" localSheetId="0">#REF!</definedName>
    <definedName name="DistanciasPRS7801">#REF!</definedName>
    <definedName name="DistanciasPRS9003" localSheetId="0">#REF!</definedName>
    <definedName name="DistanciasPRS9003">#REF!</definedName>
    <definedName name="DistanciasPRS9004" localSheetId="0">#REF!</definedName>
    <definedName name="DistanciasPRS9004">#REF!</definedName>
    <definedName name="DisTerminal">#REF!</definedName>
    <definedName name="DisTrainBrazil">#REF!</definedName>
    <definedName name="DisTrainChina">#REF!</definedName>
    <definedName name="DisTrainEgypt">#REF!</definedName>
    <definedName name="DisTrainFlight">#REF!</definedName>
    <definedName name="DisTrainMalaysia">#REF!</definedName>
    <definedName name="DisTrainRussia">#REF!</definedName>
    <definedName name="DisTrainSite">#REF!</definedName>
    <definedName name="DisTransmit">#REF!</definedName>
    <definedName name="DISTRIBUCION">#REF!</definedName>
    <definedName name="distrital">#REF!</definedName>
    <definedName name="Division_acrilica_para_ducha">#REF!</definedName>
    <definedName name="dj">#REF!</definedName>
    <definedName name="djdiffehefhfh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fjgyw">#REF!</definedName>
    <definedName name="dka">#REF!</definedName>
    <definedName name="DKDKDK">#REF!</definedName>
    <definedName name="DKEQEFEFJIJW">#REF!</definedName>
    <definedName name="dkjfwn">#REF!</definedName>
    <definedName name="dl">#REF!</definedName>
    <definedName name="dm">#REF!</definedName>
    <definedName name="DMxUS">#REF!</definedName>
    <definedName name="dnp">#REF!</definedName>
    <definedName name="do">#REF!</definedName>
    <definedName name="Doc__2637_03_xxxxxx">#REF!</definedName>
    <definedName name="DOL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R">#REF!</definedName>
    <definedName name="DOS">#REF!</definedName>
    <definedName name="DOT">#REF!</definedName>
    <definedName name="dota">#REF!</definedName>
    <definedName name="DOTACION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M">#REF!</definedName>
    <definedName name="DPY">#REF!</definedName>
    <definedName name="DPY1_1">#REF!</definedName>
    <definedName name="DPY1_1_1">#REF!</definedName>
    <definedName name="Drenaje06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GASG">#REF!</definedName>
    <definedName name="DSASDV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DSA">#REF!</definedName>
    <definedName name="DSDFFDF">#REF!</definedName>
    <definedName name="DSDSD">#REF!</definedName>
    <definedName name="DSDSE">#REF!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f">#REF!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f">#REF!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MFÑNFLCKM">#REF!</definedName>
    <definedName name="DSP">#REF!</definedName>
    <definedName name="DSP1_1">#REF!</definedName>
    <definedName name="DSP1_1_1">#REF!</definedName>
    <definedName name="dstd">#REF!</definedName>
    <definedName name="DSVCVAF">#REF!</definedName>
    <definedName name="dt">#REF!</definedName>
    <definedName name="DT_1" localSheetId="0">#REF!,#REF!,#REF!,#REF!,#REF!,#REF!,#REF!,#REF!,#REF!,#REF!,#REF!,#REF!,#REF!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FSMedida">#REF!</definedName>
    <definedName name="DtmFechaCotizacion">#REF!</definedName>
    <definedName name="DtmFechVigenCotiza">#REF!</definedName>
    <definedName name="Dtoi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ha_Tayrona">#REF!</definedName>
    <definedName name="DUCHATAYRONATOT">#REF!</definedName>
    <definedName name="Duitama">#REF!</definedName>
    <definedName name="DUK">#REF!</definedName>
    <definedName name="DUKIK">#REF!</definedName>
    <definedName name="DuracionMeses">#REF!</definedName>
    <definedName name="DuracionSemanas">#REF!</definedName>
    <definedName name="Dv">#REF!</definedName>
    <definedName name="DVSAFDFA">#REF!</definedName>
    <definedName name="DVSDF">#REF!</definedName>
    <definedName name="DVWRBSHDYJUKIIIIIIILOKIJUHYGT">#REF!</definedName>
    <definedName name="DVXDFSDBERFV">#REF!</definedName>
    <definedName name="DWDDDFFGGHHT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INSTALACIONES_HIDRAULICAS">#REF!</definedName>
    <definedName name="E1002P">#REF!</definedName>
    <definedName name="E1003P">#REF!</definedName>
    <definedName name="E1005P">#REF!</definedName>
    <definedName name="E101A">#REF!</definedName>
    <definedName name="E2.160">#REF!</definedName>
    <definedName name="E202A">#REF!</definedName>
    <definedName name="E301A">#REF!</definedName>
    <definedName name="E302A">#REF!</definedName>
    <definedName name="E303S">#REF!</definedName>
    <definedName name="E304S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401S">#REF!</definedName>
    <definedName name="E501S">#REF!</definedName>
    <definedName name="E601S">#REF!</definedName>
    <definedName name="E602S">#REF!</definedName>
    <definedName name="E603S">#REF!</definedName>
    <definedName name="E605S">#REF!</definedName>
    <definedName name="E701S">#REF!</definedName>
    <definedName name="E702A">#REF!</definedName>
    <definedName name="E703S">#REF!</definedName>
    <definedName name="E704S">#REF!</definedName>
    <definedName name="E705S">#REF!</definedName>
    <definedName name="E706S">#REF!</definedName>
    <definedName name="E707S">#REF!</definedName>
    <definedName name="E801A">#REF!</definedName>
    <definedName name="E802S">#REF!</definedName>
    <definedName name="E803S">#REF!</definedName>
    <definedName name="E804S">#REF!</definedName>
    <definedName name="EBDVFCX">#REF!</definedName>
    <definedName name="EBFNHTBTGFD">#REF!</definedName>
    <definedName name="ec">#REF!</definedName>
    <definedName name="ECC">#REF!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g">#REF!</definedName>
    <definedName name="EDFRGG">#REF!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l">#REF!</definedName>
    <definedName name="EDWIN">#REF!</definedName>
    <definedName name="EDWIWDIAJDK">#REF!</definedName>
    <definedName name="edwsadf">#REF!</definedName>
    <definedName name="EE">#N/A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">#REF!</definedName>
    <definedName name="EEEEEEEEESSSSSSSSSSSSS">#REF!</definedName>
    <definedName name="eeeeeeeeggggggg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GGGNNNLLLL">#REF!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ctcjq">#REF!</definedName>
    <definedName name="efectcjq1">#REF!</definedName>
    <definedName name="efectcjq3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fqe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GVDSFX">#REF!</definedName>
    <definedName name="eh">#REF!</definedName>
    <definedName name="EHH">#REF!</definedName>
    <definedName name="EHm">#REF!</definedName>
    <definedName name="EHMES">#REF!</definedName>
    <definedName name="ehs">#REF!</definedName>
    <definedName name="EI">#REF!</definedName>
    <definedName name="EJEC">#REF!</definedName>
    <definedName name="Ejecutivo">#REF!</definedName>
    <definedName name="EKA">#REF!</definedName>
    <definedName name="el">#REF!</definedName>
    <definedName name="elaboro">#REF!</definedName>
    <definedName name="ELB">#REF!</definedName>
    <definedName name="ELEC_EQU">#REF!</definedName>
    <definedName name="ELEC_MAT">#REF!</definedName>
    <definedName name="Elec1">#REF!</definedName>
    <definedName name="Elec2">#REF!</definedName>
    <definedName name="Elec3">#REF!</definedName>
    <definedName name="electrico">#N/A</definedName>
    <definedName name="Electricos2">#REF!</definedName>
    <definedName name="ElectricosA">#REF!</definedName>
    <definedName name="electricosmfkafmaldf">#REF!</definedName>
    <definedName name="ELECTROMAG">#REF!</definedName>
    <definedName name="ELEMENVERT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lmasgay">#REF!</definedName>
    <definedName name="elpendejo">#REF!</definedName>
    <definedName name="ELTOTAL">#REF!</definedName>
    <definedName name="emanto">#REF!</definedName>
    <definedName name="eme">#N/A</definedName>
    <definedName name="EMPAQUE">#REF!</definedName>
    <definedName name="EMPLEADO">#REF!</definedName>
    <definedName name="Empresa">#REF!</definedName>
    <definedName name="EMULSION">#REF!</definedName>
    <definedName name="ENCHAP11">#REF!</definedName>
    <definedName name="ENCHAP20">#REF!</definedName>
    <definedName name="ENCHAPBAÑO">#REF!</definedName>
    <definedName name="ENCHAPLABOR">#REF!</definedName>
    <definedName name="ENCHAPTABLETA">#REF!</definedName>
    <definedName name="End_Bal">#REF!</definedName>
    <definedName name="ENE">#REF!</definedName>
    <definedName name="Ensayos">#REF!</definedName>
    <definedName name="Ente">#N/A</definedName>
    <definedName name="ENTIDAD">#REF!</definedName>
    <definedName name="ENTRADASP">#REF!</definedName>
    <definedName name="EPECIALIDAD_SIDOE">#REF!</definedName>
    <definedName name="EQ">#REF!</definedName>
    <definedName name="EqH">#REF!</definedName>
    <definedName name="EQUI">#REF!</definedName>
    <definedName name="EquiHerra">#REF!</definedName>
    <definedName name="EQUIPO">#REF!</definedName>
    <definedName name="EQUIPO_1">#REF!</definedName>
    <definedName name="Equipo_de_topografia">#REF!</definedName>
    <definedName name="EQUIPO_LISTA">#REF!</definedName>
    <definedName name="EQUIPO1">#REF!</definedName>
    <definedName name="EQUIPOS">#REF!</definedName>
    <definedName name="EQUIPOS1">#REF!</definedName>
    <definedName name="EQUIPOSRUANA">#REF!</definedName>
    <definedName name="Equipostotal">#REF!</definedName>
    <definedName name="EQUIPOSYH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DDAS">#REF!</definedName>
    <definedName name="ERE_ART">#REF!</definedName>
    <definedName name="EREE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TYYU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[1]!ERR</definedName>
    <definedName name="ES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32">IF([0]!LG=9,[0]!FES,"")</definedName>
    <definedName name="ESC" localSheetId="27">IF([0]!LG=9,[0]!FES,"")</definedName>
    <definedName name="ESC" localSheetId="30">IF([0]!LG=9,[0]!FES,"")</definedName>
    <definedName name="ESC" localSheetId="44">IF([0]!LG=9,[0]!FES,"")</definedName>
    <definedName name="ESC" localSheetId="36">IF([0]!LG=9,[0]!FES,"")</definedName>
    <definedName name="ESC" localSheetId="31">IF([0]!LG=9,[0]!FES,"")</definedName>
    <definedName name="ESC" localSheetId="34">IF([0]!LG=9,[0]!FES,"")</definedName>
    <definedName name="ESC" localSheetId="42">IF([0]!LG=9,[0]!FES,"")</definedName>
    <definedName name="ESC" localSheetId="43">IF([0]!LG=9,[0]!FES,"")</definedName>
    <definedName name="ESC" localSheetId="33">IF([0]!LG=9,[0]!FES,"")</definedName>
    <definedName name="ESC" localSheetId="40">IF([0]!LG=9,[0]!FES,"")</definedName>
    <definedName name="ESC" localSheetId="35">IF([0]!LG=9,[0]!FES,"")</definedName>
    <definedName name="ESC" localSheetId="39">IF([0]!LG=9,[0]!FES,"")</definedName>
    <definedName name="ESC" localSheetId="38">IF([0]!LG=9,[0]!FES,"")</definedName>
    <definedName name="ESC" localSheetId="0">IF([0]!LG=9,[0]!FES,"")</definedName>
    <definedName name="ESC" localSheetId="28">IF([0]!LG=9,[0]!FES,"")</definedName>
    <definedName name="ESC" localSheetId="41">IF([0]!LG=9,[0]!FES,"")</definedName>
    <definedName name="ESC" localSheetId="37">IF([0]!LG=9,[0]!FES,"")</definedName>
    <definedName name="ESC" localSheetId="29">IF([0]!LG=9,[0]!FES,"")</definedName>
    <definedName name="ESC">IF([0]!LG=9,[0]!FES,"")</definedName>
    <definedName name="ESCALERA" localSheetId="0">#REF!</definedName>
    <definedName name="ESCALERA">#REF!</definedName>
    <definedName name="escalones" localSheetId="0">#REF!</definedName>
    <definedName name="escalones">#REF!</definedName>
    <definedName name="ESE" localSheetId="0">#REF!</definedName>
    <definedName name="ESE">#REF!</definedName>
    <definedName name="ESMALTE">#REF!</definedName>
    <definedName name="ESMALTMADETOT">#REF!</definedName>
    <definedName name="ESP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R">#REF!</definedName>
    <definedName name="ESRE" localSheetId="32">[2]!ERR</definedName>
    <definedName name="ESRE" localSheetId="27">[2]!ERR</definedName>
    <definedName name="ESRE" localSheetId="30">[2]!ERR</definedName>
    <definedName name="ESRE" localSheetId="44">[2]!ERR</definedName>
    <definedName name="ESRE" localSheetId="36">[2]!ERR</definedName>
    <definedName name="ESRE" localSheetId="31">[2]!ERR</definedName>
    <definedName name="ESRE" localSheetId="34">[2]!ERR</definedName>
    <definedName name="ESRE" localSheetId="42">[2]!ERR</definedName>
    <definedName name="ESRE" localSheetId="43">[2]!ERR</definedName>
    <definedName name="ESRE" localSheetId="33">[2]!ERR</definedName>
    <definedName name="ESRE" localSheetId="40">[2]!ERR</definedName>
    <definedName name="ESRE" localSheetId="35">[2]!ERR</definedName>
    <definedName name="ESRE" localSheetId="39">[2]!ERR</definedName>
    <definedName name="ESRE" localSheetId="38">[2]!ERR</definedName>
    <definedName name="ESRE" localSheetId="28">[2]!ERR</definedName>
    <definedName name="ESRE" localSheetId="41">[2]!ERR</definedName>
    <definedName name="ESRE" localSheetId="37">[2]!ERR</definedName>
    <definedName name="ESRE" localSheetId="29">[2]!ERR</definedName>
    <definedName name="ESRE">[2]!ERR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DO">#REF!</definedName>
    <definedName name="Estados">#REF!</definedName>
    <definedName name="Este">#REF!</definedName>
    <definedName name="estenoes">#REF!</definedName>
    <definedName name="estesies">#REF!</definedName>
    <definedName name="Estimate_Factor">1</definedName>
    <definedName name="ESTOLON">'[3]MANO DE OBRA'!$F$53</definedName>
    <definedName name="ESTRAE">#REF!</definedName>
    <definedName name="ESTRU">#REF!</definedName>
    <definedName name="ESTRUC">#REF!</definedName>
    <definedName name="ESTRUCT">[3]Hoja3!$F$1482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NIT6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SYJRAHETFRDE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V_1">#REF!</definedName>
    <definedName name="EXCAV_2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Rate">#REF!</definedName>
    <definedName name="EXCROC">#REF!</definedName>
    <definedName name="EXPL">#REF!</definedName>
    <definedName name="ExtensionCoordinador">#REF!</definedName>
    <definedName name="Extra_Pay">#REF!</definedName>
    <definedName name="Extracción_IM">#REF!</definedName>
    <definedName name="Extractor_120v_de_10">#REF!</definedName>
    <definedName name="Extras">#REF!</definedName>
    <definedName name="F._INGRESO">#REF!</definedName>
    <definedName name="F._RETIRO">#REF!</definedName>
    <definedName name="F.L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32">Scheduled_Payment+Extra_Payment</definedName>
    <definedName name="FABI" localSheetId="27">Scheduled_Payment+Extra_Payment</definedName>
    <definedName name="FABI" localSheetId="30">Scheduled_Payment+Extra_Payment</definedName>
    <definedName name="FABI" localSheetId="44">Scheduled_Payment+Extra_Payment</definedName>
    <definedName name="FABI" localSheetId="36">Scheduled_Payment+Extra_Payment</definedName>
    <definedName name="FABI" localSheetId="31">Scheduled_Payment+Extra_Payment</definedName>
    <definedName name="FABI" localSheetId="34">Scheduled_Payment+Extra_Payment</definedName>
    <definedName name="FABI" localSheetId="42">Scheduled_Payment+Extra_Payment</definedName>
    <definedName name="FABI" localSheetId="43">Scheduled_Payment+Extra_Payment</definedName>
    <definedName name="FABI" localSheetId="33">Scheduled_Payment+Extra_Payment</definedName>
    <definedName name="FABI" localSheetId="40">Scheduled_Payment+Extra_Payment</definedName>
    <definedName name="FABI" localSheetId="35">Scheduled_Payment+Extra_Payment</definedName>
    <definedName name="FABI" localSheetId="39">Scheduled_Payment+Extra_Payment</definedName>
    <definedName name="FABI" localSheetId="38">Scheduled_Payment+Extra_Payment</definedName>
    <definedName name="FABI" localSheetId="0">Scheduled_Payment+Extra_Payment</definedName>
    <definedName name="FABI" localSheetId="28">Scheduled_Payment+Extra_Payment</definedName>
    <definedName name="FABI" localSheetId="41">Scheduled_Payment+Extra_Payment</definedName>
    <definedName name="FABI" localSheetId="37">Scheduled_Payment+Extra_Payment</definedName>
    <definedName name="FABI" localSheetId="29">Scheduled_Payment+Extra_Payment</definedName>
    <definedName name="FABI">Scheduled_Payment+Extra_Payment</definedName>
    <definedName name="FABIAN">#N/A</definedName>
    <definedName name="FAC" localSheetId="0" hidden="1">#REF!</definedName>
    <definedName name="FAC" hidden="1">#REF!</definedName>
    <definedName name="FAC_PRU" localSheetId="0">#REF!</definedName>
    <definedName name="FAC_PRU">#REF!</definedName>
    <definedName name="FacConv" localSheetId="0">#REF!</definedName>
    <definedName name="FacConv">#REF!</definedName>
    <definedName name="Facilidades">#REF!</definedName>
    <definedName name="factor">#REF!</definedName>
    <definedName name="FACTOR_01">#REF!</definedName>
    <definedName name="Factor_Propio__Suministros_Locales">#REF!</definedName>
    <definedName name="FactorCostoPotencia">#REF!</definedName>
    <definedName name="FactorMultFinal">#REF!</definedName>
    <definedName name="FactorMultiplicaCalculado">#REF!</definedName>
    <definedName name="FACTURADO">#REF!</definedName>
    <definedName name="Faktor">#REF!</definedName>
    <definedName name="FAPUs">#REF!</definedName>
    <definedName name="FareWellStmnt">#REF!</definedName>
    <definedName name="farias">#REF!</definedName>
    <definedName name="fariASS">#REF!</definedName>
    <definedName name="fasdf">#REF!</definedName>
    <definedName name="FaseProyecto">#REF!</definedName>
    <definedName name="FAST">#REF!</definedName>
    <definedName name="Fax">#REF!</definedName>
    <definedName name="fb">#REF!</definedName>
    <definedName name="fcc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">'[4]Res-Accide-10'!#REF!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g">#REF!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GFDG">#REF!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fh">'[4]Res-Accide-10'!#REF!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gf">#REF!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DZH">#REF!</definedName>
    <definedName name="FE">1.32</definedName>
    <definedName name="FEB">#REF!</definedName>
    <definedName name="FECH">#REF!</definedName>
    <definedName name="Fecha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_1">#REF!</definedName>
    <definedName name="FECHA_2">#REF!</definedName>
    <definedName name="fecha_informe">#REF!</definedName>
    <definedName name="FechaInicio">#REF!</definedName>
    <definedName name="Fechas">#REF!</definedName>
    <definedName name="FechaTermina">#REF!</definedName>
    <definedName name="FechaTerminacion">#REF!</definedName>
    <definedName name="fei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I">#REF!</definedName>
    <definedName name="Festivos">#REF!</definedName>
    <definedName name="fevrtv">#REF!</definedName>
    <definedName name="ff" localSheetId="1">[1]!ERR</definedName>
    <definedName name="ff">#N/A</definedName>
    <definedName name="FFDFDFRRER">#REF!</definedName>
    <definedName name="ffds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FFFF">#REF!</definedName>
    <definedName name="ffffffffffrrrrrrrrrrrrreeeeeeeeeeee">#REF!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GGG">#REF!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">#REF!</definedName>
    <definedName name="FGFD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">#REF!</definedName>
    <definedName name="fgg">#REF!</definedName>
    <definedName name="FGGGG">#REF!</definedName>
    <definedName name="FGGHHHH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fghfghfghfghfghfgfgfgh">#REF!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GFS">#REF!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HGF">#REF!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jfjgkg">#REF!</definedName>
    <definedName name="fgjuiik">#REF!</definedName>
    <definedName name="FGS">#REF!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fhhfhfhfhfhfhfhfhhfhfhfhfh">#REF!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1" hidden="1">#REF!</definedName>
    <definedName name="FILTR0" localSheetId="32">IF([0]!LG=9,IF(ISERROR([0]!PVT),"",[0]!PVT),"")</definedName>
    <definedName name="FILTR0" localSheetId="27">IF([0]!LG=9,IF(ISERROR([0]!PVT),"",[0]!PVT),"")</definedName>
    <definedName name="FILTR0" localSheetId="30">IF([0]!LG=9,IF(ISERROR([0]!PVT),"",[0]!PVT),"")</definedName>
    <definedName name="FILTR0" localSheetId="44">IF([0]!LG=9,IF(ISERROR([0]!PVT),"",[0]!PVT),"")</definedName>
    <definedName name="FILTR0" localSheetId="36">IF([0]!LG=9,IF(ISERROR([0]!PVT),"",[0]!PVT),"")</definedName>
    <definedName name="FILTR0" localSheetId="31">IF([0]!LG=9,IF(ISERROR([0]!PVT),"",[0]!PVT),"")</definedName>
    <definedName name="FILTR0" localSheetId="34">IF([0]!LG=9,IF(ISERROR([0]!PVT),"",[0]!PVT),"")</definedName>
    <definedName name="FILTR0" localSheetId="42">IF([0]!LG=9,IF(ISERROR([0]!PVT),"",[0]!PVT),"")</definedName>
    <definedName name="FILTR0" localSheetId="43">IF([0]!LG=9,IF(ISERROR([0]!PVT),"",[0]!PVT),"")</definedName>
    <definedName name="FILTR0" localSheetId="33">IF([0]!LG=9,IF(ISERROR([0]!PVT),"",[0]!PVT),"")</definedName>
    <definedName name="FILTR0" localSheetId="40">IF([0]!LG=9,IF(ISERROR([0]!PVT),"",[0]!PVT),"")</definedName>
    <definedName name="FILTR0" localSheetId="35">IF([0]!LG=9,IF(ISERROR([0]!PVT),"",[0]!PVT),"")</definedName>
    <definedName name="FILTR0" localSheetId="39">IF([0]!LG=9,IF(ISERROR([0]!PVT),"",[0]!PVT),"")</definedName>
    <definedName name="FILTR0" localSheetId="38">IF([0]!LG=9,IF(ISERROR([0]!PVT),"",[0]!PVT),"")</definedName>
    <definedName name="FILTR0" localSheetId="0">IF([0]!LG=9,IF(ISERROR([0]!PVT),"",[0]!PVT),"")</definedName>
    <definedName name="FILTR0" localSheetId="28">IF([0]!LG=9,IF(ISERROR([0]!PVT),"",[0]!PVT),"")</definedName>
    <definedName name="FILTR0" localSheetId="41">IF([0]!LG=9,IF(ISERROR([0]!PVT),"",[0]!PVT),"")</definedName>
    <definedName name="FILTR0" localSheetId="37">IF([0]!LG=9,IF(ISERROR([0]!PVT),"",[0]!PVT),"")</definedName>
    <definedName name="FILTR0" localSheetId="29">IF([0]!LG=9,IF(ISERROR([0]!PVT),"",[0]!PVT),"")</definedName>
    <definedName name="FILTR0">IF([0]!LG=9,IF(ISERROR([0]!PVT),"",[0]!PVT),"")</definedName>
    <definedName name="FILTROS" localSheetId="0">#REF!</definedName>
    <definedName name="FILTROS">#REF!</definedName>
    <definedName name="filtrov" localSheetId="0">#REF!</definedName>
    <definedName name="filtrov">#REF!</definedName>
    <definedName name="Fin_de_semana" localSheetId="0">#REF!</definedName>
    <definedName name="Fin_de_semana">#REF!</definedName>
    <definedName name="FINAL">#REF!</definedName>
    <definedName name="FINANCIACION" localSheetId="1">[1]!ERR</definedName>
    <definedName name="FINANCIACION">#N/A</definedName>
    <definedName name="FinePrint">#REF!</definedName>
    <definedName name="firma">#REF!</definedName>
    <definedName name="FIUKUILYIOPÑ">#REF!</definedName>
    <definedName name="fk">#REF!</definedName>
    <definedName name="fkgkj">#REF!</definedName>
    <definedName name="flq">#REF!</definedName>
    <definedName name="flslf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M">1.18</definedName>
    <definedName name="FMO">#REF!</definedName>
    <definedName name="fnic">#REF!</definedName>
    <definedName name="FO">#REF!</definedName>
    <definedName name="FOR">#REF!</definedName>
    <definedName name="FORDESCR">#REF!</definedName>
    <definedName name="FORM_C3">#REF!</definedName>
    <definedName name="FORMA">#REF!</definedName>
    <definedName name="FORMACOL">#REF!</definedName>
    <definedName name="FORMALETA">#REF!</definedName>
    <definedName name="FORMALETAM2">#REF!</definedName>
    <definedName name="FORMALOSA">#REF!</definedName>
    <definedName name="Format">#REF!</definedName>
    <definedName name="FORMAV">#REF!</definedName>
    <definedName name="FORMAVIGACIMIEN">#REF!</definedName>
    <definedName name="FORMAZAPATA">#REF!</definedName>
    <definedName name="FORMOLT">#REF!</definedName>
    <definedName name="formularioCantidades">#REF!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OTO">#REF!</definedName>
    <definedName name="FOTOS">#REF!</definedName>
    <definedName name="fp">1.36</definedName>
    <definedName name="FPA">#REF!</definedName>
    <definedName name="FPB">#REF!</definedName>
    <definedName name="FPMAS2">#REF!</definedName>
    <definedName name="FPO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esd">#REF!</definedName>
    <definedName name="FrecInctoMmtoAnno">#REF!</definedName>
    <definedName name="FrecInctoMmtoAno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UT">#REF!</definedName>
    <definedName name="FRV">#REF!</definedName>
    <definedName name="FS">1.32</definedName>
    <definedName name="fsdgf">#REF!</definedName>
    <definedName name="FSHG">#REF!</definedName>
    <definedName name="FSV">#REF!</definedName>
    <definedName name="FT">#REF!</definedName>
    <definedName name="FTE">#REF!</definedName>
    <definedName name="fu">#N/A</definedName>
    <definedName name="Fub">#REF!</definedName>
    <definedName name="FUE">#REF!</definedName>
    <definedName name="FuelControl">#REF!</definedName>
    <definedName name="FuelCostos">#REF!</definedName>
    <definedName name="Full_Print">#REF!</definedName>
    <definedName name="funding">#REF!</definedName>
    <definedName name="Fup">#REF!</definedName>
    <definedName name="fv">#REF!</definedName>
    <definedName name="FVFVB">#REF!</definedName>
    <definedName name="FVRECSDXZ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1_">#REF!</definedName>
    <definedName name="G3RFDS">#REF!</definedName>
    <definedName name="ga">#REF!</definedName>
    <definedName name="Gabinete_lam._Galv._Pint._1_8x1_2x_6">#REF!</definedName>
    <definedName name="GAJ">#REF!</definedName>
    <definedName name="GALON">#REF!</definedName>
    <definedName name="GAMEZA">#REF!</definedName>
    <definedName name="GANCHO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TOS_GENERALES">#REF!</definedName>
    <definedName name="GastosViajes">#REF!</definedName>
    <definedName name="GAV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J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BDD">#REF!</definedName>
    <definedName name="GDDG">#REF!</definedName>
    <definedName name="gdfhf">#REF!</definedName>
    <definedName name="gdj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nerales">#REF!</definedName>
    <definedName name="GEO">#REF!</definedName>
    <definedName name="Geotex">#REF!</definedName>
    <definedName name="geotextil">#REF!</definedName>
    <definedName name="GER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FG">#REF!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fsfff">#REF!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SGFDSG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d">#REF!</definedName>
    <definedName name="GGDGGDGDGD">#REF!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[1]!ERR</definedName>
    <definedName name="GGG">#N/A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ddd">#REF!</definedName>
    <definedName name="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f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gh">#REF!</definedName>
    <definedName name="ghghy">#REF!</definedName>
    <definedName name="ghjbkikk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>#REF!</definedName>
    <definedName name="Gi">#REF!</definedName>
    <definedName name="GIRO">#REF!</definedName>
    <definedName name="GIROS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kkkdkdk">#REF!</definedName>
    <definedName name="GKKSR">#REF!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HNHN">#REF!</definedName>
    <definedName name="gnm">#REF!</definedName>
    <definedName name="GNR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QWRG">#REF!</definedName>
    <definedName name="_xlnm.Recorder">#REF!</definedName>
    <definedName name="Grados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>#REF!</definedName>
    <definedName name="GRANITO">#REF!</definedName>
    <definedName name="Granito_N_2">#REF!</definedName>
    <definedName name="GRANO">#REF!</definedName>
    <definedName name="GRAPH">#REF!</definedName>
    <definedName name="GRAVILL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_AMV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W">#REF!</definedName>
    <definedName name="gsdfsdff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f">#REF!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32">IF([0]!LG=9,[0]!FES,"")</definedName>
    <definedName name="GT" localSheetId="27">IF([0]!LG=9,[0]!FES,"")</definedName>
    <definedName name="GT" localSheetId="30">IF([0]!LG=9,[0]!FES,"")</definedName>
    <definedName name="GT" localSheetId="44">IF([0]!LG=9,[0]!FES,"")</definedName>
    <definedName name="GT" localSheetId="36">IF([0]!LG=9,[0]!FES,"")</definedName>
    <definedName name="GT" localSheetId="31">IF([0]!LG=9,[0]!FES,"")</definedName>
    <definedName name="GT" localSheetId="34">IF([0]!LG=9,[0]!FES,"")</definedName>
    <definedName name="GT" localSheetId="42">IF([0]!LG=9,[0]!FES,"")</definedName>
    <definedName name="GT" localSheetId="43">IF([0]!LG=9,[0]!FES,"")</definedName>
    <definedName name="GT" localSheetId="33">IF([0]!LG=9,[0]!FES,"")</definedName>
    <definedName name="GT" localSheetId="40">IF([0]!LG=9,[0]!FES,"")</definedName>
    <definedName name="GT" localSheetId="35">IF([0]!LG=9,[0]!FES,"")</definedName>
    <definedName name="GT" localSheetId="39">IF([0]!LG=9,[0]!FES,"")</definedName>
    <definedName name="GT" localSheetId="38">IF([0]!LG=9,[0]!FES,"")</definedName>
    <definedName name="GT" localSheetId="0">IF([0]!LG=9,[0]!FES,"")</definedName>
    <definedName name="GT" localSheetId="28">IF([0]!LG=9,[0]!FES,"")</definedName>
    <definedName name="GT" localSheetId="41">IF([0]!LG=9,[0]!FES,"")</definedName>
    <definedName name="GT" localSheetId="37">IF([0]!LG=9,[0]!FES,"")</definedName>
    <definedName name="GT" localSheetId="29">IF([0]!LG=9,[0]!FES,"")</definedName>
    <definedName name="GT">IF([0]!LG=9,[0]!FES,"")</definedName>
    <definedName name="GTC" localSheetId="0">#REF!</definedName>
    <definedName name="GTC">#REF!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imar">#REF!</definedName>
    <definedName name="Guarda_camilla_en_acero_inox.h_0_9">#REF!</definedName>
    <definedName name="Guarda_camilla_en_madera_h__0_90_m">#REF!</definedName>
    <definedName name="guardaescoba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_PISOS_Y_PAVIMENTO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LFCUP">[3]Hoja3!$F$1062</definedName>
    <definedName name="HASDSKJSKJHJKHDKJJKC">#REF!</definedName>
    <definedName name="hayud">#REF!</definedName>
    <definedName name="Hazards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ds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D">#REF!</definedName>
    <definedName name="hen">#REF!</definedName>
    <definedName name="hernan">#REF!</definedName>
    <definedName name="Herramentista">#REF!</definedName>
    <definedName name="herramienta_menor">#REF!</definedName>
    <definedName name="HERRAMIENTAS">#REF!</definedName>
    <definedName name="HERRAMIENTASYEQUIPOS">#REF!</definedName>
    <definedName name="HERRERO">#REF!</definedName>
    <definedName name="HFD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fh">#REF!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#N/A</definedName>
    <definedName name="HHAHHAHAHAHAHH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">#REF!</definedName>
    <definedName name="HHHHHHHHHHHHH">#REF!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SHSH">#REF!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KKK7">#REF!</definedName>
    <definedName name="hhtot">#REF!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02">#REF!</definedName>
    <definedName name="HIDROSANITARIO2">#REF!</definedName>
    <definedName name="Hidrosanitario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>#REF!</definedName>
    <definedName name="hierro1">#REF!</definedName>
    <definedName name="hierro60v">#REF!</definedName>
    <definedName name="hierros_y_mallas">#REF!</definedName>
    <definedName name="hijo">#REF!</definedName>
    <definedName name="hikhkjhkjl">#REF!</definedName>
    <definedName name="hikhkjhkjl_2">#REF!</definedName>
    <definedName name="hikhkjhkjl_4">#REF!</definedName>
    <definedName name="hing">#REF!</definedName>
    <definedName name="hit">#REF!</definedName>
    <definedName name="hj">#REF!</definedName>
    <definedName name="HJDKJHDKHDSKFHDKFHDSKHFKDHFKSDHKDHFKDHKSHDFKHF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JM">'[4]Res-Accide-10'!#REF!</definedName>
    <definedName name="HK">#N/A</definedName>
    <definedName name="hkhkjhkj">#REF!</definedName>
    <definedName name="hkhkjhkj_2">#REF!</definedName>
    <definedName name="hkhkjhkj_4">#REF!</definedName>
    <definedName name="hl">#REF!</definedName>
    <definedName name="HLIJO">#REF!</definedName>
    <definedName name="HM">#REF!</definedName>
    <definedName name="HMEN">#REF!</definedName>
    <definedName name="hmont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H">#REF!</definedName>
    <definedName name="hnt">#REF!</definedName>
    <definedName name="HOCOL">#REF!</definedName>
    <definedName name="HOJA">#REF!</definedName>
    <definedName name="Hoja__1__de__3">#REF!</definedName>
    <definedName name="HOJA1">#REF!</definedName>
    <definedName name="HOJA11">#REF!</definedName>
    <definedName name="HOJA444">#N/A</definedName>
    <definedName name="HOJA8">#REF!</definedName>
    <definedName name="HOJAOIU">#REF!</definedName>
    <definedName name="hojas">#REF!</definedName>
    <definedName name="HOLA">#REF!</definedName>
    <definedName name="HonoraProfesionales">#REF!</definedName>
    <definedName name="HonoraTecnicos">#REF!</definedName>
    <definedName name="HORA2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FES">#REF!</definedName>
    <definedName name="horat">#REF!</definedName>
    <definedName name="horat2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0" hidden="1">{"'Hoja1'!$A$1465:$C$1482","'Hoja1'!$A$1485:$C$1502"}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N">#REF!</definedName>
    <definedName name="hut">#REF!</definedName>
    <definedName name="hvehiculo">#REF!</definedName>
    <definedName name="hxdfk">#REF!</definedName>
    <definedName name="HXMH">#REF!</definedName>
    <definedName name="HY">#REF!</definedName>
    <definedName name="HYE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277.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">#REF!</definedName>
    <definedName name="IAU">[11]INSUMOS!#REF!</definedName>
    <definedName name="ic" localSheetId="0">#REF!</definedName>
    <definedName name="ic">#REF!</definedName>
    <definedName name="icbf" localSheetId="0">#REF!</definedName>
    <definedName name="icbf">#REF!</definedName>
    <definedName name="Icct" localSheetId="0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DCategorias">OFFSET(#REF!, 0, 0, COUNTA(#REF!) - 2)</definedName>
    <definedName name="IF">#REF!</definedName>
    <definedName name="Ig">#REF!</definedName>
    <definedName name="IHUIU7UTI66R6767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>#REF!</definedName>
    <definedName name="IIIIIIIIIIIIIIHHHHHHHHHHHHHHHHGGGGGGGGGGGGGGG">#REF!</definedName>
    <definedName name="IIIIIIIIOOOOOOOOO">#REF!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qwwwww">#REF!</definedName>
    <definedName name="ik">#REF!</definedName>
    <definedName name="ikikololp">#REF!</definedName>
    <definedName name="ikj">#REF!</definedName>
    <definedName name="ikjhgfds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dosporMilCostos">#REF!</definedName>
    <definedName name="Impdosxmil">#REF!</definedName>
    <definedName name="IMPER">#REF!</definedName>
    <definedName name="ImpPolizasConsultoria">#REF!</definedName>
    <definedName name="ImpPolizasObra">#REF!</definedName>
    <definedName name="IMPRE">2%</definedName>
    <definedName name="impresion">#REF!</definedName>
    <definedName name="IMPRESSION">#REF!</definedName>
    <definedName name="Imprev" localSheetId="1">#REF!</definedName>
    <definedName name="Imprev">'[5]COSTO DIRECTO'!#REF!</definedName>
    <definedName name="imprevistos">#REF!</definedName>
    <definedName name="Imprevistos_mmto_año1">#REF!</definedName>
    <definedName name="imprimir">#REF!</definedName>
    <definedName name="Imprimir_área_IM_1">#REF!</definedName>
    <definedName name="IMPTOS">#REF!</definedName>
    <definedName name="IMPTOS1">#REF!</definedName>
    <definedName name="ImpuestoCostos">#REF!</definedName>
    <definedName name="IMPUESTOS">#REF!</definedName>
    <definedName name="in">#REF!</definedName>
    <definedName name="INC">#REF!</definedName>
    <definedName name="incr">#REF!</definedName>
    <definedName name="INCR._PRODC.">#REF!</definedName>
    <definedName name="IncrementoCanon">#REF!</definedName>
    <definedName name="INCRNOVATOT">#REF!</definedName>
    <definedName name="incrustaciones">#REF!</definedName>
    <definedName name="IND">#REF!</definedName>
    <definedName name="INDICADOR">#REF!</definedName>
    <definedName name="INDICE">#REF!</definedName>
    <definedName name="Í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G">#REF!</definedName>
    <definedName name="infi">#REF!</definedName>
    <definedName name="infor">#REF!</definedName>
    <definedName name="INFORMACION">#REF!</definedName>
    <definedName name="informacion2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geo1">#REF!</definedName>
    <definedName name="Ingeo2">#REF!</definedName>
    <definedName name="Ingeo3">#REF!</definedName>
    <definedName name="IniCeldaDtfRapida">#REF!</definedName>
    <definedName name="iniciales" localSheetId="0">#REF!,#REF!,#REF!,#REF!</definedName>
    <definedName name="iniciales">#REF!,#REF!,#REF!,#REF!</definedName>
    <definedName name="Inici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">#REF!</definedName>
    <definedName name="inn">#REF!</definedName>
    <definedName name="INPU">#REF!</definedName>
    <definedName name="INPUT">#REF!</definedName>
    <definedName name="Instalacion">#REF!</definedName>
    <definedName name="Instalación_TM_incluye15Breake">#REF!</definedName>
    <definedName name="INSTALACIONES_HIDRAULICAS">#REF!</definedName>
    <definedName name="instalaciontuberia3">#REF!</definedName>
    <definedName name="INSTALENTE">[3]EQUIPO!$F$127</definedName>
    <definedName name="INSTALH">[3]EQUIPO!$F$251</definedName>
    <definedName name="INSTALSUPE">[3]EQUIPO!$F$169</definedName>
    <definedName name="institucional" localSheetId="0">#REF!</definedName>
    <definedName name="institucional">#REF!</definedName>
    <definedName name="INSU" localSheetId="0">#REF!</definedName>
    <definedName name="INSU">#REF!</definedName>
    <definedName name="INSUBANCO" localSheetId="0">#REF!</definedName>
    <definedName name="INSUBANCO">#REF!</definedName>
    <definedName name="INSUMO" localSheetId="0">VLOOKUP(#REF!,#REF!,2,FALSE)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sumos2">#REF!</definedName>
    <definedName name="INSUMOSCALERAS">#REF!</definedName>
    <definedName name="INSUMOSCALERAS2">#REF!</definedName>
    <definedName name="INSUMOSCALERAS3">#REF!</definedName>
    <definedName name="INSUMOSMATRIZ">#REF!</definedName>
    <definedName name="INSUMOSRUANA">#REF!</definedName>
    <definedName name="INSUMOSTOTAL">#REF!</definedName>
    <definedName name="Int">#REF!</definedName>
    <definedName name="InTap">#REF!</definedName>
    <definedName name="intCosteoMmto">#REF!</definedName>
    <definedName name="intDiasPagoFactura">#REF!</definedName>
    <definedName name="INTER">#REF!</definedName>
    <definedName name="Intercambiadores">#REF!</definedName>
    <definedName name="Interest_Rate">#REF!</definedName>
    <definedName name="INTERMEDIA_I">#REF!</definedName>
    <definedName name="Internal_Price_List__Export_">#REF!</definedName>
    <definedName name="Interruptor_sencillo_Levinton_Decor">#REF!</definedName>
    <definedName name="Interventor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TY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q">#REF!</definedName>
    <definedName name="Io">#REF!</definedName>
    <definedName name="IOÑ.GUIO">#REF!</definedName>
    <definedName name="IOU">#REF!</definedName>
    <definedName name="IOUHH" localSheetId="1">[1]!ERR</definedName>
    <definedName name="IOUHH">#N/A</definedName>
    <definedName name="IP">#REF!</definedName>
    <definedName name="ir">#REF!</definedName>
    <definedName name="IREM13.4">#REF!</definedName>
    <definedName name="irng" hidden="1">#REF!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1">#REF!</definedName>
    <definedName name="ITEM8890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nuevo">#REF!</definedName>
    <definedName name="ITEMS">#REF!</definedName>
    <definedName name="ITEMS2">#REF!</definedName>
    <definedName name="ITEMS3">#REF!</definedName>
    <definedName name="ITEMSRESUMEN">#REF!</definedName>
    <definedName name="ITEN_2_FILTRO">#REF!</definedName>
    <definedName name="ITEN320">#REF!</definedName>
    <definedName name="ITENM_DOMIC">#REF!</definedName>
    <definedName name="Iterar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VA_UTIL">#REF!</definedName>
    <definedName name="IVAConsultoria">#REF!</definedName>
    <definedName name="IVASobreUtilidad">#REF!</definedName>
    <definedName name="IvaSUtl" localSheetId="1">#REF!</definedName>
    <definedName name="IvaSUtl">'[5]COSTO DIRECTO'!#REF!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iro" hidden="1">#REF!</definedName>
    <definedName name="jairo2" hidden="1">#REF!</definedName>
    <definedName name="jajAJHQWDHG">#REF!</definedName>
    <definedName name="JAJAQHYEWFFQFBF">#REF!</definedName>
    <definedName name="JAJKZ">#REF!</definedName>
    <definedName name="Jb">#REF!</definedName>
    <definedName name="jbhpivgugh">#REF!</definedName>
    <definedName name="Jc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QJFOWEFOQFQFPQ">#REF!</definedName>
    <definedName name="Je">#REF!</definedName>
    <definedName name="JEJE">#REF!</definedName>
    <definedName name="JER">#REF!</definedName>
    <definedName name="JERSSON">#REF!</definedName>
    <definedName name="JESICAELE">#REF!</definedName>
    <definedName name="JESSICA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bsubcsucbc">#REF!</definedName>
    <definedName name="JHFH">#REF!</definedName>
    <definedName name="JHFHF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DS">#REF!</definedName>
    <definedName name="JHGFHF">#REF!</definedName>
    <definedName name="JHJHGGR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>#REF!</definedName>
    <definedName name="JHON1">#REF!</definedName>
    <definedName name="JHON44">#REF!</definedName>
    <definedName name="JHSJHSJHDHD">#REF!</definedName>
    <definedName name="JHUYG">#REF!</definedName>
    <definedName name="jHWQHWQHW">#REF!</definedName>
    <definedName name="JJ" localSheetId="1">[1]!ERR</definedName>
    <definedName name="JJ">#N/A</definedName>
    <definedName name="JJAJAJAAJ">#REF!</definedName>
    <definedName name="JJAJAJJAAJAJA">#REF!</definedName>
    <definedName name="jjajjajaja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AJAJAJAAJ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jyyyyyyyyyyyyyyyyyyffffffffff">#REF!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JJSSSSS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mmmm">#REF!</definedName>
    <definedName name="jn">#REF!</definedName>
    <definedName name="jñ">#REF!</definedName>
    <definedName name="jo">#REF!</definedName>
    <definedName name="JOHNNY" localSheetId="1">[1]!ERR</definedName>
    <definedName name="JOHNNY">#N/A</definedName>
    <definedName name="JORGE">#REF!</definedName>
    <definedName name="Jornal">#REF!</definedName>
    <definedName name="JOSE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D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>#REF!</definedName>
    <definedName name="Juego_de_Incrustaciones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AN">#REF!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">#REF!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NF">#REF!</definedName>
    <definedName name="JURODSOD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JY" localSheetId="32">Scheduled_Payment+Extra_Payment</definedName>
    <definedName name="JYJY" localSheetId="27">Scheduled_Payment+Extra_Payment</definedName>
    <definedName name="JYJY" localSheetId="30">Scheduled_Payment+Extra_Payment</definedName>
    <definedName name="JYJY" localSheetId="44">Scheduled_Payment+Extra_Payment</definedName>
    <definedName name="JYJY" localSheetId="36">Scheduled_Payment+Extra_Payment</definedName>
    <definedName name="JYJY" localSheetId="31">Scheduled_Payment+Extra_Payment</definedName>
    <definedName name="JYJY" localSheetId="34">Scheduled_Payment+Extra_Payment</definedName>
    <definedName name="JYJY" localSheetId="42">Scheduled_Payment+Extra_Payment</definedName>
    <definedName name="JYJY" localSheetId="43">Scheduled_Payment+Extra_Payment</definedName>
    <definedName name="JYJY" localSheetId="33">Scheduled_Payment+Extra_Payment</definedName>
    <definedName name="JYJY" localSheetId="40">Scheduled_Payment+Extra_Payment</definedName>
    <definedName name="JYJY" localSheetId="35">Scheduled_Payment+Extra_Payment</definedName>
    <definedName name="JYJY" localSheetId="39">Scheduled_Payment+Extra_Payment</definedName>
    <definedName name="JYJY" localSheetId="38">Scheduled_Payment+Extra_Payment</definedName>
    <definedName name="JYJY" localSheetId="0">Scheduled_Payment+Extra_Payment</definedName>
    <definedName name="JYJY" localSheetId="28">Scheduled_Payment+Extra_Payment</definedName>
    <definedName name="JYJY" localSheetId="41">Scheduled_Payment+Extra_Payment</definedName>
    <definedName name="JYJY" localSheetId="37">Scheduled_Payment+Extra_Payment</definedName>
    <definedName name="JYJY" localSheetId="29">Scheduled_Payment+Extra_Payment</definedName>
    <definedName name="JYJY">Scheduled_Payment+Extra_Payment</definedName>
    <definedName name="JYR" localSheetId="0">#REF!</definedName>
    <definedName name="JYR">#REF!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">#REF!</definedName>
    <definedName name="kdmfm" hidden="1">#REF!</definedName>
    <definedName name="KEY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l">#REF!</definedName>
    <definedName name="kio">#REF!</definedName>
    <definedName name="kip">#REF!</definedName>
    <definedName name="KITAIS">[3]Hoja3!$F$1521</definedName>
    <definedName name="KitCarretera">#REF!</definedName>
    <definedName name="KitCarreteraCostos">#REF!</definedName>
    <definedName name="kj">#REF!</definedName>
    <definedName name="KJGJ">#REF!</definedName>
    <definedName name="KJH">#REF!</definedName>
    <definedName name="kjhgfd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nuiiiiiiiii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h">#REF!</definedName>
    <definedName name="kkiiiiiiiiiiiiiiiiggth">#REF!</definedName>
    <definedName name="KKKKAKKA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k">#REF!</definedName>
    <definedName name="kkkkkkkkkkkkkkkkaaaaaaaaaaaaa">#REF!</definedName>
    <definedName name="KKKKKTTTTTT">#REF!</definedName>
    <definedName name="kl">#N/A</definedName>
    <definedName name="KLJKLMDS">#REF!</definedName>
    <definedName name="klklk">#REF!</definedName>
    <definedName name="km">#REF!</definedName>
    <definedName name="Kn_a_Ton">#REF!</definedName>
    <definedName name="kñy">#REF!</definedName>
    <definedName name="KO" hidden="1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h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9001_1">#REF!</definedName>
    <definedName name="l9001_2">#REF!</definedName>
    <definedName name="l9001_4">#REF!</definedName>
    <definedName name="la">#REF!</definedName>
    <definedName name="LADRILLO_COMUN">#REF!</definedName>
    <definedName name="LAF">#REF!</definedName>
    <definedName name="lame" hidden="1">#REF!</definedName>
    <definedName name="Lamina_de_acero_inox.">#REF!</definedName>
    <definedName name="Lamina_de_plomo_1_5mm">#REF!</definedName>
    <definedName name="Lamina_galv._Cal_18">#REF!</definedName>
    <definedName name="Lamina_galv._Cal_20">#REF!</definedName>
    <definedName name="Lamina_galv._Cal_22">#REF!</definedName>
    <definedName name="Lamina_galv._Cal_24">#REF!</definedName>
    <definedName name="Lamina_galv._Cal_26">#REF!</definedName>
    <definedName name="Lamina_galv._Cal_28">#REF!</definedName>
    <definedName name="Lamina_galv._Cal_30">#REF!</definedName>
    <definedName name="Lamina_galv._Cal_31">#REF!</definedName>
    <definedName name="LAMPARATOT">#REF!</definedName>
    <definedName name="LANODO">#REF!</definedName>
    <definedName name="LANODOFT">#REF!</definedName>
    <definedName name="LARGUILLO" localSheetId="0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ast_Row">#N/A</definedName>
    <definedName name="Laufzeit1">#REF!</definedName>
    <definedName name="Laufzeit2">#REF!</definedName>
    <definedName name="LAVAB">#REF!</definedName>
    <definedName name="LAVABLA">#REF!</definedName>
    <definedName name="Lavamanos">#REF!</definedName>
    <definedName name="Lavamanos_de_empotrar">#REF!</definedName>
    <definedName name="Lavamanos_de_pedal_Acero_inox.">#REF!</definedName>
    <definedName name="Lavamanos_de_Pedestal">#REF!</definedName>
    <definedName name="LAVANOVATOT">#REF!</definedName>
    <definedName name="Lavaplatos_acero_inox.">#REF!</definedName>
    <definedName name="LAVAPLATOT">#REF!</definedName>
    <definedName name="lb">#REF!</definedName>
    <definedName name="LC">#REF!</definedName>
    <definedName name="ld">#REF!</definedName>
    <definedName name="Le">#REF!</definedName>
    <definedName name="Leh">#REF!</definedName>
    <definedName name="Lehs">#REF!</definedName>
    <definedName name="LEO">#REF!</definedName>
    <definedName name="LEROLERO">#REF!</definedName>
    <definedName name="lev0.1">#REF!</definedName>
    <definedName name="LEVANTE10">#REF!</definedName>
    <definedName name="LEVANTE20">#REF!</definedName>
    <definedName name="Lf">#REF!</definedName>
    <definedName name="LFKFKGF">#REF!</definedName>
    <definedName name="lflds">#REF!</definedName>
    <definedName name="LGIN">#REF!</definedName>
    <definedName name="LGMR">#REF!</definedName>
    <definedName name="LGMS">#REF!</definedName>
    <definedName name="LGS">#REF!</definedName>
    <definedName name="Lh">#REF!</definedName>
    <definedName name="Li">#REF!</definedName>
    <definedName name="lia">#REF!</definedName>
    <definedName name="LiB">#REF!</definedName>
    <definedName name="LIBRO1">#REF!</definedName>
    <definedName name="Libro1_Hoja1_Lista">#REF!</definedName>
    <definedName name="LICITACION">#REF!</definedName>
    <definedName name="LIDA">#REF!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EH">#REF!</definedName>
    <definedName name="Limahoya_asbt_cemt">#REF!</definedName>
    <definedName name="LIMATESA">#REF!</definedName>
    <definedName name="Limatesa_asbt_cemt">#REF!</definedName>
    <definedName name="limcount" hidden="1">1</definedName>
    <definedName name="LIMINT2000">#REF!</definedName>
    <definedName name="LIMINT2001">#REF!</definedName>
    <definedName name="LIMINT98">#REF!</definedName>
    <definedName name="LiMo">#REF!</definedName>
    <definedName name="LIMP">[3]TUBERIA!$F$86</definedName>
    <definedName name="LIMSUBT2000" localSheetId="0">#REF!</definedName>
    <definedName name="LIMSUBT2000">#REF!</definedName>
    <definedName name="LIMSUBT2001" localSheetId="0">#REF!</definedName>
    <definedName name="LIMSUBT2001">#REF!</definedName>
    <definedName name="LIMSUBT98" localSheetId="0">#REF!</definedName>
    <definedName name="LIMSUBT98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BASE">#REF!</definedName>
    <definedName name="LISBASE1">#REF!</definedName>
    <definedName name="LISBASE2">#REF!</definedName>
    <definedName name="LisEH">#REF!</definedName>
    <definedName name="LisEquiHerra">#REF!</definedName>
    <definedName name="LisMat">#REF!</definedName>
    <definedName name="LisMo">#REF!</definedName>
    <definedName name="LIST">#REF!</definedName>
    <definedName name="List_cuadrillas">#REF!</definedName>
    <definedName name="List_Pr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1" localSheetId="1">[1]!ERR</definedName>
    <definedName name="LISTA1">#N/A</definedName>
    <definedName name="LISTA2" localSheetId="1">[1]!ERR</definedName>
    <definedName name="LISTA2">#N/A</definedName>
    <definedName name="LISTA3" localSheetId="1">[1]!ERR</definedName>
    <definedName name="LISTA3">#N/A</definedName>
    <definedName name="LISTA4" localSheetId="1">[1]!ERR</definedName>
    <definedName name="LISTA4">#N/A</definedName>
    <definedName name="LISTA5" localSheetId="1">[1]!ERR</definedName>
    <definedName name="LISTA5">#N/A</definedName>
    <definedName name="LISTAACT">#REF!</definedName>
    <definedName name="listaactividades">#REF!</definedName>
    <definedName name="listabase2015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">#REF!</definedName>
    <definedName name="listequi">#REF!</definedName>
    <definedName name="listmat">#REF!</definedName>
    <definedName name="LISTON_DE_2X4X15">#REF!</definedName>
    <definedName name="LISTON2">#REF!</definedName>
    <definedName name="LISTON2x4x15">#REF!</definedName>
    <definedName name="LISTON4">#REF!</definedName>
    <definedName name="LisTra">#REF!</definedName>
    <definedName name="LisTrans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JKJUHYH">#REF!</definedName>
    <definedName name="LK">#REF!</definedName>
    <definedName name="LKHGF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FSS">#REF!</definedName>
    <definedName name="lkjhgf">#REF!</definedName>
    <definedName name="LKJHGFDS">#REF!</definedName>
    <definedName name="LKJHGFFDD">#REF!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lk">#REF!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ANTAS">#REF!</definedName>
    <definedName name="LLAVE_DE_CHORRO_1_2">#REF!</definedName>
    <definedName name="LLAVE_DE_PASO_1_2">#REF!</definedName>
    <definedName name="Llave_paso_1_2">#REF!</definedName>
    <definedName name="Llave_terminal_1_2">#REF!</definedName>
    <definedName name="LLAVE1_2">#REF!</definedName>
    <definedName name="LLAVE3_4TOT">#REF!</definedName>
    <definedName name="LLAVEMANGUETOT">#REF!</definedName>
    <definedName name="llenov">#REF!</definedName>
    <definedName name="LLJJJJAGGGAGGA">#REF!</definedName>
    <definedName name="LLL">#REF!</definedName>
    <definedName name="LLLL">#REF!</definedName>
    <definedName name="L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at">#REF!</definedName>
    <definedName name="Lmats">#REF!</definedName>
    <definedName name="Lmatss">#REF!</definedName>
    <definedName name="Ln">#REF!</definedName>
    <definedName name="lnbvc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">'[3]1.1'!$F$46</definedName>
    <definedName name="LOCALIZACION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ON_Y_REPLANTEO_MANUAL_PARA_OBRAS_DE_PROTECCION_PAGADO_POR_ML">#REF!</definedName>
    <definedName name="LOCALIZACIONV">#REF!</definedName>
    <definedName name="localizamuro">#REF!</definedName>
    <definedName name="LOCAT1999" localSheetId="0">{"SUMINISTRO E INSTALACIÓN CANALETAS L=7.50"}</definedName>
    <definedName name="LOCAT1999">{"SUMINISTRO E INSTALACIÓN CANALETAS L=7.50"}</definedName>
    <definedName name="logLiquida">#REF!</definedName>
    <definedName name="LOGO" localSheetId="1">[1]!ERR</definedName>
    <definedName name="LOGO">#N/A</definedName>
    <definedName name="LOI">#REF!</definedName>
    <definedName name="LOK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ra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tr">#REF!</definedName>
    <definedName name="Ltrs">#REF!</definedName>
    <definedName name="Lu">#REF!</definedName>
    <definedName name="LUBRICANTE">#REF!</definedName>
    <definedName name="LUCY">#N/A</definedName>
    <definedName name="LUGAR">#REF!</definedName>
    <definedName name="luis">#REF!</definedName>
    <definedName name="lun">#REF!</definedName>
    <definedName name="lv">#REF!</definedName>
    <definedName name="Lz">#REF!</definedName>
    <definedName name="m">#REF!</definedName>
    <definedName name="M.O" comment="Mano de obra">#REF!</definedName>
    <definedName name="M.O.">#REF!</definedName>
    <definedName name="M_O">#REF!</definedName>
    <definedName name="M_OBRA">#REF!</definedName>
    <definedName name="m1_">#REF!</definedName>
    <definedName name="M1002P">#REF!</definedName>
    <definedName name="M1003P">#REF!</definedName>
    <definedName name="M1005P">#REF!</definedName>
    <definedName name="M101A">#REF!</definedName>
    <definedName name="M202A">#REF!</definedName>
    <definedName name="M301A">#REF!</definedName>
    <definedName name="M302A">#REF!</definedName>
    <definedName name="M303S">#REF!</definedName>
    <definedName name="M304S">#REF!</definedName>
    <definedName name="M401S">#REF!</definedName>
    <definedName name="M501S">#REF!</definedName>
    <definedName name="M601S">#REF!</definedName>
    <definedName name="M602S">#REF!</definedName>
    <definedName name="M603S">#REF!</definedName>
    <definedName name="M605S">#REF!</definedName>
    <definedName name="M701S">#REF!</definedName>
    <definedName name="M702A">#REF!</definedName>
    <definedName name="M703S">#REF!</definedName>
    <definedName name="M704S">#REF!</definedName>
    <definedName name="M705S">#REF!</definedName>
    <definedName name="M706S">#REF!</definedName>
    <definedName name="M707S">#REF!</definedName>
    <definedName name="M801A">#REF!</definedName>
    <definedName name="M802S">#REF!</definedName>
    <definedName name="M803S">#REF!</definedName>
    <definedName name="M804S">#REF!</definedName>
    <definedName name="MA">#REF!</definedName>
    <definedName name="mac">#REF!</definedName>
    <definedName name="MACO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</definedName>
    <definedName name="MALLA">#REF!</definedName>
    <definedName name="Malla_redoblon">#REF!</definedName>
    <definedName name="MALLAS">#REF!</definedName>
    <definedName name="MALLLLLL">#REF!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NGLE">#REF!</definedName>
    <definedName name="Manguera_Hidr._1_2">#REF!</definedName>
    <definedName name="MANO">'[3]MANO DE OBRA'!$F$164</definedName>
    <definedName name="MANO_OBRA">#REF!</definedName>
    <definedName name="MANODEOBRA">#REF!</definedName>
    <definedName name="mantenimiento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br">#REF!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>#REF!</definedName>
    <definedName name="MAQUINAR">#REF!</definedName>
    <definedName name="Maquinaria">#REF!</definedName>
    <definedName name="MAQUINARIAMATRIZ">#REF!</definedName>
    <definedName name="MAQUINARIATOTAL">#REF!</definedName>
    <definedName name="MAR">#REF!</definedName>
    <definedName name="MARCO_H">#REF!</definedName>
    <definedName name="Marco_madera_puerta__2_05x0_7">#REF!</definedName>
    <definedName name="Marco_madera_puerta__2_05x0_9">#REF!</definedName>
    <definedName name="Marco_madera_puerta__2_05x1_4">#REF!</definedName>
    <definedName name="Marco_metal_puerta__0_80x2_20">#REF!</definedName>
    <definedName name="marga">#REF!</definedName>
    <definedName name="MargenComercial">#REF!</definedName>
    <definedName name="MargenFinanciero">#REF!</definedName>
    <definedName name="MARIA">#REF!</definedName>
    <definedName name="maría">#REF!</definedName>
    <definedName name="maricon">#REF!</definedName>
    <definedName name="marin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kup">#REF!</definedName>
    <definedName name="MART">#REF!</definedName>
    <definedName name="MARTA">#N/A</definedName>
    <definedName name="MARTHA">#REF!</definedName>
    <definedName name="MASA" localSheetId="0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>#REF!</definedName>
    <definedName name="MAT.">#REF!</definedName>
    <definedName name="MAT_ELEC">#REF!</definedName>
    <definedName name="Mate">#REF!</definedName>
    <definedName name="MATER">#REF!</definedName>
    <definedName name="mater02">#REF!</definedName>
    <definedName name="MATERIAL">#REF!</definedName>
    <definedName name="MATERIAL_AMARILLO_SELECCIONADO">#REF!</definedName>
    <definedName name="MATERIAL_FILTRANTE">#REF!</definedName>
    <definedName name="MATERIALES">#REF!</definedName>
    <definedName name="MATERIALES_LISTA">#REF!</definedName>
    <definedName name="materiales1">#REF!</definedName>
    <definedName name="MaterialTub">#REF!</definedName>
    <definedName name="matgranular">#REF!</definedName>
    <definedName name="MATRIZ">#REF!</definedName>
    <definedName name="MATRIZ_DE_DATOS">#REF!</definedName>
    <definedName name="MATRIZAPU">#REF!</definedName>
    <definedName name="mats">#REF!</definedName>
    <definedName name="mats2">#REF!</definedName>
    <definedName name="Matss">#REF!</definedName>
    <definedName name="matss1">#REF!</definedName>
    <definedName name="maxcosto">#REF!</definedName>
    <definedName name="MAY">#REF!</definedName>
    <definedName name="Mb">#REF!</definedName>
    <definedName name="MCCs">#REF!</definedName>
    <definedName name="mck">#REF!</definedName>
    <definedName name="MDC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O">#REF!</definedName>
    <definedName name="MDO_LISTA">#REF!</definedName>
    <definedName name="ME">#REF!</definedName>
    <definedName name="mediah_reposo_comida">#REF!</definedName>
    <definedName name="MEDIDA">#REF!</definedName>
    <definedName name="MEDIDOR">'[3]MANO DE OBRA'!$F$47</definedName>
    <definedName name="medios">#REF!</definedName>
    <definedName name="MEDIOSRECEPCION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mientosubrasante">#REF!</definedName>
    <definedName name="MEMO">#REF!</definedName>
    <definedName name="Menge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_acero_inox.con_bandeja">#REF!</definedName>
    <definedName name="MESONGRANITO">#REF!</definedName>
    <definedName name="Meta1">#REF!</definedName>
    <definedName name="Meta2">#REF!</definedName>
    <definedName name="Meta3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>#REF!</definedName>
    <definedName name="MEZCLADORA">#REF!</definedName>
    <definedName name="Mezcladora_Apolo_1__bulto">#REF!</definedName>
    <definedName name="MEZCLADORA_DE_CONCRETO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 localSheetId="0">#REF!,#REF!,#REF!,#REF!,#REF!,#REF!,#REF!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NU">#REF!</definedName>
    <definedName name="Minutos">#REF!</definedName>
    <definedName name="mios">#REF!</definedName>
    <definedName name="Mitsuishare">#REF!</definedName>
    <definedName name="MJ">#REF!</definedName>
    <definedName name="mjhg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 localSheetId="0">#REF!,#REF!,#REF!,#REF!,#REF!,#REF!,#REF!</definedName>
    <definedName name="ML">#REF!,#REF!,#REF!,#REF!,#REF!,#REF!,#REF!</definedName>
    <definedName name="mm">#REF!</definedName>
    <definedName name="mmdf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">#REF!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">#REF!</definedName>
    <definedName name="MMMMMMMMMMMMMMMMM" hidden="1">#REF!</definedName>
    <definedName name="MMMMMMMMMMMMMMMMMM">#REF!</definedName>
    <definedName name="Mmto">#REF!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bvc">#REF!</definedName>
    <definedName name="MNJH">#REF!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BI">#REF!</definedName>
    <definedName name="MOBILE">#REF!</definedName>
    <definedName name="mobra">#REF!</definedName>
    <definedName name="MOD">#REF!</definedName>
    <definedName name="MODIF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Elect">#REF!</definedName>
    <definedName name="MOMAT">#REF!</definedName>
    <definedName name="mon">#REF!</definedName>
    <definedName name="MONEDA">#REF!</definedName>
    <definedName name="MONEDAS">#REF!</definedName>
    <definedName name="MONI">#REF!</definedName>
    <definedName name="MONJE">#REF!</definedName>
    <definedName name="mono">#REF!</definedName>
    <definedName name="MONTAJE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">#REF!</definedName>
    <definedName name="MOR1_4">#REF!</definedName>
    <definedName name="Mora">#REF!</definedName>
    <definedName name="MORE">#REF!</definedName>
    <definedName name="MORON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4">#REF!</definedName>
    <definedName name="MORTERO_1_5">#REF!</definedName>
    <definedName name="MORTERO_1_8">#REF!</definedName>
    <definedName name="mortero14">#REF!</definedName>
    <definedName name="MORTERO4">#REF!</definedName>
    <definedName name="MORTERO5">#REF!</definedName>
    <definedName name="MOTO">#REF!</definedName>
    <definedName name="MOTO3">#REF!</definedName>
    <definedName name="motobomba">#REF!</definedName>
    <definedName name="Motobomba_0_5_HP">#REF!</definedName>
    <definedName name="Motoniveladora_Baukema_SHM_5">#REF!</definedName>
    <definedName name="Motoniveladora_Champion_710A">#REF!</definedName>
    <definedName name="Motor">#REF!</definedName>
    <definedName name="motosierra">#REF!</definedName>
    <definedName name="MPAMB">#REF!</definedName>
    <definedName name="MPMDetail">#REF!</definedName>
    <definedName name="MPMHeading">#REF!</definedName>
    <definedName name="mPr">#REF!</definedName>
    <definedName name="mr">#REF!</definedName>
    <definedName name="MRLART">#REF!</definedName>
    <definedName name="MRO">#REF!</definedName>
    <definedName name="MRSUPDET">#REF!</definedName>
    <definedName name="Mtz_Avance">#REF!</definedName>
    <definedName name="MU">#REF!</definedName>
    <definedName name="MUEBLEINFTOT">#REF!</definedName>
    <definedName name="MUMI">#REF!</definedName>
    <definedName name="muro">#REF!</definedName>
    <definedName name="murocontencion">#REF!</definedName>
    <definedName name="MUROS">#REF!</definedName>
    <definedName name="Mv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_VISITA">#REF!</definedName>
    <definedName name="N_VISITA_1">#REF!</definedName>
    <definedName name="N_VISITA_2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TURALEZA">#REF!</definedName>
    <definedName name="nb">#REF!</definedName>
    <definedName name="nbv">#REF!</definedName>
    <definedName name="nbvmh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to">#REF!</definedName>
    <definedName name="Ne">#REF!</definedName>
    <definedName name="nece.cab">#REF!</definedName>
    <definedName name="NEOLAI">#REF!</definedName>
    <definedName name="NES">#REF!</definedName>
    <definedName name="Networkoperator">#REF!</definedName>
    <definedName name="new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fsdsffdsf">#REF!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HUUGGFSESESR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HNH">#REF!</definedName>
    <definedName name="NHWHWHDW">#REF!</definedName>
    <definedName name="NI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#REF!</definedName>
    <definedName name="Nivel1">#REF!</definedName>
    <definedName name="Nivel2">#REF!</definedName>
    <definedName name="Nivel3">#REF!</definedName>
    <definedName name="Nivel4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JHGL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mop">#REF!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">#REF!</definedName>
    <definedName name="NNNNBB" localSheetId="0" hidden="1">#REF!,#REF!</definedName>
    <definedName name="NNNNBB" hidden="1">#REF!,#REF!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[1]!ERR</definedName>
    <definedName name="NO">#N/A</definedName>
    <definedName name="No._tanques">#REF!</definedName>
    <definedName name="No.copias">#REF!</definedName>
    <definedName name="No_desarrolladas" localSheetId="0">#REF!,#REF!,#REF!,#REF!</definedName>
    <definedName name="No_desarrolladas">#REF!,#REF!,#REF!,#REF!</definedName>
    <definedName name="NoFacturable">#REF!</definedName>
    <definedName name="nom">#REF!</definedName>
    <definedName name="NOMB5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INA">#REF!</definedName>
    <definedName name="Norte">#REF!</definedName>
    <definedName name="NORTECDMB1">#REF!</definedName>
    <definedName name="NORTECDMB2">#REF!</definedName>
    <definedName name="NORTEMT1">#REF!</definedName>
    <definedName name="NORTEMT2">#REF!</definedName>
    <definedName name="NOTARIA">#REF!</definedName>
    <definedName name="NOTAS">#REF!</definedName>
    <definedName name="NOV">#REF!</definedName>
    <definedName name="np">#REF!</definedName>
    <definedName name="NPAGE">#REF!</definedName>
    <definedName name="nr">#REF!</definedName>
    <definedName name="NroCODIGO">#REF!</definedName>
    <definedName name="NSEM">#REF!</definedName>
    <definedName name="nt">#REF!</definedName>
    <definedName name="NUEBA">#REF!</definedName>
    <definedName name="NUEVA">#REF!</definedName>
    <definedName name="NUEVE">#REF!</definedName>
    <definedName name="NUEVO">#REF!</definedName>
    <definedName name="num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umber_of_Payments_1">#REF!</definedName>
    <definedName name="Number_of_Payments_2">#REF!</definedName>
    <definedName name="NUNI">#REF!</definedName>
    <definedName name="NVOCD">#REF!</definedName>
    <definedName name="NWTN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lkjhgf">#REF!</definedName>
    <definedName name="ÑLOOP">#REF!</definedName>
    <definedName name="ÑLPO">#REF!</definedName>
    <definedName name="ññ">#REF!</definedName>
    <definedName name="ÑÑL">#REF!</definedName>
    <definedName name="ÑÑLKJU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OOOOOOOO">#REF!</definedName>
    <definedName name="ñok">#REF!</definedName>
    <definedName name="ÑOLI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1001A">#REF!</definedName>
    <definedName name="O1002P">#REF!</definedName>
    <definedName name="O1003P">#REF!</definedName>
    <definedName name="O1005P">#REF!</definedName>
    <definedName name="O101A">#REF!</definedName>
    <definedName name="O202A">#REF!</definedName>
    <definedName name="O301A">#REF!</definedName>
    <definedName name="O302A">#REF!</definedName>
    <definedName name="O303S">#REF!</definedName>
    <definedName name="O304S">#REF!</definedName>
    <definedName name="O401S">#REF!</definedName>
    <definedName name="O501S">#REF!</definedName>
    <definedName name="O601S">#REF!</definedName>
    <definedName name="O602S">#REF!</definedName>
    <definedName name="O603S">#REF!</definedName>
    <definedName name="O605S">#REF!</definedName>
    <definedName name="O701S">#REF!</definedName>
    <definedName name="O702A">#REF!</definedName>
    <definedName name="O703S">#REF!</definedName>
    <definedName name="O704S">#REF!</definedName>
    <definedName name="O705S">#REF!</definedName>
    <definedName name="O706S">#REF!</definedName>
    <definedName name="O707S">#REF!</definedName>
    <definedName name="O801A">#REF!</definedName>
    <definedName name="O802S">#REF!</definedName>
    <definedName name="O803S">#REF!</definedName>
    <definedName name="O804S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32">DATE(YEAR(#REF!),MONTH(#REF!)+Payment_Number,DAY(#REF!))</definedName>
    <definedName name="obras1" localSheetId="27">DATE(YEAR(#REF!),MONTH(#REF!)+Payment_Number,DAY(#REF!))</definedName>
    <definedName name="obras1" localSheetId="30">DATE(YEAR(#REF!),MONTH(#REF!)+Payment_Number,DAY(#REF!))</definedName>
    <definedName name="obras1" localSheetId="44">DATE(YEAR(#REF!),MONTH(#REF!)+Payment_Number,DAY(#REF!))</definedName>
    <definedName name="obras1" localSheetId="36">DATE(YEAR(#REF!),MONTH(#REF!)+Payment_Number,DAY(#REF!))</definedName>
    <definedName name="obras1" localSheetId="31">DATE(YEAR(#REF!),MONTH(#REF!)+Payment_Number,DAY(#REF!))</definedName>
    <definedName name="obras1" localSheetId="34">DATE(YEAR(#REF!),MONTH(#REF!)+Payment_Number,DAY(#REF!))</definedName>
    <definedName name="obras1" localSheetId="42">DATE(YEAR(#REF!),MONTH(#REF!)+Payment_Number,DAY(#REF!))</definedName>
    <definedName name="obras1" localSheetId="43">DATE(YEAR(#REF!),MONTH(#REF!)+Payment_Number,DAY(#REF!))</definedName>
    <definedName name="obras1" localSheetId="33">DATE(YEAR(#REF!),MONTH(#REF!)+Payment_Number,DAY(#REF!))</definedName>
    <definedName name="obras1" localSheetId="40">DATE(YEAR(#REF!),MONTH(#REF!)+Payment_Number,DAY(#REF!))</definedName>
    <definedName name="obras1" localSheetId="35">DATE(YEAR(#REF!),MONTH(#REF!)+Payment_Number,DAY(#REF!))</definedName>
    <definedName name="obras1" localSheetId="39">DATE(YEAR(#REF!),MONTH(#REF!)+Payment_Number,DAY(#REF!))</definedName>
    <definedName name="obras1" localSheetId="38">DATE(YEAR(#REF!),MONTH(#REF!)+Payment_Number,DAY(#REF!))</definedName>
    <definedName name="obras1" localSheetId="0">DATE(YEAR(#REF!),MONTH(#REF!)+Payment_Number,DAY(#REF!))</definedName>
    <definedName name="obras1" localSheetId="28">DATE(YEAR(#REF!),MONTH(#REF!)+Payment_Number,DAY(#REF!))</definedName>
    <definedName name="obras1" localSheetId="41">DATE(YEAR(#REF!),MONTH(#REF!)+Payment_Number,DAY(#REF!))</definedName>
    <definedName name="obras1" localSheetId="37">DATE(YEAR(#REF!),MONTH(#REF!)+Payment_Number,DAY(#REF!))</definedName>
    <definedName name="obras1" localSheetId="29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32">DATE(YEAR(#REF!),MONTH(#REF!)+Payment_Number,DAY(#REF!))</definedName>
    <definedName name="obras111" localSheetId="27">DATE(YEAR(#REF!),MONTH(#REF!)+Payment_Number,DAY(#REF!))</definedName>
    <definedName name="obras111" localSheetId="30">DATE(YEAR(#REF!),MONTH(#REF!)+Payment_Number,DAY(#REF!))</definedName>
    <definedName name="obras111" localSheetId="44">DATE(YEAR(#REF!),MONTH(#REF!)+Payment_Number,DAY(#REF!))</definedName>
    <definedName name="obras111" localSheetId="36">DATE(YEAR(#REF!),MONTH(#REF!)+Payment_Number,DAY(#REF!))</definedName>
    <definedName name="obras111" localSheetId="31">DATE(YEAR(#REF!),MONTH(#REF!)+Payment_Number,DAY(#REF!))</definedName>
    <definedName name="obras111" localSheetId="34">DATE(YEAR(#REF!),MONTH(#REF!)+Payment_Number,DAY(#REF!))</definedName>
    <definedName name="obras111" localSheetId="42">DATE(YEAR(#REF!),MONTH(#REF!)+Payment_Number,DAY(#REF!))</definedName>
    <definedName name="obras111" localSheetId="43">DATE(YEAR(#REF!),MONTH(#REF!)+Payment_Number,DAY(#REF!))</definedName>
    <definedName name="obras111" localSheetId="33">DATE(YEAR(#REF!),MONTH(#REF!)+Payment_Number,DAY(#REF!))</definedName>
    <definedName name="obras111" localSheetId="40">DATE(YEAR(#REF!),MONTH(#REF!)+Payment_Number,DAY(#REF!))</definedName>
    <definedName name="obras111" localSheetId="35">DATE(YEAR(#REF!),MONTH(#REF!)+Payment_Number,DAY(#REF!))</definedName>
    <definedName name="obras111" localSheetId="39">DATE(YEAR(#REF!),MONTH(#REF!)+Payment_Number,DAY(#REF!))</definedName>
    <definedName name="obras111" localSheetId="38">DATE(YEAR(#REF!),MONTH(#REF!)+Payment_Number,DAY(#REF!))</definedName>
    <definedName name="obras111" localSheetId="0">DATE(YEAR(#REF!),MONTH(#REF!)+Payment_Number,DAY(#REF!))</definedName>
    <definedName name="obras111" localSheetId="28">DATE(YEAR(#REF!),MONTH(#REF!)+Payment_Number,DAY(#REF!))</definedName>
    <definedName name="obras111" localSheetId="41">DATE(YEAR(#REF!),MONTH(#REF!)+Payment_Number,DAY(#REF!))</definedName>
    <definedName name="obras111" localSheetId="37">DATE(YEAR(#REF!),MONTH(#REF!)+Payment_Number,DAY(#REF!))</definedName>
    <definedName name="obras111" localSheetId="29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HO">#REF!</definedName>
    <definedName name="OCI">#REF!</definedName>
    <definedName name="OCI1_1">#REF!</definedName>
    <definedName name="OCI1_1_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t">#REF!</definedName>
    <definedName name="OIUYUGJ">#REF!</definedName>
    <definedName name="Ojo" hidden="1">#REF!</definedName>
    <definedName name="OK">#REF!</definedName>
    <definedName name="OKEY">#REF!</definedName>
    <definedName name="OKIS">#REF!</definedName>
    <definedName name="OLE_LINK1">#REF!</definedName>
    <definedName name="OLE_LINK1_6">'[12]Presupuesto obra'!#REF!</definedName>
    <definedName name="OLE_LINK2_6">'[12]Presupuesto obra'!#REF!</definedName>
    <definedName name="olkjhgfds" localSheetId="0">#REF!</definedName>
    <definedName name="olkjhgfds">#REF!</definedName>
    <definedName name="OMAR" localSheetId="0">#REF!</definedName>
    <definedName name="OMAR">#REF!</definedName>
    <definedName name="OnceThru">0</definedName>
    <definedName name="OÑ" localSheetId="0">#REF!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iiiiiiiiiiiiiyyyyyyyyyyyyyy">#REF!</definedName>
    <definedName name="OOOOALLALLAIIIIA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AAALALAKKA">#REF!</definedName>
    <definedName name="OOOOOOAKAKKAKAKA">#REF!</definedName>
    <definedName name="oooooookkkkkkkkkkkkkuuuuuuuuuuuuuuuyyyyyyyyyyyyy">#REF!</definedName>
    <definedName name="OOOOOOOOOOOOOO">#REF!</definedName>
    <definedName name="ooooooooooooooo">#REF!</definedName>
    <definedName name="ooooooooooooouuuuuuuuuuuu">#REF!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oouuuygfrdefrg658">#REF!</definedName>
    <definedName name="OP" localSheetId="32">Scheduled_Payment+Extra_Payment</definedName>
    <definedName name="OP" localSheetId="27">Scheduled_Payment+Extra_Payment</definedName>
    <definedName name="OP" localSheetId="30">Scheduled_Payment+Extra_Payment</definedName>
    <definedName name="OP" localSheetId="44">Scheduled_Payment+Extra_Payment</definedName>
    <definedName name="OP" localSheetId="36">Scheduled_Payment+Extra_Payment</definedName>
    <definedName name="OP" localSheetId="31">Scheduled_Payment+Extra_Payment</definedName>
    <definedName name="OP" localSheetId="34">Scheduled_Payment+Extra_Payment</definedName>
    <definedName name="OP" localSheetId="42">Scheduled_Payment+Extra_Payment</definedName>
    <definedName name="OP" localSheetId="43">Scheduled_Payment+Extra_Payment</definedName>
    <definedName name="OP" localSheetId="33">Scheduled_Payment+Extra_Payment</definedName>
    <definedName name="OP" localSheetId="40">Scheduled_Payment+Extra_Payment</definedName>
    <definedName name="OP" localSheetId="35">Scheduled_Payment+Extra_Payment</definedName>
    <definedName name="OP" localSheetId="39">Scheduled_Payment+Extra_Payment</definedName>
    <definedName name="OP" localSheetId="38">Scheduled_Payment+Extra_Payment</definedName>
    <definedName name="OP" localSheetId="0">Scheduled_Payment+Extra_Payment</definedName>
    <definedName name="OP" localSheetId="28">Scheduled_Payment+Extra_Payment</definedName>
    <definedName name="OP" localSheetId="41">Scheduled_Payment+Extra_Payment</definedName>
    <definedName name="OP" localSheetId="37">Scheduled_Payment+Extra_Payment</definedName>
    <definedName name="OP" localSheetId="29">Scheduled_Payment+Extra_Payment</definedName>
    <definedName name="OP">Scheduled_Payment+Extra_Payment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PRTUNIDADES" localSheetId="0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ga">#REF!</definedName>
    <definedName name="ORIGEN">#REF!</definedName>
    <definedName name="OrigenConsultoria">#REF!</definedName>
    <definedName name="OrigenObra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s">#REF!</definedName>
    <definedName name="OSL">#REF!</definedName>
    <definedName name="OtInv">#REF!</definedName>
    <definedName name="otros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UT">#REF!</definedName>
    <definedName name="P">#REF!</definedName>
    <definedName name="P.ORIGINAL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1">#N/A</definedName>
    <definedName name="P_2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AAGA" hidden="1">#REF!</definedName>
    <definedName name="Paec1">#REF!</definedName>
    <definedName name="Paec2">#REF!</definedName>
    <definedName name="Paec3">#REF!</definedName>
    <definedName name="PAG">#N/A</definedName>
    <definedName name="Page">#REF!</definedName>
    <definedName name="Page____1____of____2">#REF!</definedName>
    <definedName name="PAGINA_1_DE_1">#REF!</definedName>
    <definedName name="PagoFinanciero">#REF!</definedName>
    <definedName name="pañet">#REF!</definedName>
    <definedName name="PAÑETE">#REF!</definedName>
    <definedName name="papa">#REF!</definedName>
    <definedName name="paralelo">#REF!</definedName>
    <definedName name="Parametro_Peso">#REF!</definedName>
    <definedName name="PARAMETROS">#REF!</definedName>
    <definedName name="PARETOV">#REF!</definedName>
    <definedName name="pasamanos">#REF!</definedName>
    <definedName name="pasamuro">#REF!</definedName>
    <definedName name="PASAMURO_B_x_EL_L_0.25_Z_0.125_M">#REF!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OELE">[3]Hoja2!$F$95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>#REF!</definedName>
    <definedName name="PAV_TEC_6205_B">#REF!</definedName>
    <definedName name="PAV_TEC_6205_M">#REF!</definedName>
    <definedName name="PAV_TEC_6205_MB">#REF!</definedName>
    <definedName name="PAV_TEC_6205_MM">#REF!</definedName>
    <definedName name="PAV_TEC_6205_R">#REF!</definedName>
    <definedName name="PAV_TEC_6206_B">#REF!</definedName>
    <definedName name="PAV_TEC_6206_M">#REF!</definedName>
    <definedName name="PAV_TEC_6206_MB">#REF!</definedName>
    <definedName name="PAV_TEC_6206_MM">#REF!</definedName>
    <definedName name="PAV_TEC_6206_R">#REF!</definedName>
    <definedName name="PAV_VISUAL_B_6205">#REF!</definedName>
    <definedName name="PAV_VISUAL_B_6206">#REF!</definedName>
    <definedName name="PAV_VISUAL_M_6205">#REF!</definedName>
    <definedName name="PAV_VISUAL_M_6206">#REF!</definedName>
    <definedName name="PAV_VISUAL_R_6205">#REF!</definedName>
    <definedName name="PAV_VISUAL_R_6206">#REF!</definedName>
    <definedName name="pavimento">#REF!</definedName>
    <definedName name="Pay_Date">#REF!</definedName>
    <definedName name="Pay_Num">#REF!</definedName>
    <definedName name="Payment_Date" localSheetId="32">DATE(YEAR([0]!Loan_Start),MONTH([0]!Loan_Start)+Payment_Number,DAY([0]!Loan_Start))</definedName>
    <definedName name="Payment_Date" localSheetId="27">DATE(YEAR([0]!Loan_Start),MONTH([0]!Loan_Start)+Payment_Number,DAY([0]!Loan_Start))</definedName>
    <definedName name="Payment_Date" localSheetId="30">DATE(YEAR([0]!Loan_Start),MONTH([0]!Loan_Start)+Payment_Number,DAY([0]!Loan_Start))</definedName>
    <definedName name="Payment_Date" localSheetId="44">DATE(YEAR([0]!Loan_Start),MONTH([0]!Loan_Start)+Payment_Number,DAY([0]!Loan_Start))</definedName>
    <definedName name="Payment_Date" localSheetId="36">DATE(YEAR([0]!Loan_Start),MONTH([0]!Loan_Start)+Payment_Number,DAY([0]!Loan_Start))</definedName>
    <definedName name="Payment_Date" localSheetId="31">DATE(YEAR([0]!Loan_Start),MONTH([0]!Loan_Start)+Payment_Number,DAY([0]!Loan_Start))</definedName>
    <definedName name="Payment_Date" localSheetId="34">DATE(YEAR([0]!Loan_Start),MONTH([0]!Loan_Start)+Payment_Number,DAY([0]!Loan_Start))</definedName>
    <definedName name="Payment_Date" localSheetId="42">DATE(YEAR([0]!Loan_Start),MONTH([0]!Loan_Start)+Payment_Number,DAY([0]!Loan_Start))</definedName>
    <definedName name="Payment_Date" localSheetId="43">DATE(YEAR([0]!Loan_Start),MONTH([0]!Loan_Start)+Payment_Number,DAY([0]!Loan_Start))</definedName>
    <definedName name="Payment_Date" localSheetId="33">DATE(YEAR([0]!Loan_Start),MONTH([0]!Loan_Start)+Payment_Number,DAY([0]!Loan_Start))</definedName>
    <definedName name="Payment_Date" localSheetId="40">DATE(YEAR([0]!Loan_Start),MONTH([0]!Loan_Start)+Payment_Number,DAY([0]!Loan_Start))</definedName>
    <definedName name="Payment_Date" localSheetId="35">DATE(YEAR([0]!Loan_Start),MONTH([0]!Loan_Start)+Payment_Number,DAY([0]!Loan_Start))</definedName>
    <definedName name="Payment_Date" localSheetId="39">DATE(YEAR([0]!Loan_Start),MONTH([0]!Loan_Start)+Payment_Number,DAY([0]!Loan_Start))</definedName>
    <definedName name="Payment_Date" localSheetId="38">DATE(YEAR([0]!Loan_Start),MONTH([0]!Loan_Start)+Payment_Number,DAY([0]!Loan_Start))</definedName>
    <definedName name="Payment_Date" localSheetId="0">DATE(YEAR(Loan_Start),MONTH(Loan_Start)+Payment_Number,DAY(Loan_Start))</definedName>
    <definedName name="Payment_Date" localSheetId="28">DATE(YEAR([0]!Loan_Start),MONTH([0]!Loan_Start)+Payment_Number,DAY([0]!Loan_Start))</definedName>
    <definedName name="Payment_Date" localSheetId="41">DATE(YEAR([0]!Loan_Start),MONTH([0]!Loan_Start)+Payment_Number,DAY([0]!Loan_Start))</definedName>
    <definedName name="Payment_Date" localSheetId="37">DATE(YEAR([0]!Loan_Start),MONTH([0]!Loan_Start)+Payment_Number,DAY([0]!Loan_Start))</definedName>
    <definedName name="Payment_Date" localSheetId="29">DATE(YEAR([0]!Loan_Start),MONTH([0]!Loan_Start)+Payment_Number,DAY([0]!Loan_Start))</definedName>
    <definedName name="Payment_Date">DATE(YEAR(Loan_Start),MONTH(Loan_Start)+Payment_Number,DAY(Loan_Start))</definedName>
    <definedName name="Payment_Date_1" localSheetId="0">#REF!</definedName>
    <definedName name="Payment_Date_1">#REF!</definedName>
    <definedName name="Payment_Date_2" localSheetId="0">#REF!</definedName>
    <definedName name="Payment_Date_2">#REF!</definedName>
    <definedName name="Payment_Date1" localSheetId="32">DATE(YEAR(#REF!),MONTH(#REF!)+Payment_Number,DAY(#REF!))</definedName>
    <definedName name="Payment_Date1" localSheetId="27">DATE(YEAR(#REF!),MONTH(#REF!)+Payment_Number,DAY(#REF!))</definedName>
    <definedName name="Payment_Date1" localSheetId="30">DATE(YEAR(#REF!),MONTH(#REF!)+Payment_Number,DAY(#REF!))</definedName>
    <definedName name="Payment_Date1" localSheetId="44">DATE(YEAR(#REF!),MONTH(#REF!)+Payment_Number,DAY(#REF!))</definedName>
    <definedName name="Payment_Date1" localSheetId="36">DATE(YEAR(#REF!),MONTH(#REF!)+Payment_Number,DAY(#REF!))</definedName>
    <definedName name="Payment_Date1" localSheetId="31">DATE(YEAR(#REF!),MONTH(#REF!)+Payment_Number,DAY(#REF!))</definedName>
    <definedName name="Payment_Date1" localSheetId="34">DATE(YEAR(#REF!),MONTH(#REF!)+Payment_Number,DAY(#REF!))</definedName>
    <definedName name="Payment_Date1" localSheetId="42">DATE(YEAR(#REF!),MONTH(#REF!)+Payment_Number,DAY(#REF!))</definedName>
    <definedName name="Payment_Date1" localSheetId="43">DATE(YEAR(#REF!),MONTH(#REF!)+Payment_Number,DAY(#REF!))</definedName>
    <definedName name="Payment_Date1" localSheetId="33">DATE(YEAR(#REF!),MONTH(#REF!)+Payment_Number,DAY(#REF!))</definedName>
    <definedName name="Payment_Date1" localSheetId="40">DATE(YEAR(#REF!),MONTH(#REF!)+Payment_Number,DAY(#REF!))</definedName>
    <definedName name="Payment_Date1" localSheetId="35">DATE(YEAR(#REF!),MONTH(#REF!)+Payment_Number,DAY(#REF!))</definedName>
    <definedName name="Payment_Date1" localSheetId="39">DATE(YEAR(#REF!),MONTH(#REF!)+Payment_Number,DAY(#REF!))</definedName>
    <definedName name="Payment_Date1" localSheetId="38">DATE(YEAR(#REF!),MONTH(#REF!)+Payment_Number,DAY(#REF!))</definedName>
    <definedName name="Payment_Date1" localSheetId="0">DATE(YEAR(#REF!),MONTH(#REF!)+Payment_Number,DAY(#REF!))</definedName>
    <definedName name="Payment_Date1" localSheetId="28">DATE(YEAR(#REF!),MONTH(#REF!)+Payment_Number,DAY(#REF!))</definedName>
    <definedName name="Payment_Date1" localSheetId="41">DATE(YEAR(#REF!),MONTH(#REF!)+Payment_Number,DAY(#REF!))</definedName>
    <definedName name="Payment_Date1" localSheetId="37">DATE(YEAR(#REF!),MONTH(#REF!)+Payment_Number,DAY(#REF!))</definedName>
    <definedName name="Payment_Date1" localSheetId="29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R">#REF!</definedName>
    <definedName name="PEDRO">#REF!</definedName>
    <definedName name="PEGANTE">#REF!</definedName>
    <definedName name="PEGANTE_P.V.C">#REF!</definedName>
    <definedName name="Pegante_PVC">#REF!</definedName>
    <definedName name="pelo">#REF!</definedName>
    <definedName name="pendiente" hidden="1">#REF!</definedName>
    <definedName name="PEOJDBD">#REF!</definedName>
    <definedName name="PEPE" localSheetId="1">[1]!ERR</definedName>
    <definedName name="PEPE">#N/A</definedName>
    <definedName name="PER">#REF!</definedName>
    <definedName name="Pér1">#REF!</definedName>
    <definedName name="PERA">#REF!</definedName>
    <definedName name="PERALTA">#REF!</definedName>
    <definedName name="perfil">#REF!</definedName>
    <definedName name="PERFIL_DEL_TRAMO">#REF!</definedName>
    <definedName name="PERGOLA">#REF!</definedName>
    <definedName name="PERIODO">#REF!</definedName>
    <definedName name="Periodo1">#REF!</definedName>
    <definedName name="PERIODO2">#REF!</definedName>
    <definedName name="Periodo3">#REF!</definedName>
    <definedName name="Periodo4">#REF!</definedName>
    <definedName name="Periodod2">#REF!</definedName>
    <definedName name="PeriodoPago">#REF!</definedName>
    <definedName name="PeriodoRepago">#REF!</definedName>
    <definedName name="PeriodoRepagoCCP">#REF!</definedName>
    <definedName name="PERIODOS.SMML">#REF!</definedName>
    <definedName name="PERIODS.SMML">#REF!</definedName>
    <definedName name="perro">#REF!</definedName>
    <definedName name="PERSCALERAS">#REF!</definedName>
    <definedName name="PERSONAL">#REF!</definedName>
    <definedName name="PERSONALBUSQMATRIZ">#REF!</definedName>
    <definedName name="PERSONALMATRIZ">#REF!</definedName>
    <definedName name="PersonalProfesional">#REF!</definedName>
    <definedName name="PersonalTecnico">#REF!</definedName>
    <definedName name="PERT">#REF!</definedName>
    <definedName name="PERZRIAÑO">#REF!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ed">#REF!</definedName>
    <definedName name="phen">#REF!</definedName>
    <definedName name="pi">#REF!</definedName>
    <definedName name="PIL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M">#REF!</definedName>
    <definedName name="Pindis">#REF!</definedName>
    <definedName name="pint">#REF!</definedName>
    <definedName name="pintura">#REF!</definedName>
    <definedName name="Pintura_base_aceite">#REF!</definedName>
    <definedName name="pinturavinilo">#REF!</definedName>
    <definedName name="pintyura">#REF!</definedName>
    <definedName name="PIP">#REF!</definedName>
    <definedName name="Piscinas">#REF!</definedName>
    <definedName name="pisos">#REF!</definedName>
    <definedName name="PisosEnchapes">#REF!</definedName>
    <definedName name="PISOTABLON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CAENTREPISO">#REF!</definedName>
    <definedName name="PLACAMESON">#REF!</definedName>
    <definedName name="Placas_.9x.9_Azul_labrador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N">#REF!</definedName>
    <definedName name="PLANEACION">#REF!</definedName>
    <definedName name="PLANO">[3]TUBERIA!$F$125</definedName>
    <definedName name="PLANT7" localSheetId="0">#REF!</definedName>
    <definedName name="PLANT7">#REF!</definedName>
    <definedName name="plastocrete" localSheetId="0">#REF!</definedName>
    <definedName name="plastocrete">#REF!</definedName>
    <definedName name="Plastocreto_DM__concreto" localSheetId="0">#REF!</definedName>
    <definedName name="Plastocreto_DM__concreto">#REF!</definedName>
    <definedName name="PLASTROCRETE_DM">#REF!</definedName>
    <definedName name="Platinas">#REF!</definedName>
    <definedName name="Plazo">#REF!</definedName>
    <definedName name="PlazoAIU">#REF!</definedName>
    <definedName name="PlazoEnMeses">#REF!</definedName>
    <definedName name="Plegable">#REF!</definedName>
    <definedName name="PLOMERO">#REF!</definedName>
    <definedName name="ploter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ma_de_250_Kg.">#REF!</definedName>
    <definedName name="PMP">#REF!</definedName>
    <definedName name="PMT">#REF!</definedName>
    <definedName name="pnp">#REF!</definedName>
    <definedName name="pñ">#REF!</definedName>
    <definedName name="po">#REF!</definedName>
    <definedName name="poblado">#REF!</definedName>
    <definedName name="POBRE">#REF!</definedName>
    <definedName name="Poceta_acero_inox.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iuytr">#REF!</definedName>
    <definedName name="pok">#REF!</definedName>
    <definedName name="POKKK">#REF!</definedName>
    <definedName name="POL">#REF!</definedName>
    <definedName name="POLII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O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OTAL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ZO">#REF!</definedName>
    <definedName name="POZOS">#REF!</definedName>
    <definedName name="POZOSF">#REF!</definedName>
    <definedName name="POZOSG">#REF!</definedName>
    <definedName name="POZOSI">#REF!</definedName>
    <definedName name="PP" localSheetId="0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APAPPALALALAKKSJDJ">#REF!</definedName>
    <definedName name="PPNM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PPPPPPPPPPPP">#REF!</definedName>
    <definedName name="PPPPPPPPPPPPPPPPPPPPPPPPPPPPPPPPPPP">#REF!</definedName>
    <definedName name="PPTO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ACTA">#REF!</definedName>
    <definedName name="Precio">#REF!</definedName>
    <definedName name="precio2">#REF!</definedName>
    <definedName name="PrecioS">#REF!</definedName>
    <definedName name="PreciosMP">#REF!</definedName>
    <definedName name="Prefabricado_de_concreto._Culata">#REF!</definedName>
    <definedName name="PRELIMINAR">#REF!</definedName>
    <definedName name="PRELIMINARES">#REF!</definedName>
    <definedName name="PRES">#REF!</definedName>
    <definedName name="presentacion">#REF!</definedName>
    <definedName name="PRESIPISTO">#REF!</definedName>
    <definedName name="PREST">#REF!</definedName>
    <definedName name="PRESTAC.">1.15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P">#REF!</definedName>
    <definedName name="PRESUPUESTADO">#REF!</definedName>
    <definedName name="presupuesto">#REF!</definedName>
    <definedName name="presupuesto..">#REF!</definedName>
    <definedName name="presupuesto11">#REF!</definedName>
    <definedName name="presupuesto3">#REF!</definedName>
    <definedName name="PRESUPUESTOAPU´S">#REF!</definedName>
    <definedName name="presupuestoapus">#REF!</definedName>
    <definedName name="presupuestoCALERAS">#REF!</definedName>
    <definedName name="PRESUPUESTOMATRIZ">#REF!</definedName>
    <definedName name="PRICE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#N/A</definedName>
    <definedName name="Print_Area_Reset" localSheetId="0">OFFSET(Full_Print,0,0,Last_Row)</definedName>
    <definedName name="Print_Area_Reset">OFFSET(Full_Print,0,0,Last_Row)</definedName>
    <definedName name="Print_Area_Reset_1" localSheetId="0">#REF!</definedName>
    <definedName name="Print_Area_Reset_1">#REF!</definedName>
    <definedName name="Print_Area_Reset_2">#REF!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IVATE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1">#REF!</definedName>
    <definedName name="producto801">#REF!</definedName>
    <definedName name="Produktkosten">#REF!</definedName>
    <definedName name="Profesional">#REF!</definedName>
    <definedName name="PrOfic">#REF!</definedName>
    <definedName name="PROG" hidden="1">#REF!</definedName>
    <definedName name="PROGDES">#REF!</definedName>
    <definedName name="Programa">#REF!</definedName>
    <definedName name="programainv" localSheetId="1">[1]!ERR</definedName>
    <definedName name="programainv">#N/A</definedName>
    <definedName name="PROP">#REF!</definedName>
    <definedName name="PROPONE">#REF!</definedName>
    <definedName name="Proponente">#REF!</definedName>
    <definedName name="PROTCAT">[3]MATERIALES!$F$45</definedName>
    <definedName name="PROTUBE">[3]EQUIPO!$F$213</definedName>
    <definedName name="PROY" localSheetId="0">#REF!</definedName>
    <definedName name="PROY">#REF!</definedName>
    <definedName name="PROYECCION" localSheetId="0">#REF!</definedName>
    <definedName name="PROYECCION">#REF!</definedName>
    <definedName name="PROYECTO" localSheetId="0">#REF!</definedName>
    <definedName name="PROYECTO">#REF!</definedName>
    <definedName name="PROYECTO__OBRAS_VARIAS_EN_LA_ESCUELA_CONTRAINCENDIO">#REF!</definedName>
    <definedName name="prueba">#REF!</definedName>
    <definedName name="prueba1">#REF!</definedName>
    <definedName name="PRUEBA2">#REF!</definedName>
    <definedName name="PRUEBAS">#REF!</definedName>
    <definedName name="PRUEBHID">[3]EQUIPO!$F$332</definedName>
    <definedName name="prv" localSheetId="0">#REF!</definedName>
    <definedName name="prv">#REF!</definedName>
    <definedName name="ps" localSheetId="0">#REF!</definedName>
    <definedName name="ps">#REF!</definedName>
    <definedName name="PST" localSheetId="0">#REF!</definedName>
    <definedName name="PST">#REF!</definedName>
    <definedName name="PSTRESS_RELIEVI">#REF!</definedName>
    <definedName name="PSV">'[3]MANO DE OBRA'!$F$242</definedName>
    <definedName name="PTA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bform">#REF!</definedName>
    <definedName name="PUBLIC">#REF!</definedName>
    <definedName name="PUENTE">#REF!</definedName>
    <definedName name="PUENTES">#REF!</definedName>
    <definedName name="Puerta_2_05x0_90m._alma_de_plomo">#REF!</definedName>
    <definedName name="Puerta_entamborada_2_05x0_7">#REF!</definedName>
    <definedName name="Puerta_entamborada_2_05x0_8">#REF!</definedName>
    <definedName name="Puerta_entamborada_2_05x1_4">#REF!</definedName>
    <definedName name="Puerta_entamborada_2_20x0_8">#REF!</definedName>
    <definedName name="Puerta_entamborada_2_20x0_9">#REF!</definedName>
    <definedName name="Puerta_ventana_ppal_alumin._anodis.">#REF!</definedName>
    <definedName name="PUERTA2">#REF!</definedName>
    <definedName name="PUERTALUMTOT">#REF!</definedName>
    <definedName name="PUERTAMADETOT">#REF!</definedName>
    <definedName name="PUERTMADECERRAT">#REF!</definedName>
    <definedName name="Pulidora">#REF!</definedName>
    <definedName name="PullCords">#REF!</definedName>
    <definedName name="Pulsador_para_timbre_P_C">#REF!</definedName>
    <definedName name="PUNT">#REF!</definedName>
    <definedName name="PUNTILLA">#REF!</definedName>
    <definedName name="Punto">#REF!</definedName>
    <definedName name="PUNTOHIDRA">#REF!</definedName>
    <definedName name="PUNTOSANIT">#REF!</definedName>
    <definedName name="PuntosRentabilidad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>#REF!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FB" hidden="1">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F_COL_REMARK_H">#REF!</definedName>
    <definedName name="QF_COL_TOTAL_LISTPRICE">#REF!</definedName>
    <definedName name="QF_SYS_AGENTNAME">#REF!</definedName>
    <definedName name="QF_SYS_BADRATIO">#REF!</definedName>
    <definedName name="QF_SYS_BRANCHOFFICE">#REF!</definedName>
    <definedName name="QF_SYS_COE">#REF!</definedName>
    <definedName name="QF_SYS_COMPANYINFO">#REF!</definedName>
    <definedName name="QF_SYS_CTRLTEST">#REF!</definedName>
    <definedName name="QF_SYS_DDP">#REF!</definedName>
    <definedName name="QF_SYS_DEFAULT_CURRENCY">#REF!</definedName>
    <definedName name="QF_SYS_DEPARTMENTINFO">#REF!</definedName>
    <definedName name="QF_SYS_DLVYPLACE">#REF!</definedName>
    <definedName name="QF_SYS_ERATE">#REF!</definedName>
    <definedName name="QF_SYS_EXCHANGE">#REF!</definedName>
    <definedName name="QF_SYS_HWSPLIT_FLAG">#REF!</definedName>
    <definedName name="QF_SYS_HWSPLIT_MODE">#REF!</definedName>
    <definedName name="QF_SYS_HWSPLIT_RATIO">#REF!</definedName>
    <definedName name="QF_SYS_OPERATOR">#REF!</definedName>
    <definedName name="QF_SYS_PCOE">#REF!</definedName>
    <definedName name="QF_SYS_PRODUCT_LINE">#REF!</definedName>
    <definedName name="QF_SYS_PROJNAME">#REF!</definedName>
    <definedName name="QF_SYS_QUOTATION_NAME">#REF!</definedName>
    <definedName name="QF_SYS_QUOTATION_NO">#REF!</definedName>
    <definedName name="QF_SYS_QUOTATION_PONUMBER">#REF!</definedName>
    <definedName name="QF_SYS_REGHEAD">#REF!</definedName>
    <definedName name="QF_SYS_ROUNDUP_DECIMAL">#REF!</definedName>
    <definedName name="QF_SYS_RRATE">#REF!</definedName>
    <definedName name="QF_SYS_SCOE">#REF!</definedName>
    <definedName name="QF_SYS_SECURITY_FLAG">#REF!</definedName>
    <definedName name="QF_SYS_SPARMAXPER">#REF!</definedName>
    <definedName name="QF_SYS_SPDISCOUNT">#REF!</definedName>
    <definedName name="QF_SYS_TRADE_DESC">#REF!</definedName>
    <definedName name="QF_SYS_TRADE_TYPE">#REF!</definedName>
    <definedName name="QF_SYS_TRADETERM">#REF!</definedName>
    <definedName name="QF_SYS_TRANSPORT">#REF!</definedName>
    <definedName name="QF_SYS_USE_ISSUENO">#REF!</definedName>
    <definedName name="QF_SYS_USED_CONTRACT_PRICE">#REF!</definedName>
    <definedName name="QF_SYS_VALIDITY_DATE">#REF!</definedName>
    <definedName name="qfe" hidden="1">#REF!</definedName>
    <definedName name="QFLAG_00085_EQUIPMENT_809_QFCOLLOCALTOTALPRICE_0">#REF!</definedName>
    <definedName name="QFLAG_00085_EQUIPMENT_809_QFCOLORIGINALTOTALPRICE_0">#REF!</definedName>
    <definedName name="QFLAG_00085_EQUIPMENT_809_QFCOLTOTALPRICE_0">#REF!</definedName>
    <definedName name="QFLAG_00095_EQUIPMENT_811_QFCOLLOCALTOTALPRICE_0">#REF!</definedName>
    <definedName name="QFLAG_00095_EQUIPMENT_811_QFCOLORIGINALTOTALPRICE_0">#REF!</definedName>
    <definedName name="QFLAG_00095_EQUIPMENT_811_QFCOLTOTALPRICE_0">#REF!</definedName>
    <definedName name="QFLAG_00100_EQUIPMENT_812_QFCOLLOCALTOTALPRICE_0">#REF!</definedName>
    <definedName name="QFLAG_00100_EQUIPMENT_812_QFCOLORIGINALTOTALPRICE_0">#REF!</definedName>
    <definedName name="QFLAG_00100_EQUIPMENT_812_QFCOLTOTALPRICE_0">#REF!</definedName>
    <definedName name="QFLAG_00115_EQUIPMENT_815_QFCOLLOCALTOTALPRICE_0">#REF!</definedName>
    <definedName name="QFLAG_00115_EQUIPMENT_815_QFCOLORIGINALTOTALPRICE_0">#REF!</definedName>
    <definedName name="QFLAG_00115_EQUIPMENT_815_QFCOLTOTALPRICE_0">#REF!</definedName>
    <definedName name="QFLAG_00128_EQUIPMENT_955_QFCOLLOCALTOTALPRICE_0">#REF!</definedName>
    <definedName name="QFLAG_00128_EQUIPMENT_955_QFCOLORIGINALTOTALPRICE_0">#REF!</definedName>
    <definedName name="QFLAG_00128_EQUIPMENT_955_QFCOLTOTALPRICE_0">#REF!</definedName>
    <definedName name="QFLAG_00140_EQUIPMENT_820_QFCOLLOCALTOTALPRICE_0">#REF!</definedName>
    <definedName name="QFLAG_00140_EQUIPMENT_820_QFCOLORIGINALTOTALPRICE_0">#REF!</definedName>
    <definedName name="QFLAG_00140_EQUIPMENT_820_QFCOLTOTALPRICE_0">#REF!</definedName>
    <definedName name="QFLAG_00185_EQUIPMENT_676_QFCOLLOCALTOTALPRICE_0">#REF!</definedName>
    <definedName name="QFLAG_00185_EQUIPMENT_676_QFCOLORIGINALTOTALPRICE_0">#REF!</definedName>
    <definedName name="QFLAG_00185_EQUIPMENT_676_QFCOLTOTALPRICE_0">#REF!</definedName>
    <definedName name="QFLAG_00185_EQUIPMENT_829_QFCOLLOCALTOTALPRICE_0">#REF!</definedName>
    <definedName name="QFLAG_00185_EQUIPMENT_829_QFCOLORIGINALTOTALPRICE_0">#REF!</definedName>
    <definedName name="QFLAG_00185_EQUIPMENT_829_QFCOLTOTALPRICE_0">#REF!</definedName>
    <definedName name="QFLAG_00247_SERVICE_87_TOTALDISCOUNTPRICE">#REF!</definedName>
    <definedName name="QFLAG_00247_SERVICE_87_TOTALLISTPRICE">#REF!</definedName>
    <definedName name="QFLAG_00247_SERVICE_87_TOTALLOCALPRICE">#REF!</definedName>
    <definedName name="QFLAG_00280_EQUIPMENT_695_QFCOLLOCALTOTALPRICE_0">#REF!</definedName>
    <definedName name="QFLAG_00280_EQUIPMENT_695_QFCOLORIGINALTOTALPRICE_0">#REF!</definedName>
    <definedName name="QFLAG_00280_EQUIPMENT_695_QFCOLTOTALPRICE_0">#REF!</definedName>
    <definedName name="QFLAG_00280_EQUIPMENT_848_QFCOLLOCALTOTALPRICE_0">#REF!</definedName>
    <definedName name="QFLAG_00280_EQUIPMENT_848_QFCOLORIGINALTOTALPRICE_0">#REF!</definedName>
    <definedName name="QFLAG_00280_EQUIPMENT_848_QFCOLTOTALPRICE_0">#REF!</definedName>
    <definedName name="QFLAG_00600_EQUIPMENT_787_QFCOLLOCALTOTALPRICE_0">#REF!</definedName>
    <definedName name="QFLAG_00600_EQUIPMENT_787_QFCOLORIGINALTOTALPRICE_0">#REF!</definedName>
    <definedName name="QFLAG_00600_EQUIPMENT_787_QFCOLTOTALPRICE_0">#REF!</definedName>
    <definedName name="QFLAG_DescColumn">#REF!</definedName>
    <definedName name="Qmax">#REF!</definedName>
    <definedName name="QOPI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">#REF!</definedName>
    <definedName name="QUI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>#REF!</definedName>
    <definedName name="R_c">#REF!</definedName>
    <definedName name="Ra">#REF!</definedName>
    <definedName name="RAFAEL">#REF!</definedName>
    <definedName name="RAJON">#REF!</definedName>
    <definedName name="Rajón">#REF!</definedName>
    <definedName name="rango" localSheetId="0">#REF!,#REF!,#REF!,#REF!,#REF!,#REF!,#REF!,#REF!,#REF!,#REF!,#REF!,#REF!,#REF!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ngoCompleto" localSheetId="0">#REF!,#REF!,#REF!,#REF!,#REF!,#REF!,#REF!,#REF!,#REF!,#REF!,#REF!,#REF!</definedName>
    <definedName name="RangoCompleto">#REF!,#REF!,#REF!,#REF!,#REF!,#REF!,#REF!,#REF!,#REF!,#REF!,#REF!,#REF!</definedName>
    <definedName name="RangoDiario">#REF!</definedName>
    <definedName name="RangoMensual" localSheetId="0">#REF!,#REF!,#REF!,#REF!,#REF!,#REF!,#REF!,#REF!,#REF!,#REF!,#REF!,#REF!</definedName>
    <definedName name="RangoMensual">#REF!,#REF!,#REF!,#REF!,#REF!,#REF!,#REF!,#REF!,#REF!,#REF!,#REF!,#REF!</definedName>
    <definedName name="RangoMini">#REF!</definedName>
    <definedName name="RangoSemanal">#REF!</definedName>
    <definedName name="rata">#REF!</definedName>
    <definedName name="rate">#REF!</definedName>
    <definedName name="Rates">#REF!</definedName>
    <definedName name="Rating">#REF!</definedName>
    <definedName name="raya">#REF!</definedName>
    <definedName name="Rb">#REF!</definedName>
    <definedName name="RD">#REF!</definedName>
    <definedName name="RDJ">#REF!</definedName>
    <definedName name="RDN">#REF!</definedName>
    <definedName name="rdq">#REF!</definedName>
    <definedName name="rds">#REF!</definedName>
    <definedName name="Re">#REF!</definedName>
    <definedName name="RE_1" localSheetId="32">#NAME?+Extra_Payment</definedName>
    <definedName name="RE_1" localSheetId="27">#NAME?+Extra_Payment</definedName>
    <definedName name="RE_1" localSheetId="30">#NAME?+Extra_Payment</definedName>
    <definedName name="RE_1" localSheetId="44">#NAME?+Extra_Payment</definedName>
    <definedName name="RE_1" localSheetId="36">#NAME?+Extra_Payment</definedName>
    <definedName name="RE_1" localSheetId="31">#NAME?+Extra_Payment</definedName>
    <definedName name="RE_1" localSheetId="34">#NAME?+Extra_Payment</definedName>
    <definedName name="RE_1" localSheetId="42">#NAME?+Extra_Payment</definedName>
    <definedName name="RE_1" localSheetId="43">#NAME?+Extra_Payment</definedName>
    <definedName name="RE_1" localSheetId="33">#NAME?+Extra_Payment</definedName>
    <definedName name="RE_1" localSheetId="40">#NAME?+Extra_Payment</definedName>
    <definedName name="RE_1" localSheetId="35">#NAME?+Extra_Payment</definedName>
    <definedName name="RE_1" localSheetId="39">#NAME?+Extra_Payment</definedName>
    <definedName name="RE_1" localSheetId="38">#NAME?+Extra_Payment</definedName>
    <definedName name="RE_1" localSheetId="0">#NAME?+Extra_Payment</definedName>
    <definedName name="RE_1" localSheetId="28">#NAME?+Extra_Payment</definedName>
    <definedName name="RE_1" localSheetId="41">#NAME?+Extra_Payment</definedName>
    <definedName name="RE_1" localSheetId="37">#NAME?+Extra_Payment</definedName>
    <definedName name="RE_1" localSheetId="29">#NAME?+Extra_Payment</definedName>
    <definedName name="RE_1">#NAME?+Extra_Payment</definedName>
    <definedName name="RE_2" localSheetId="32">#NAME?+Extra_Payment</definedName>
    <definedName name="RE_2" localSheetId="27">#NAME?+Extra_Payment</definedName>
    <definedName name="RE_2" localSheetId="30">#NAME?+Extra_Payment</definedName>
    <definedName name="RE_2" localSheetId="44">#NAME?+Extra_Payment</definedName>
    <definedName name="RE_2" localSheetId="36">#NAME?+Extra_Payment</definedName>
    <definedName name="RE_2" localSheetId="31">#NAME?+Extra_Payment</definedName>
    <definedName name="RE_2" localSheetId="34">#NAME?+Extra_Payment</definedName>
    <definedName name="RE_2" localSheetId="42">#NAME?+Extra_Payment</definedName>
    <definedName name="RE_2" localSheetId="43">#NAME?+Extra_Payment</definedName>
    <definedName name="RE_2" localSheetId="33">#NAME?+Extra_Payment</definedName>
    <definedName name="RE_2" localSheetId="40">#NAME?+Extra_Payment</definedName>
    <definedName name="RE_2" localSheetId="35">#NAME?+Extra_Payment</definedName>
    <definedName name="RE_2" localSheetId="39">#NAME?+Extra_Payment</definedName>
    <definedName name="RE_2" localSheetId="38">#NAME?+Extra_Payment</definedName>
    <definedName name="RE_2" localSheetId="0">#NAME?+Extra_Payment</definedName>
    <definedName name="RE_2" localSheetId="28">#NAME?+Extra_Payment</definedName>
    <definedName name="RE_2" localSheetId="41">#NAME?+Extra_Payment</definedName>
    <definedName name="RE_2" localSheetId="37">#NAME?+Extra_Payment</definedName>
    <definedName name="RE_2" localSheetId="29">#NAME?+Extra_Payment</definedName>
    <definedName name="RE_2">#NAME?+Extra_Payment</definedName>
    <definedName name="Reactores" localSheetId="0">#REF!</definedName>
    <definedName name="Reactores">#REF!</definedName>
    <definedName name="REAJUSTE" localSheetId="0">#REF!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>#REF!</definedName>
    <definedName name="REBISEL">[3]EQUIPO!#REF!</definedName>
    <definedName name="Recall_2" localSheetId="0">#REF!</definedName>
    <definedName name="Recall_2">#REF!</definedName>
    <definedName name="Recall_3" localSheetId="0">#REF!</definedName>
    <definedName name="Recall_3">#REF!</definedName>
    <definedName name="RECEBO" localSheetId="0">#REF!</definedName>
    <definedName name="RECEBO">#REF!</definedName>
    <definedName name="Recorder">#REF!</definedName>
    <definedName name="RECURSOS">#REF!</definedName>
    <definedName name="RED">#REF!</definedName>
    <definedName name="REDEX108">[3]Hoja3!$F$986</definedName>
    <definedName name="REDEX43">[3]Hoja3!$F$906</definedName>
    <definedName name="REDEX84">[3]Hoja3!$F$946</definedName>
    <definedName name="REDOBLON">#REF!</definedName>
    <definedName name="Redondeo_Para_factores">#REF!</definedName>
    <definedName name="REDUCCION_3__x_2">#REF!</definedName>
    <definedName name="REDUCCION_4__x_3">#REF!</definedName>
    <definedName name="Reducer">#REF!</definedName>
    <definedName name="REF">#REF!</definedName>
    <definedName name="REG">#REF!&gt;2.5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ones">#REF!</definedName>
    <definedName name="REGISTRO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1">[1]!ERR</definedName>
    <definedName name="REICIO">#N/A</definedName>
    <definedName name="Reimbursement">"Reembolso"</definedName>
    <definedName name="reinicio" localSheetId="1">[1]!ERR</definedName>
    <definedName name="reinicio">#N/A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Piso_2">#REF!</definedName>
    <definedName name="Rejilla_Piso_3">#REF!</definedName>
    <definedName name="REJISOS2TOT">#REF!</definedName>
    <definedName name="RELACION">#REF!</definedName>
    <definedName name="RELACUION">#REF!</definedName>
    <definedName name="rell">#REF!</definedName>
    <definedName name="relle">#REF!</definedName>
    <definedName name="relleno">#REF!</definedName>
    <definedName name="RELLENOALUV">#REF!</definedName>
    <definedName name="RELLG">#REF!</definedName>
    <definedName name="remanentes" localSheetId="0">#REF!,#REF!,#REF!,#REF!</definedName>
    <definedName name="remanentes">#REF!,#REF!,#REF!,#REF!</definedName>
    <definedName name="REMATE">#REF!</definedName>
    <definedName name="rendimiento">#REF!</definedName>
    <definedName name="RENDIMIENTO____CARGA">#REF!</definedName>
    <definedName name="RENT">#REF!</definedName>
    <definedName name="reparacion4">#REF!</definedName>
    <definedName name="repe">#REF!</definedName>
    <definedName name="repello">#REF!</definedName>
    <definedName name="replanteo">#REF!</definedName>
    <definedName name="Reprelegal">#REF!</definedName>
    <definedName name="REPRESENTANTE">#REF!</definedName>
    <definedName name="REPRESENTANTE_1">#REF!</definedName>
    <definedName name="REPRESENTANTE_2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ERWE">#REF!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#N/A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IE">#REF!</definedName>
    <definedName name="retiroarbol">#REF!</definedName>
    <definedName name="retirocorte">#REF!</definedName>
    <definedName name="RETIROTOT">#REF!</definedName>
    <definedName name="RETIROV">#REF!</definedName>
    <definedName name="retr">#REF!</definedName>
    <definedName name="RETRO">#REF!</definedName>
    <definedName name="Retro_Komatzu_PC200_5_y__6">#REF!</definedName>
    <definedName name="Retro_Masey_Ferguson_HD_86">#REF!</definedName>
    <definedName name="retro1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A">#REF!</definedName>
    <definedName name="rfd">#REF!</definedName>
    <definedName name="rfeyhtj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 localSheetId="0">#REF!,#REF!,#REF!,#REF!,#REF!,#REF!,#REF!,#REF!,#REF!</definedName>
    <definedName name="RICARDO">#REF!,#REF!,#REF!,#REF!,#REF!,#REF!,#REF!,#REF!,#REF!</definedName>
    <definedName name="RICO">#N/A</definedName>
    <definedName name="RID">#REF!</definedName>
    <definedName name="RIEL">#REF!</definedName>
    <definedName name="Rieles_para_pavimento_0_15x0_20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m">#REF!</definedName>
    <definedName name="Rn">#REF!</definedName>
    <definedName name="rnf">#REF!</definedName>
    <definedName name="rñ">#REF!</definedName>
    <definedName name="Ro">#REF!,#REF!,#REF!</definedName>
    <definedName name="ROCIO">#REF!</definedName>
    <definedName name="rodaje">#REF!</definedName>
    <definedName name="Rp">#REF!</definedName>
    <definedName name="Rq">#REF!</definedName>
    <definedName name="rr" localSheetId="1">[1]!ERR</definedName>
    <definedName name="rr">#N/A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FYUDWEDKJF">#REF!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RR">#N/A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nden">#REF!</definedName>
    <definedName name="RundenPerPos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#N/A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S">#REF!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Rz">#REF!</definedName>
    <definedName name="s" localSheetId="1">[1]!ERR</definedName>
    <definedName name="s">#N/A</definedName>
    <definedName name="s564d62165sdf">#REF!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localSheetId="0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alarioBase">#REF!</definedName>
    <definedName name="SalarioNominal">#REF!</definedName>
    <definedName name="salarios" localSheetId="1">[1]!ERR</definedName>
    <definedName name="salarios">#N/A</definedName>
    <definedName name="SalConv">#REF!</definedName>
    <definedName name="Saldo_Capital">#REF!</definedName>
    <definedName name="SALID1">#REF!</definedName>
    <definedName name="SalMinimo">#REF!</definedName>
    <definedName name="SAN">#REF!</definedName>
    <definedName name="SANDI1">#REF!</definedName>
    <definedName name="SANDI2">#REF!</definedName>
    <definedName name="SANDRA">#REF!</definedName>
    <definedName name="SANIB">#REF!</definedName>
    <definedName name="SANIBLA">#REF!</definedName>
    <definedName name="sanitario">#REF!</definedName>
    <definedName name="SANITNOVATOT">#REF!</definedName>
    <definedName name="sapuyes">#REF!</definedName>
    <definedName name="SARDINELV">#REF!</definedName>
    <definedName name="SAX">#REF!</definedName>
    <definedName name="SB">#REF!</definedName>
    <definedName name="sbe">#REF!</definedName>
    <definedName name="Sbf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 localSheetId="1">#REF!</definedName>
    <definedName name="SbtPpto">'[5]COSTO DIRECTO'!#REF!</definedName>
    <definedName name="SC">#REF!</definedName>
    <definedName name="scen_change">#REF!</definedName>
    <definedName name="scen_name1">"arial"</definedName>
    <definedName name="scen_num">1</definedName>
    <definedName name="scen_user1">"DIRECCION DE INFORMATICA"</definedName>
    <definedName name="scen_value1" localSheetId="0">{"SUMINISTRO E INSTALACIÓN CANALETAS L=7.50"}</definedName>
    <definedName name="scen_value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UNIDAD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GBDBGBV">#REF!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">#REF!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H">#REF!</definedName>
    <definedName name="sdfghjk">#REF!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kggk">#REF!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B">'[4]Res-Accide-10'!#REF!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jknjhlfds">#REF!</definedName>
    <definedName name="sdsadasd">#REF!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#REF!</definedName>
    <definedName name="SECTOR">#REF!</definedName>
    <definedName name="sed">#REF!</definedName>
    <definedName name="SEG">#REF!</definedName>
    <definedName name="segundo">#REF!</definedName>
    <definedName name="Segundos">#REF!</definedName>
    <definedName name="Seguridad">#REF!</definedName>
    <definedName name="Seguro">#REF!</definedName>
    <definedName name="SeguroCostos">#REF!</definedName>
    <definedName name="SEIS">#REF!</definedName>
    <definedName name="selalternativas">#REF!</definedName>
    <definedName name="Selector_voltimetro_7_posiciones">#REF!</definedName>
    <definedName name="Sellador_piso_granito">#REF!</definedName>
    <definedName name="SEMANA">#REF!</definedName>
    <definedName name="SEMANA_C3">#REF!</definedName>
    <definedName name="SEN">#REF!</definedName>
    <definedName name="SEN96IB_Page">#REF!</definedName>
    <definedName name="sena">#REF!</definedName>
    <definedName name="sencount" hidden="1">1</definedName>
    <definedName name="SEÑAL">[3]TUBERIA!$F$47</definedName>
    <definedName name="SEÑAL_B_6205" localSheetId="0">#REF!</definedName>
    <definedName name="SEÑAL_B_6205">#REF!</definedName>
    <definedName name="SEÑAL_B_6206" localSheetId="0">#REF!</definedName>
    <definedName name="SEÑAL_B_6206">#REF!</definedName>
    <definedName name="SEÑAL_M_6205" localSheetId="0">#REF!</definedName>
    <definedName name="SEÑAL_M_6205">#REF!</definedName>
    <definedName name="SEÑAL_M_6206">#REF!</definedName>
    <definedName name="SEÑAL_R_6205">#REF!</definedName>
    <definedName name="SEÑAL_R_6206">#REF!</definedName>
    <definedName name="SEP">#REF!</definedName>
    <definedName name="SERO" localSheetId="1">[1]!ERR</definedName>
    <definedName name="SERO">#N/A</definedName>
    <definedName name="servicioingreso">#REF!</definedName>
    <definedName name="SERVICIOS">#REF!</definedName>
    <definedName name="ServicioSurentingExpress">#REF!</definedName>
    <definedName name="servicioutilidad">#REF!</definedName>
    <definedName name="ServicioVehSustituto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ff">#REF!</definedName>
    <definedName name="sfffsf">#REF!</definedName>
    <definedName name="sfg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NGN">'[4]Res-Accide-10'!#REF!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I_V_INDICES_CIRCUITO_CAUSA">#REF!</definedName>
    <definedName name="Sh">#REF!</definedName>
    <definedName name="SHARED_FORMULA_0">#N/A</definedName>
    <definedName name="SHARED_FORMULA_1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[1]!ERR</definedName>
    <definedName name="SI">#N/A</definedName>
    <definedName name="siemensfee">#REF!</definedName>
    <definedName name="siemensmargin">#REF!</definedName>
    <definedName name="SIETE">#REF!</definedName>
    <definedName name="Sifón__PVC_2">#REF!</definedName>
    <definedName name="Sifón__PVC_3">#REF!</definedName>
    <definedName name="SIFON_180_2">#REF!</definedName>
    <definedName name="SIKA">#REF!</definedName>
    <definedName name="Sika_1__mortero">#REF!</definedName>
    <definedName name="SIKADUR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MPOR">#REF!</definedName>
    <definedName name="SINGOLO">#REF!</definedName>
    <definedName name="SISISIS" localSheetId="1">[1]!ERR</definedName>
    <definedName name="SISISIS">#N/A</definedName>
    <definedName name="SJ">#REF!</definedName>
    <definedName name="sk">#REF!</definedName>
    <definedName name="SL">#REF!</definedName>
    <definedName name="sldkfkf">#REF!</definedName>
    <definedName name="SM">#REF!</definedName>
    <definedName name="SMDLV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20">#REF!</definedName>
    <definedName name="sobrecimiento">#REF!</definedName>
    <definedName name="SOCIAL">#REF!</definedName>
    <definedName name="SOCIO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dadura_y_limpiador_PVC">#REF!</definedName>
    <definedName name="solo">#REF!</definedName>
    <definedName name="solver_adj" localSheetId="0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">#REF!</definedName>
    <definedName name="SOPCON">[3]EQUIPO!$F$288</definedName>
    <definedName name="SOSO" localSheetId="0" hidden="1">#REF!</definedName>
    <definedName name="SOSO" hidden="1">#REF!</definedName>
    <definedName name="SpreadDesctos" localSheetId="0">#REF!</definedName>
    <definedName name="SpreadDesctos">#REF!</definedName>
    <definedName name="SpreadFcro" localSheetId="0">#REF!</definedName>
    <definedName name="SpreadFcro">#REF!</definedName>
    <definedName name="SpreadServicios">#REF!</definedName>
    <definedName name="SpreadTotal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#REF!</definedName>
    <definedName name="ssdsd">#REF!</definedName>
    <definedName name="ssh">#REF!</definedName>
    <definedName name="sss" localSheetId="32">MODULO10.auto_abrir</definedName>
    <definedName name="sss" localSheetId="27">MODULO10.auto_abrir</definedName>
    <definedName name="sss" localSheetId="30">MODULO10.auto_abrir</definedName>
    <definedName name="sss" localSheetId="44">MODULO10.auto_abrir</definedName>
    <definedName name="sss" localSheetId="36">MODULO10.auto_abrir</definedName>
    <definedName name="sss" localSheetId="31">MODULO10.auto_abrir</definedName>
    <definedName name="sss" localSheetId="34">MODULO10.auto_abrir</definedName>
    <definedName name="sss" localSheetId="42">MODULO10.auto_abrir</definedName>
    <definedName name="sss" localSheetId="43">MODULO10.auto_abrir</definedName>
    <definedName name="sss" localSheetId="33">MODULO10.auto_abrir</definedName>
    <definedName name="sss" localSheetId="40">MODULO10.auto_abrir</definedName>
    <definedName name="sss" localSheetId="35">MODULO10.auto_abrir</definedName>
    <definedName name="sss" localSheetId="39">MODULO10.auto_abrir</definedName>
    <definedName name="sss" localSheetId="38">MODULO10.auto_abrir</definedName>
    <definedName name="sss" localSheetId="0">MODULO10.auto_abrir</definedName>
    <definedName name="sss" localSheetId="28">MODULO10.auto_abrir</definedName>
    <definedName name="sss" localSheetId="41">MODULO10.auto_abrir</definedName>
    <definedName name="sss" localSheetId="37">MODULO10.auto_abrir</definedName>
    <definedName name="sss" localSheetId="29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asas" localSheetId="0">#REF!</definedName>
    <definedName name="sssasas">#REF!</definedName>
    <definedName name="SSSS" localSheetId="1">[1]!ERR</definedName>
    <definedName name="ssss">'[5]COSTO DIRECTO'!#REF!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#REF!</definedName>
    <definedName name="SSSSSSS">#N/A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CRUZ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1">#REF!</definedName>
    <definedName name="STBGB" hidden="1">#REF!</definedName>
    <definedName name="STENU">#REF!</definedName>
    <definedName name="Stock">#REF!</definedName>
    <definedName name="STONU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A">#REF!</definedName>
    <definedName name="SUBBASE">#REF!</definedName>
    <definedName name="SUBCAPITULOS">#REF!</definedName>
    <definedName name="SUBESTACIONES">#REF!</definedName>
    <definedName name="SUBPRODUCTOS">#REF!</definedName>
    <definedName name="SUBSUELO">#REF!</definedName>
    <definedName name="SUBT2000">#REF!</definedName>
    <definedName name="SUBT2001">#REF!</definedName>
    <definedName name="SUBT98">#REF!</definedName>
    <definedName name="SUBTO">#REF!</definedName>
    <definedName name="Subtotal">#REF!</definedName>
    <definedName name="SUBTOTALMAT">#REF!</definedName>
    <definedName name="SUELDO">#REF!</definedName>
    <definedName name="suma">#REF!</definedName>
    <definedName name="Summary">#REF!</definedName>
    <definedName name="sun_fire_fus">#REF!</definedName>
    <definedName name="sup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#REF!</definedName>
    <definedName name="Supercel_Inc.Estruct.">#REF!</definedName>
    <definedName name="SUPERFICIE">#REF!</definedName>
    <definedName name="SupplyInterest">#REF!</definedName>
    <definedName name="sw">#N/A</definedName>
    <definedName name="swrfgjklñ">#REF!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">#REF!</definedName>
    <definedName name="SXCVTG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32">Scheduled_Payment+Extra_Payment</definedName>
    <definedName name="t_1" localSheetId="27">Scheduled_Payment+Extra_Payment</definedName>
    <definedName name="t_1" localSheetId="30">Scheduled_Payment+Extra_Payment</definedName>
    <definedName name="t_1" localSheetId="44">Scheduled_Payment+Extra_Payment</definedName>
    <definedName name="t_1" localSheetId="36">Scheduled_Payment+Extra_Payment</definedName>
    <definedName name="t_1" localSheetId="31">Scheduled_Payment+Extra_Payment</definedName>
    <definedName name="t_1" localSheetId="34">Scheduled_Payment+Extra_Payment</definedName>
    <definedName name="t_1" localSheetId="42">Scheduled_Payment+Extra_Payment</definedName>
    <definedName name="t_1" localSheetId="43">Scheduled_Payment+Extra_Payment</definedName>
    <definedName name="t_1" localSheetId="33">Scheduled_Payment+Extra_Payment</definedName>
    <definedName name="t_1" localSheetId="40">Scheduled_Payment+Extra_Payment</definedName>
    <definedName name="t_1" localSheetId="35">Scheduled_Payment+Extra_Payment</definedName>
    <definedName name="t_1" localSheetId="39">Scheduled_Payment+Extra_Payment</definedName>
    <definedName name="t_1" localSheetId="38">Scheduled_Payment+Extra_Payment</definedName>
    <definedName name="t_1" localSheetId="0">Scheduled_Payment+Extra_Payment</definedName>
    <definedName name="t_1" localSheetId="28">Scheduled_Payment+Extra_Payment</definedName>
    <definedName name="t_1" localSheetId="41">Scheduled_Payment+Extra_Payment</definedName>
    <definedName name="t_1" localSheetId="37">Scheduled_Payment+Extra_Payment</definedName>
    <definedName name="t_1" localSheetId="29">Scheduled_Payment+Extra_Payment</definedName>
    <definedName name="t_1">Scheduled_Payment+Extra_Payment</definedName>
    <definedName name="T101A" localSheetId="0">#REF!</definedName>
    <definedName name="T101A">#REF!</definedName>
    <definedName name="T202A" localSheetId="0">#REF!</definedName>
    <definedName name="T202A">#REF!</definedName>
    <definedName name="T301A" localSheetId="0">#REF!</definedName>
    <definedName name="T301A">#REF!</definedName>
    <definedName name="T302A">#REF!</definedName>
    <definedName name="T303S">#REF!</definedName>
    <definedName name="T304S">#REF!</definedName>
    <definedName name="T401S">#REF!</definedName>
    <definedName name="T501S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01S">#REF!</definedName>
    <definedName name="T602S">#REF!</definedName>
    <definedName name="T603S">#REF!</definedName>
    <definedName name="T605S">#REF!</definedName>
    <definedName name="T701S">#REF!</definedName>
    <definedName name="T702A">#REF!</definedName>
    <definedName name="T703S">#REF!</definedName>
    <definedName name="T704S">#REF!</definedName>
    <definedName name="T705S">#REF!</definedName>
    <definedName name="T706S">#REF!</definedName>
    <definedName name="T707S">#REF!</definedName>
    <definedName name="T801A">#REF!</definedName>
    <definedName name="T802S">#REF!</definedName>
    <definedName name="T803S">#REF!</definedName>
    <definedName name="T804S">#REF!</definedName>
    <definedName name="TA">#REF!</definedName>
    <definedName name="TA5B">#REF!</definedName>
    <definedName name="TA5B1">#REF!</definedName>
    <definedName name="TA5M">#REF!</definedName>
    <definedName name="TA5R">#REF!</definedName>
    <definedName name="TA6207B">#REF!</definedName>
    <definedName name="TA6207M">#REF!</definedName>
    <definedName name="TA6207MB">#REF!</definedName>
    <definedName name="TA6207MM">#REF!</definedName>
    <definedName name="TA6207R">#REF!</definedName>
    <definedName name="TA6208B">#REF!</definedName>
    <definedName name="TA6208M">#REF!</definedName>
    <definedName name="TA6208MB">#REF!</definedName>
    <definedName name="TA6208MM">#REF!</definedName>
    <definedName name="TA6208R">#REF!</definedName>
    <definedName name="TA6B">#REF!</definedName>
    <definedName name="TA6M">#REF!</definedName>
    <definedName name="TA6R">#REF!</definedName>
    <definedName name="TAB">#REF!</definedName>
    <definedName name="TAB_FECHA">#REF!</definedName>
    <definedName name="TAB_GESTORES">#REF!</definedName>
    <definedName name="TAB_POS_FIN">#REF!</definedName>
    <definedName name="TABLA">#REF!</definedName>
    <definedName name="TABLA_DE_CARACOLI">#REF!</definedName>
    <definedName name="TABLA_DE_CONTENIDO__A1">#REF!</definedName>
    <definedName name="TABLA1.2.2">#REF!</definedName>
    <definedName name="tabla2">#REF!</definedName>
    <definedName name="tablaDeDTFS">#REF!</definedName>
    <definedName name="TABLEKP">#REF!</definedName>
    <definedName name="TABLEPRI">#REF!</definedName>
    <definedName name="Tablero_de_12_circuitos">#REF!</definedName>
    <definedName name="Tablero_de_2_circuitos">#REF!</definedName>
    <definedName name="Tablero_trifásico_12_circuitos">#REF!</definedName>
    <definedName name="TABLETA">#REF!</definedName>
    <definedName name="tablilla">#REF!</definedName>
    <definedName name="TABLON">#REF!</definedName>
    <definedName name="TACDetail">#REF!</definedName>
    <definedName name="TACHeading">#REF!</definedName>
    <definedName name="Tambores">#REF!</definedName>
    <definedName name="TANQUE">#REF!</definedName>
    <definedName name="Tanque_asbt_cemt_de_1.000_ltrs">#REF!</definedName>
    <definedName name="TANQUEELEVATOT">#REF!</definedName>
    <definedName name="Tanques">#REF!</definedName>
    <definedName name="TAPA">#REF!</definedName>
    <definedName name="TAPA_ALCANTARILLA_ARO_Y_CONTRAARO">#REF!</definedName>
    <definedName name="TAPA_HF">#REF!</definedName>
    <definedName name="Tapa_tipo_intemperie">#REF!</definedName>
    <definedName name="TAPHEX">[3]Hoja3!$F$1138</definedName>
    <definedName name="TAPON_2__P.V.C">#REF!</definedName>
    <definedName name="Tapon_Pres._1">#REF!</definedName>
    <definedName name="Tapon_Pres._1_2">#REF!</definedName>
    <definedName name="Tapon_Pres._3_4">#REF!</definedName>
    <definedName name="TAREAS">#REF!</definedName>
    <definedName name="TAREAS_INICIALES">#REF!</definedName>
    <definedName name="TARIFA">#REF!</definedName>
    <definedName name="TarifaPension">#REF!</definedName>
    <definedName name="TARIFAS">#REF!</definedName>
    <definedName name="tarifas2011">#REF!</definedName>
    <definedName name="TarifaSalud">#REF!</definedName>
    <definedName name="Tasa">#REF!</definedName>
    <definedName name="Tasa_Cambio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CH_HOP_SET">#REF!</definedName>
    <definedName name="TCN">#REF!</definedName>
    <definedName name="TCNRC">#REF!</definedName>
    <definedName name="Td">#REF!</definedName>
    <definedName name="tdta_SortTransferOFFIT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#N/A</definedName>
    <definedName name="Tecnico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>#REF!</definedName>
    <definedName name="Tee_Pres.1_2">#REF!</definedName>
    <definedName name="Tee_Pres.3_4">#REF!</definedName>
    <definedName name="Tee_Sanit._2">#REF!</definedName>
    <definedName name="Tee_Sanit._3">#REF!</definedName>
    <definedName name="Tee_Sanit._4">#REF!</definedName>
    <definedName name="Tee_Sanit._6">#REF!</definedName>
    <definedName name="TEERED1210">[3]Hoja3!$F$866</definedName>
    <definedName name="TEERED126">[3]Hoja3!$F$826</definedName>
    <definedName name="TEFLON">#REF!</definedName>
    <definedName name="Teja_asbt_cemt_N__10_Inc._Acces.">#REF!</definedName>
    <definedName name="Teja_asbt_cemt_N__4_Inc._Acces.">#REF!</definedName>
    <definedName name="Teja_asbt_cemt_N__5_Inc._Acces.">#REF!</definedName>
    <definedName name="Teja_asbt_cemt_N__6_Inc._Acces.">#REF!</definedName>
    <definedName name="Teja_asbt_cemt_N__8_Inc._Acces.">#REF!</definedName>
    <definedName name="TEJA6">#REF!</definedName>
    <definedName name="telefono">#REF!</definedName>
    <definedName name="Telé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[1]!ERR</definedName>
    <definedName name="TER">#N/A</definedName>
    <definedName name="TERM" localSheetId="1">[1]!ERR</definedName>
    <definedName name="TERM">#N/A</definedName>
    <definedName name="TERMINADORA">#REF!</definedName>
    <definedName name="TÉRMINOS" localSheetId="1">[1]!ERR</definedName>
    <definedName name="TÉRMINOS">#N/A</definedName>
    <definedName name="TERR">#REF!</definedName>
    <definedName name="terreno">#REF!</definedName>
    <definedName name="TERRITORIAL">#REF!</definedName>
    <definedName name="TesSumHeading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TFVG">#REF!</definedName>
    <definedName name="Tg">#REF!</definedName>
    <definedName name="TGB">#REF!</definedName>
    <definedName name="TGIRON">#REF!</definedName>
    <definedName name="TGTGT" localSheetId="32">Scheduled_Payment+Extra_Payment</definedName>
    <definedName name="TGTGT" localSheetId="27">Scheduled_Payment+Extra_Payment</definedName>
    <definedName name="TGTGT" localSheetId="30">Scheduled_Payment+Extra_Payment</definedName>
    <definedName name="TGTGT" localSheetId="44">Scheduled_Payment+Extra_Payment</definedName>
    <definedName name="TGTGT" localSheetId="36">Scheduled_Payment+Extra_Payment</definedName>
    <definedName name="TGTGT" localSheetId="31">Scheduled_Payment+Extra_Payment</definedName>
    <definedName name="TGTGT" localSheetId="34">Scheduled_Payment+Extra_Payment</definedName>
    <definedName name="TGTGT" localSheetId="42">Scheduled_Payment+Extra_Payment</definedName>
    <definedName name="TGTGT" localSheetId="43">Scheduled_Payment+Extra_Payment</definedName>
    <definedName name="TGTGT" localSheetId="33">Scheduled_Payment+Extra_Payment</definedName>
    <definedName name="TGTGT" localSheetId="40">Scheduled_Payment+Extra_Payment</definedName>
    <definedName name="TGTGT" localSheetId="35">Scheduled_Payment+Extra_Payment</definedName>
    <definedName name="TGTGT" localSheetId="39">Scheduled_Payment+Extra_Payment</definedName>
    <definedName name="TGTGT" localSheetId="38">Scheduled_Payment+Extra_Payment</definedName>
    <definedName name="TGTGT" localSheetId="0">Scheduled_Payment+Extra_Payment</definedName>
    <definedName name="TGTGT" localSheetId="28">Scheduled_Payment+Extra_Payment</definedName>
    <definedName name="TGTGT" localSheetId="41">Scheduled_Payment+Extra_Payment</definedName>
    <definedName name="TGTGT" localSheetId="37">Scheduled_Payment+Extra_Payment</definedName>
    <definedName name="TGTGT" localSheetId="29">Scheduled_Payment+Extra_Payment</definedName>
    <definedName name="TGTGT">Scheduled_Payment+Extra_Payment</definedName>
    <definedName name="TGTT" localSheetId="32">Scheduled_Payment+Extra_Payment</definedName>
    <definedName name="TGTT" localSheetId="27">Scheduled_Payment+Extra_Payment</definedName>
    <definedName name="TGTT" localSheetId="30">Scheduled_Payment+Extra_Payment</definedName>
    <definedName name="TGTT" localSheetId="44">Scheduled_Payment+Extra_Payment</definedName>
    <definedName name="TGTT" localSheetId="36">Scheduled_Payment+Extra_Payment</definedName>
    <definedName name="TGTT" localSheetId="31">Scheduled_Payment+Extra_Payment</definedName>
    <definedName name="TGTT" localSheetId="34">Scheduled_Payment+Extra_Payment</definedName>
    <definedName name="TGTT" localSheetId="42">Scheduled_Payment+Extra_Payment</definedName>
    <definedName name="TGTT" localSheetId="43">Scheduled_Payment+Extra_Payment</definedName>
    <definedName name="TGTT" localSheetId="33">Scheduled_Payment+Extra_Payment</definedName>
    <definedName name="TGTT" localSheetId="40">Scheduled_Payment+Extra_Payment</definedName>
    <definedName name="TGTT" localSheetId="35">Scheduled_Payment+Extra_Payment</definedName>
    <definedName name="TGTT" localSheetId="39">Scheduled_Payment+Extra_Payment</definedName>
    <definedName name="TGTT" localSheetId="38">Scheduled_Payment+Extra_Payment</definedName>
    <definedName name="TGTT" localSheetId="0">Scheduled_Payment+Extra_Payment</definedName>
    <definedName name="TGTT" localSheetId="28">Scheduled_Payment+Extra_Payment</definedName>
    <definedName name="TGTT" localSheetId="41">Scheduled_Payment+Extra_Payment</definedName>
    <definedName name="TGTT" localSheetId="37">Scheduled_Payment+Extra_Payment</definedName>
    <definedName name="TGTT" localSheetId="29">Scheduled_Payment+Extra_Payment</definedName>
    <definedName name="TGTT">Scheduled_Payment+Extra_Payment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IN">[3]Hoja3!$F$1443</definedName>
    <definedName name="TIEMPO">#REF!</definedName>
    <definedName name="tierrero">#REF!</definedName>
    <definedName name="Timbre_chicharra_120v">#REF!</definedName>
    <definedName name="TIPO">#REF!</definedName>
    <definedName name="TIPO_GRUPO">#REF!</definedName>
    <definedName name="tipo1">#REF!</definedName>
    <definedName name="tipo2">#REF!</definedName>
    <definedName name="tipo3">#REF!</definedName>
    <definedName name="TipoCosteo">#REF!</definedName>
    <definedName name="TipoCosteoNivelRiesgo">#REF!</definedName>
    <definedName name="TipodeFasar">#REF!</definedName>
    <definedName name="TipoGC">#REF!</definedName>
    <definedName name="TipoNeces">#REF!</definedName>
    <definedName name="TipoPro">#REF!</definedName>
    <definedName name="Tipoproceso">#REF!</definedName>
    <definedName name="TIPOS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E">#REF!</definedName>
    <definedName name="TIT">#REF!</definedName>
    <definedName name="titi">#N/A</definedName>
    <definedName name="TITLE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ítulos">#REF!</definedName>
    <definedName name="_xlnm.Print_Titles" localSheetId="0">'SABANA MOD. 2'!$1:$8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ma_Ambia_para_muro">#REF!</definedName>
    <definedName name="Toma_doble_P_T_Levinton">#REF!</definedName>
    <definedName name="Toma_trifilar">#REF!</definedName>
    <definedName name="TOP">#REF!</definedName>
    <definedName name="TOPGENER">#REF!</definedName>
    <definedName name="TOPGENER1">#REF!</definedName>
    <definedName name="TOPMENU">#REF!</definedName>
    <definedName name="TOPO">#REF!</definedName>
    <definedName name="TORNILLO_3">#REF!</definedName>
    <definedName name="TORNILLOS_2.5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32">Scheduled_Payment+Extra_Payment</definedName>
    <definedName name="Total_Payment" localSheetId="27">Scheduled_Payment+Extra_Payment</definedName>
    <definedName name="Total_Payment" localSheetId="30">Scheduled_Payment+Extra_Payment</definedName>
    <definedName name="Total_Payment" localSheetId="44">Scheduled_Payment+Extra_Payment</definedName>
    <definedName name="Total_Payment" localSheetId="36">Scheduled_Payment+Extra_Payment</definedName>
    <definedName name="Total_Payment" localSheetId="31">Scheduled_Payment+Extra_Payment</definedName>
    <definedName name="Total_Payment" localSheetId="34">Scheduled_Payment+Extra_Payment</definedName>
    <definedName name="Total_Payment" localSheetId="42">Scheduled_Payment+Extra_Payment</definedName>
    <definedName name="Total_Payment" localSheetId="43">Scheduled_Payment+Extra_Payment</definedName>
    <definedName name="Total_Payment" localSheetId="33">Scheduled_Payment+Extra_Payment</definedName>
    <definedName name="Total_Payment" localSheetId="40">Scheduled_Payment+Extra_Payment</definedName>
    <definedName name="Total_Payment" localSheetId="35">Scheduled_Payment+Extra_Payment</definedName>
    <definedName name="Total_Payment" localSheetId="39">Scheduled_Payment+Extra_Payment</definedName>
    <definedName name="Total_Payment" localSheetId="38">Scheduled_Payment+Extra_Payment</definedName>
    <definedName name="Total_Payment" localSheetId="0">Scheduled_Payment+Extra_Payment</definedName>
    <definedName name="Total_Payment" localSheetId="28">Scheduled_Payment+Extra_Payment</definedName>
    <definedName name="Total_Payment" localSheetId="41">Scheduled_Payment+Extra_Payment</definedName>
    <definedName name="Total_Payment" localSheetId="37">Scheduled_Payment+Extra_Payment</definedName>
    <definedName name="Total_Payment" localSheetId="29">Scheduled_Payment+Extra_Payment</definedName>
    <definedName name="Total_Payment">Scheduled_Payment+Extra_Payment</definedName>
    <definedName name="Total_Payment_1" localSheetId="32">Scheduled_Payment+Extra_Payment</definedName>
    <definedName name="Total_Payment_1" localSheetId="27">Scheduled_Payment+Extra_Payment</definedName>
    <definedName name="Total_Payment_1" localSheetId="30">Scheduled_Payment+Extra_Payment</definedName>
    <definedName name="Total_Payment_1" localSheetId="44">Scheduled_Payment+Extra_Payment</definedName>
    <definedName name="Total_Payment_1" localSheetId="36">Scheduled_Payment+Extra_Payment</definedName>
    <definedName name="Total_Payment_1" localSheetId="31">Scheduled_Payment+Extra_Payment</definedName>
    <definedName name="Total_Payment_1" localSheetId="34">Scheduled_Payment+Extra_Payment</definedName>
    <definedName name="Total_Payment_1" localSheetId="42">Scheduled_Payment+Extra_Payment</definedName>
    <definedName name="Total_Payment_1" localSheetId="43">Scheduled_Payment+Extra_Payment</definedName>
    <definedName name="Total_Payment_1" localSheetId="33">Scheduled_Payment+Extra_Payment</definedName>
    <definedName name="Total_Payment_1" localSheetId="40">Scheduled_Payment+Extra_Payment</definedName>
    <definedName name="Total_Payment_1" localSheetId="35">Scheduled_Payment+Extra_Payment</definedName>
    <definedName name="Total_Payment_1" localSheetId="39">Scheduled_Payment+Extra_Payment</definedName>
    <definedName name="Total_Payment_1" localSheetId="38">Scheduled_Payment+Extra_Payment</definedName>
    <definedName name="Total_Payment_1" localSheetId="0">Scheduled_Payment+Extra_Payment</definedName>
    <definedName name="Total_Payment_1" localSheetId="28">Scheduled_Payment+Extra_Payment</definedName>
    <definedName name="Total_Payment_1" localSheetId="41">Scheduled_Payment+Extra_Payment</definedName>
    <definedName name="Total_Payment_1" localSheetId="37">Scheduled_Payment+Extra_Payment</definedName>
    <definedName name="Total_Payment_1" localSheetId="29">Scheduled_Payment+Extra_Payment</definedName>
    <definedName name="Total_Payment_1">Scheduled_Payment+Extra_Payment</definedName>
    <definedName name="Total_Payment_2" localSheetId="32">Scheduled_Payment+Extra_Payment</definedName>
    <definedName name="Total_Payment_2" localSheetId="27">Scheduled_Payment+Extra_Payment</definedName>
    <definedName name="Total_Payment_2" localSheetId="30">Scheduled_Payment+Extra_Payment</definedName>
    <definedName name="Total_Payment_2" localSheetId="44">Scheduled_Payment+Extra_Payment</definedName>
    <definedName name="Total_Payment_2" localSheetId="36">Scheduled_Payment+Extra_Payment</definedName>
    <definedName name="Total_Payment_2" localSheetId="31">Scheduled_Payment+Extra_Payment</definedName>
    <definedName name="Total_Payment_2" localSheetId="34">Scheduled_Payment+Extra_Payment</definedName>
    <definedName name="Total_Payment_2" localSheetId="42">Scheduled_Payment+Extra_Payment</definedName>
    <definedName name="Total_Payment_2" localSheetId="43">Scheduled_Payment+Extra_Payment</definedName>
    <definedName name="Total_Payment_2" localSheetId="33">Scheduled_Payment+Extra_Payment</definedName>
    <definedName name="Total_Payment_2" localSheetId="40">Scheduled_Payment+Extra_Payment</definedName>
    <definedName name="Total_Payment_2" localSheetId="35">Scheduled_Payment+Extra_Payment</definedName>
    <definedName name="Total_Payment_2" localSheetId="39">Scheduled_Payment+Extra_Payment</definedName>
    <definedName name="Total_Payment_2" localSheetId="38">Scheduled_Payment+Extra_Payment</definedName>
    <definedName name="Total_Payment_2" localSheetId="0">Scheduled_Payment+Extra_Payment</definedName>
    <definedName name="Total_Payment_2" localSheetId="28">Scheduled_Payment+Extra_Payment</definedName>
    <definedName name="Total_Payment_2" localSheetId="41">Scheduled_Payment+Extra_Payment</definedName>
    <definedName name="Total_Payment_2" localSheetId="37">Scheduled_Payment+Extra_Payment</definedName>
    <definedName name="Total_Payment_2" localSheetId="29">Scheduled_Payment+Extra_Payment</definedName>
    <definedName name="Total_Payment_2">Scheduled_Payment+Extra_Payment</definedName>
    <definedName name="Total_Payment1" localSheetId="32">Scheduled_Payment+Extra_Payment</definedName>
    <definedName name="Total_Payment1" localSheetId="27">Scheduled_Payment+Extra_Payment</definedName>
    <definedName name="Total_Payment1" localSheetId="30">Scheduled_Payment+Extra_Payment</definedName>
    <definedName name="Total_Payment1" localSheetId="44">Scheduled_Payment+Extra_Payment</definedName>
    <definedName name="Total_Payment1" localSheetId="36">Scheduled_Payment+Extra_Payment</definedName>
    <definedName name="Total_Payment1" localSheetId="31">Scheduled_Payment+Extra_Payment</definedName>
    <definedName name="Total_Payment1" localSheetId="34">Scheduled_Payment+Extra_Payment</definedName>
    <definedName name="Total_Payment1" localSheetId="42">Scheduled_Payment+Extra_Payment</definedName>
    <definedName name="Total_Payment1" localSheetId="43">Scheduled_Payment+Extra_Payment</definedName>
    <definedName name="Total_Payment1" localSheetId="33">Scheduled_Payment+Extra_Payment</definedName>
    <definedName name="Total_Payment1" localSheetId="40">Scheduled_Payment+Extra_Payment</definedName>
    <definedName name="Total_Payment1" localSheetId="35">Scheduled_Payment+Extra_Payment</definedName>
    <definedName name="Total_Payment1" localSheetId="39">Scheduled_Payment+Extra_Payment</definedName>
    <definedName name="Total_Payment1" localSheetId="38">Scheduled_Payment+Extra_Payment</definedName>
    <definedName name="Total_Payment1" localSheetId="0">Scheduled_Payment+Extra_Payment</definedName>
    <definedName name="Total_Payment1" localSheetId="28">Scheduled_Payment+Extra_Payment</definedName>
    <definedName name="Total_Payment1" localSheetId="41">Scheduled_Payment+Extra_Payment</definedName>
    <definedName name="Total_Payment1" localSheetId="37">Scheduled_Payment+Extra_Payment</definedName>
    <definedName name="Total_Payment1" localSheetId="29">Scheduled_Payment+Extra_Payment</definedName>
    <definedName name="Total_Payment1">Scheduled_Payment+Extra_Payment</definedName>
    <definedName name="TOTAL_SERVICIOS" localSheetId="0">#REF!</definedName>
    <definedName name="TOTAL_SERVICIOS">#REF!</definedName>
    <definedName name="total1" localSheetId="0">#REF!</definedName>
    <definedName name="total1">#REF!</definedName>
    <definedName name="TOTALAFIR4006" localSheetId="0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Drawn">#REF!</definedName>
    <definedName name="totaldrawnmitsui">#REF!</definedName>
    <definedName name="TotalEns">#REF!</definedName>
    <definedName name="TotalEqu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iceColumeName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MTPAV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_entre_Tl_J8">#REF!</definedName>
    <definedName name="TP5B">#REF!</definedName>
    <definedName name="TP5M">#REF!</definedName>
    <definedName name="TP5R">#REF!</definedName>
    <definedName name="TP6206B">#REF!</definedName>
    <definedName name="TP6206M">#REF!</definedName>
    <definedName name="TP6206MB">#REF!</definedName>
    <definedName name="TP6206MM">#REF!</definedName>
    <definedName name="TP6206R">#REF!</definedName>
    <definedName name="TP6207B">#REF!</definedName>
    <definedName name="TP6207M">#REF!</definedName>
    <definedName name="TP6207MB">#REF!</definedName>
    <definedName name="TP6207MM">#REF!</definedName>
    <definedName name="TP6207R">#REF!</definedName>
    <definedName name="TP6208B">#REF!</definedName>
    <definedName name="TP6208M">#REF!</definedName>
    <definedName name="TP6208MB">#REF!</definedName>
    <definedName name="TP6208MM">#REF!</definedName>
    <definedName name="TP6208R">#REF!</definedName>
    <definedName name="TP62STAB">#REF!</definedName>
    <definedName name="TP62STAM">#REF!</definedName>
    <definedName name="TP62STAMB">#REF!</definedName>
    <definedName name="TP62STAMM">#REF!</definedName>
    <definedName name="TP62STAR">#REF!</definedName>
    <definedName name="TP6B">#REF!</definedName>
    <definedName name="TP6M">#REF!</definedName>
    <definedName name="TP6R">#REF!</definedName>
    <definedName name="TPING">#REF!</definedName>
    <definedName name="TPTEYACO">[3]EQUIPO!#REF!</definedName>
    <definedName name="Tq" localSheetId="0">#REF!</definedName>
    <definedName name="Tq">#REF!</definedName>
    <definedName name="TR" localSheetId="0">#REF!</definedName>
    <definedName name="TR">#REF!</definedName>
    <definedName name="TRAB" localSheetId="0">#REF!</definedName>
    <definedName name="TRAB">#REF!</definedName>
    <definedName name="TRABAJO">#REF!</definedName>
    <definedName name="TRAFO">#N/A</definedName>
    <definedName name="TrainSpec">#REF!</definedName>
    <definedName name="Tramite">#REF!</definedName>
    <definedName name="Tramites">#REF!</definedName>
    <definedName name="TramitesCostos">#REF!</definedName>
    <definedName name="TRAMO">#REF!</definedName>
    <definedName name="TRAMPAGRASA">#REF!</definedName>
    <definedName name="trans">#REF!</definedName>
    <definedName name="TRANS.">#REF!</definedName>
    <definedName name="Transformador_intensidad_400_5A">#REF!</definedName>
    <definedName name="Transmisores">#REF!</definedName>
    <definedName name="TRANSPACOPIO">[3]EQUIPO!$F$45</definedName>
    <definedName name="TRANSPIT">'[3]MANO DE OBRA'!$F$125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DE_CEMENTO">#REF!</definedName>
    <definedName name="TRANSPORTE_DE_TRITURADO">#REF!</definedName>
    <definedName name="TRANSPORTE_LISTA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W">#REF!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">#REF!</definedName>
    <definedName name="TRIMESTRE_AÑO">#REF!</definedName>
    <definedName name="TRIMESTRE_FINAL">#REF!</definedName>
    <definedName name="TRIMESTRE_INICIAL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TURADO">#REF!</definedName>
    <definedName name="TRITURADO_PILCUAN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ughing">#REF!</definedName>
    <definedName name="TroughingSTX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RC">#REF!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TTTT">#REF!</definedName>
    <definedName name="TTTTTTTTTTTTTT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._ACC_3__Bx_B_SCH_40">#REF!</definedName>
    <definedName name="tuberia">#REF!</definedName>
    <definedName name="Tubería">#REF!</definedName>
    <definedName name="Tuberia_conduit_PVC_1_2">#REF!</definedName>
    <definedName name="Tuberia_conduit_PVC_3_4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2">#REF!</definedName>
    <definedName name="Tubería_Pres._3_4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._PVC_2">#REF!</definedName>
    <definedName name="Tuberia_sanit._PVC_3">#REF!</definedName>
    <definedName name="Tuberia_sanit._PVC_4">#REF!</definedName>
    <definedName name="Tuberia_sanit._PVC_6">#REF!</definedName>
    <definedName name="Tuberia_ventilacion_4">#REF!</definedName>
    <definedName name="TUBERIA1" hidden="1">#REF!</definedName>
    <definedName name="tuberia3">#REF!</definedName>
    <definedName name="tuberia36">#REF!</definedName>
    <definedName name="TUBERIAS">#REF!</definedName>
    <definedName name="TUBLLUV4">#REF!</definedName>
    <definedName name="TUBLLUVIA1.5TOT">#REF!</definedName>
    <definedName name="TUBLLUVIA4TOTAL">#REF!</definedName>
    <definedName name="TUBO">#REF!</definedName>
    <definedName name="TUBO_1_2">#REF!</definedName>
    <definedName name="TUBO_1_2__HG">#REF!</definedName>
    <definedName name="TUBO6">#REF!</definedName>
    <definedName name="TUBO8">#REF!</definedName>
    <definedName name="tubohg2">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KYRLTU.IR">#REF!</definedName>
    <definedName name="TUN">#REF!</definedName>
    <definedName name="TUPI">#N/A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RE">#REF!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BICACIONES">#REF!</definedName>
    <definedName name="Uc">#REF!</definedName>
    <definedName name="Ud">#REF!</definedName>
    <definedName name="UDKYDUY">#REF!</definedName>
    <definedName name="Ue">#REF!</definedName>
    <definedName name="uencat">#REF!</definedName>
    <definedName name="Uf">#REF!</definedName>
    <definedName name="UFrm2InUse">1</definedName>
    <definedName name="Ug">#REF!</definedName>
    <definedName name="Uh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">#REF!</definedName>
    <definedName name="UNDS">#REF!</definedName>
    <definedName name="UNI.">[10]ITEMS!$A$6:$A$9</definedName>
    <definedName name="UNICO" localSheetId="0">#REF!</definedName>
    <definedName name="UNICO">#REF!</definedName>
    <definedName name="UNIDAD" localSheetId="0">#REF!</definedName>
    <definedName name="UNIDAD">#REF!</definedName>
    <definedName name="UNIDAD1" localSheetId="0">#REF!</definedName>
    <definedName name="UNIDAD1">#REF!</definedName>
    <definedName name="UNIDAD521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>#REF!</definedName>
    <definedName name="Union_Pres._1_2">#REF!</definedName>
    <definedName name="Union_Pres._3_4">#REF!</definedName>
    <definedName name="Union_Sanit._2">#REF!</definedName>
    <definedName name="Union_Sanit._3">#REF!</definedName>
    <definedName name="Union_Sanit._4">#REF!</definedName>
    <definedName name="Union_Sanit._6">#REF!</definedName>
    <definedName name="UNIT">#REF!</definedName>
    <definedName name="UNITARIO">#REF!</definedName>
    <definedName name="Unitarios">#REF!</definedName>
    <definedName name="UnitPriceColumeName">#REF!</definedName>
    <definedName name="unj" hidden="1">#REF!</definedName>
    <definedName name="uno">#N/A</definedName>
    <definedName name="UNO_1">#REF!</definedName>
    <definedName name="UNO_2">#REF!</definedName>
    <definedName name="Uñ">#REF!</definedName>
    <definedName name="Uo">#REF!</definedName>
    <definedName name="UOILOI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 localSheetId="1">[1]!ERR</definedName>
    <definedName name="uriel">#N/A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sTexDetail">#REF!</definedName>
    <definedName name="UsTexHeading">#REF!</definedName>
    <definedName name="USxCOL">#REF!</definedName>
    <definedName name="ut">#REF!</definedName>
    <definedName name="UTIL">#REF!</definedName>
    <definedName name="Utilidad" localSheetId="1">#REF!</definedName>
    <definedName name="Utilidad">'[5]COSTO DIRECTO'!#REF!</definedName>
    <definedName name="UTILIDADES">#REF!</definedName>
    <definedName name="UtilidadMensual">#REF!</definedName>
    <definedName name="UtilidadObra">#REF!</definedName>
    <definedName name="Utilidadrev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arrrrarrarrararar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UUUUUUUUTTTTTTTTTTTTTDDDDDDDDDDDD">#REF!</definedName>
    <definedName name="uuuuuuuuuuuuuuuu">#REF!</definedName>
    <definedName name="uv">375000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C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">#REF!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TOTAL">#REF!</definedName>
    <definedName name="V6206PB">#REF!</definedName>
    <definedName name="V6206PM">#REF!</definedName>
    <definedName name="V6206PR">#REF!</definedName>
    <definedName name="V6207AB">#REF!</definedName>
    <definedName name="V6207AM">#REF!</definedName>
    <definedName name="V6207AR">#REF!</definedName>
    <definedName name="V6207PB">#REF!</definedName>
    <definedName name="V6207PM">#REF!</definedName>
    <definedName name="V6207PR">#REF!</definedName>
    <definedName name="V6208AB">#REF!</definedName>
    <definedName name="V6208AM">#REF!</definedName>
    <definedName name="V6208AR">#REF!</definedName>
    <definedName name="V6208PB">#REF!</definedName>
    <definedName name="V6208PM">#REF!</definedName>
    <definedName name="V6208PR">#REF!</definedName>
    <definedName name="V62STAPB">#REF!</definedName>
    <definedName name="V62STAPM">#REF!</definedName>
    <definedName name="V62STAP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IDADION_ENCABEZADO">#REF!</definedName>
    <definedName name="VALLA_2_3_MTS_CON_3_CERCHAS">#REF!</definedName>
    <definedName name="VALOR">#REF!</definedName>
    <definedName name="valor_hm">#REF!</definedName>
    <definedName name="VALOR_SALARIO_MINIMO_ACTUAL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#REF!</definedName>
    <definedName name="ValorEjecutado">#REF!</definedName>
    <definedName name="Valorepm1" localSheetId="0">#REF!,#REF!,#REF!</definedName>
    <definedName name="Valorepm1">#REF!,#REF!,#REF!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lues_Entered_1" localSheetId="0">#REF!</definedName>
    <definedName name="Values_Entered_1">#REF!</definedName>
    <definedName name="Values_Entered_2" localSheetId="0">#REF!</definedName>
    <definedName name="Values_Entered_2">#REF!</definedName>
    <definedName name="VALV10">[3]Hoja3!$F$354</definedName>
    <definedName name="VALV12">[3]Hoja3!$F$393</definedName>
    <definedName name="VALV4">[3]Hoja3!$F$237</definedName>
    <definedName name="VALV6">[3]Hoja3!$F$276</definedName>
    <definedName name="VALV8">[3]Hoja3!$F$315</definedName>
    <definedName name="VALVC12">[3]Hoja3!$F$510</definedName>
    <definedName name="VALVC6">[3]Hoja3!$F$432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CH8">[3]Hoja3!$F$471</definedName>
    <definedName name="Válvulas">#REF!</definedName>
    <definedName name="Var">#REF!</definedName>
    <definedName name="variables">#REF!</definedName>
    <definedName name="variacion">#REF!</definedName>
    <definedName name="VARIACION1">#REF!</definedName>
    <definedName name="Varilla_de_couperwell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">#REF!</definedName>
    <definedName name="VDDF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GBVR">#REF!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localSheetId="0" hidden="1">#REF!,#REF!</definedName>
    <definedName name="VDVDVDV" hidden="1">#REF!,#REF!</definedName>
    <definedName name="VDVDVDV1" hidden="1">#REF!,#REF!</definedName>
    <definedName name="VDVDVDVD" hidden="1">#REF!,#REF!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TOT">#REF!</definedName>
    <definedName name="Ventanería_en_aluminio">#REF!</definedName>
    <definedName name="Ventilador_de_muro">#REF!</definedName>
    <definedName name="VENTOSAS_PARA_INSTALACION_EN_TUBERIA_DE_3">#REF!</definedName>
    <definedName name="VER">#REF!</definedName>
    <definedName name="VERI">#REF!</definedName>
    <definedName name="Version4OK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DBGTVRBFGV">#REF!</definedName>
    <definedName name="VFDFV">#REF!</definedName>
    <definedName name="VFDSBVGR">#REF!</definedName>
    <definedName name="VFFV">#REF!</definedName>
    <definedName name="VFFVFV">#REF!</definedName>
    <definedName name="vfh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">#REF!</definedName>
    <definedName name="VIA">#REF!</definedName>
    <definedName name="Viajes">#REF!</definedName>
    <definedName name="VIAP">[3]Hoja2!#REF!</definedName>
    <definedName name="VIAS" localSheetId="0">#REF!</definedName>
    <definedName name="VIAS">#REF!</definedName>
    <definedName name="VIBRA" localSheetId="0">#REF!</definedName>
    <definedName name="VIBRA">#REF!</definedName>
    <definedName name="VIBRADOR" localSheetId="0">#REF!</definedName>
    <definedName name="VIBRADOR">#REF!</definedName>
    <definedName name="VIBRADOR_CONCRETO">#REF!</definedName>
    <definedName name="Vibrador_para_concreto_Semco">#REF!</definedName>
    <definedName name="VIBRO">#REF!</definedName>
    <definedName name="Vibrocompactador_IngersollRandSD70D">#REF!</definedName>
    <definedName name="Vibrocompactador_IngersollRandSX17">#REF!</definedName>
    <definedName name="VICEP_DIRECC">#REF!</definedName>
    <definedName name="Vidrio_5mm">#REF!</definedName>
    <definedName name="VIDRIO4">#REF!</definedName>
    <definedName name="VIGACI">#REF!</definedName>
    <definedName name="VIGASUPERIOR">#REF!</definedName>
    <definedName name="VIGAT30X30">#REF!</definedName>
    <definedName name="VIGAT45X30">#REF!</definedName>
    <definedName name="VigenciaDolares">#REF!</definedName>
    <definedName name="VigenciaPesos">#REF!</definedName>
    <definedName name="VIGFUTURA">#REF!</definedName>
    <definedName name="VII">#REF!</definedName>
    <definedName name="VINILO">#REF!</definedName>
    <definedName name="Vinilo_tipo_1">#REF!</definedName>
    <definedName name="VINILOTOT">#REF!</definedName>
    <definedName name="visión">#REF!</definedName>
    <definedName name="visión_1">#REF!</definedName>
    <definedName name="visión_2">#REF!</definedName>
    <definedName name="Visor_de_puert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 localSheetId="0">#REF!,#REF!,#REF!,#REF!,#REF!,#REF!,#REF!</definedName>
    <definedName name="VJ">#REF!,#REF!,#REF!,#REF!,#REF!,#REF!,#REF!</definedName>
    <definedName name="vjkgvif" localSheetId="0">OFFSET([0]!Full_Print,0,0,[0]!Last_Row)</definedName>
    <definedName name="vjkgvif">OFFSET([0]!Full_Print,0,0,[0]!Last_Row)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dfñgo">#REF!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_C70_6M3">#REF!</definedName>
    <definedName name="Volqueta_Kamaz_10M3">#REF!</definedName>
    <definedName name="Voltimetro_de_0_250v">#REF!</definedName>
    <definedName name="vp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_CON_IVA" localSheetId="0">#REF!*(1+#REF!)</definedName>
    <definedName name="VR_CON_IVA">#REF!*(1+#REF!)</definedName>
    <definedName name="VR_SIN_IVA">VLOOKUP(#REF!,#REF!,6,FALSE)</definedName>
    <definedName name="VR_TOT" localSheetId="32">IF(LG=2,IF(SCQ=0,"",SCQ/2),"")</definedName>
    <definedName name="VR_TOT" localSheetId="27">IF(LG=2,IF(SCQ=0,"",SCQ/2),"")</definedName>
    <definedName name="VR_TOT" localSheetId="30">IF(LG=2,IF(SCQ=0,"",SCQ/2),"")</definedName>
    <definedName name="VR_TOT" localSheetId="44">IF(LG=2,IF(SCQ=0,"",SCQ/2),"")</definedName>
    <definedName name="VR_TOT" localSheetId="36">IF(LG=2,IF(SCQ=0,"",SCQ/2),"")</definedName>
    <definedName name="VR_TOT" localSheetId="31">IF(LG=2,IF(SCQ=0,"",SCQ/2),"")</definedName>
    <definedName name="VR_TOT" localSheetId="34">IF(LG=2,IF(SCQ=0,"",SCQ/2),"")</definedName>
    <definedName name="VR_TOT" localSheetId="42">IF(LG=2,IF(SCQ=0,"",SCQ/2),"")</definedName>
    <definedName name="VR_TOT" localSheetId="43">IF(LG=2,IF(SCQ=0,"",SCQ/2),"")</definedName>
    <definedName name="VR_TOT" localSheetId="33">IF(LG=2,IF(SCQ=0,"",SCQ/2),"")</definedName>
    <definedName name="VR_TOT" localSheetId="40">IF(LG=2,IF(SCQ=0,"",SCQ/2),"")</definedName>
    <definedName name="VR_TOT" localSheetId="35">IF(LG=2,IF(SCQ=0,"",SCQ/2),"")</definedName>
    <definedName name="VR_TOT" localSheetId="39">IF(LG=2,IF(SCQ=0,"",SCQ/2),"")</definedName>
    <definedName name="VR_TOT" localSheetId="38">IF(LG=2,IF(SCQ=0,"",SCQ/2),"")</definedName>
    <definedName name="VR_TOT" localSheetId="0">IF(LG=2,IF(SCQ=0,"",SCQ/2),"")</definedName>
    <definedName name="VR_TOT" localSheetId="28">IF(LG=2,IF(SCQ=0,"",SCQ/2),"")</definedName>
    <definedName name="VR_TOT" localSheetId="41">IF(LG=2,IF(SCQ=0,"",SCQ/2),"")</definedName>
    <definedName name="VR_TOT" localSheetId="37">IF(LG=2,IF(SCQ=0,"",SCQ/2),"")</definedName>
    <definedName name="VR_TOT" localSheetId="29">IF(LG=2,IF(SCQ=0,"",SCQ/2),"")</definedName>
    <definedName name="VR_TOT">IF(LG=2,IF(SCQ=0,"",SCQ/2),"")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32">IF(ISERROR(V_U),"",V_U)</definedName>
    <definedName name="VR_UN" localSheetId="27">IF(ISERROR(V_U),"",V_U)</definedName>
    <definedName name="VR_UN" localSheetId="30">IF(ISERROR(V_U),"",V_U)</definedName>
    <definedName name="VR_UN" localSheetId="44">IF(ISERROR(V_U),"",V_U)</definedName>
    <definedName name="VR_UN" localSheetId="36">IF(ISERROR(V_U),"",V_U)</definedName>
    <definedName name="VR_UN" localSheetId="31">IF(ISERROR(V_U),"",V_U)</definedName>
    <definedName name="VR_UN" localSheetId="34">IF(ISERROR(V_U),"",V_U)</definedName>
    <definedName name="VR_UN" localSheetId="42">IF(ISERROR(V_U),"",V_U)</definedName>
    <definedName name="VR_UN" localSheetId="43">IF(ISERROR(V_U),"",V_U)</definedName>
    <definedName name="VR_UN" localSheetId="33">IF(ISERROR(V_U),"",V_U)</definedName>
    <definedName name="VR_UN" localSheetId="40">IF(ISERROR(V_U),"",V_U)</definedName>
    <definedName name="VR_UN" localSheetId="35">IF(ISERROR(V_U),"",V_U)</definedName>
    <definedName name="VR_UN" localSheetId="39">IF(ISERROR(V_U),"",V_U)</definedName>
    <definedName name="VR_UN" localSheetId="38">IF(ISERROR(V_U),"",V_U)</definedName>
    <definedName name="VR_UN" localSheetId="0">IF(ISERROR(V_U),"",V_U)</definedName>
    <definedName name="VR_UN" localSheetId="28">IF(ISERROR(V_U),"",V_U)</definedName>
    <definedName name="VR_UN" localSheetId="41">IF(ISERROR(V_U),"",V_U)</definedName>
    <definedName name="VR_UN" localSheetId="37">IF(ISERROR(V_U),"",V_U)</definedName>
    <definedName name="VR_UN" localSheetId="29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>IF(LEN(#REF!)=9,VLOOKUP(#REF!,#REF!,6,FALSE),"")</definedName>
    <definedName name="VRP" localSheetId="0">#REF!</definedName>
    <definedName name="VRP">#REF!</definedName>
    <definedName name="VRP_PETROQ" localSheetId="0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SCanonTotal">#REF!</definedName>
    <definedName name="VSCFXBVD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TOTAL6206P">#REF!</definedName>
    <definedName name="VTOTAL6207A">#REF!</definedName>
    <definedName name="VTOTAL6207P">#REF!</definedName>
    <definedName name="VTOTAL6208A">#REF!</definedName>
    <definedName name="VTOTAL6208P">#REF!</definedName>
    <definedName name="VTOTAL62STAP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ER4YTSDTGFYWUETYJ">#REF!</definedName>
    <definedName name="WAGE_RATE">#REF!</definedName>
    <definedName name="Wage0100">#REF!</definedName>
    <definedName name="Wage0200">#REF!</definedName>
    <definedName name="WAP">#REF!</definedName>
    <definedName name="WAPMSP">#REF!</definedName>
    <definedName name="wartgb">#REF!</definedName>
    <definedName name="WBS">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ARF">#REF!</definedName>
    <definedName name="WEFWE">#REF!</definedName>
    <definedName name="weq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gsghwe">#REF!</definedName>
    <definedName name="WILSON">#REF!</definedName>
    <definedName name="WIN">#REF!</definedName>
    <definedName name="Wire">#REF!</definedName>
    <definedName name="wj">#REF!</definedName>
    <definedName name="WKSHT">#REF!</definedName>
    <definedName name="wl">#REF!</definedName>
    <definedName name="WorksheetSubTotal">#REF!</definedName>
    <definedName name="WorksheetTota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FDXSA">#REF!</definedName>
    <definedName name="wrn.ar." localSheetId="0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>#REF!</definedName>
    <definedName name="wrn.IDU33." localSheetId="0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mpresion._.Datos._.de._.las._.Curvas.">#REF!</definedName>
    <definedName name="wrn.OPERADORES." localSheetId="0" hidden="1">{#N/A,#N/A,TRUE,"T1"}</definedName>
    <definedName name="wrn.OPERADORES." hidden="1">{#N/A,#N/A,TRUE,"T1"}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rf">#REF!</definedName>
    <definedName name="WRTY">#REF!</definedName>
    <definedName name="ws">#REF!</definedName>
    <definedName name="WSERWEE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0" hidden="1">{"via1",#N/A,TRUE,"general";"via2",#N/A,TRUE,"general";"via3",#N/A,TRUE,"general"}</definedName>
    <definedName name="wwwww" hidden="1">{"via1",#N/A,TRUE,"general";"via2",#N/A,TRUE,"general";"via3",#N/A,TRUE,"general"}</definedName>
    <definedName name="WWWWWWWWQQQQQAAAAAAAAA">#REF!</definedName>
    <definedName name="wwwwwwwww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D">#REF!</definedName>
    <definedName name="XHGM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c">#N/A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_Sanit._2">#REF!</definedName>
    <definedName name="Yee_Sanit._3">#REF!</definedName>
    <definedName name="Yee_Sanit._4_x2">#REF!</definedName>
    <definedName name="Yee_Sanit._6_X4">#REF!</definedName>
    <definedName name="YEFRI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0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ESO">#REF!</definedName>
    <definedName name="YGY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H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>#REF!</definedName>
    <definedName name="yorlanys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>#REF!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EWAZXCCCCCCCCC">#REF!</definedName>
    <definedName name="YYYYYYYYYYY" hidden="1">#REF!</definedName>
    <definedName name="yyyyyyyyyyyyyrrrrrrrrrrrrrrrrrrrrr">#REF!</definedName>
    <definedName name="z">#REF!</definedName>
    <definedName name="Z_086A872D_15DF_436A_8459_CE22F6819FF4_.wvu.Rows" hidden="1">#REF!</definedName>
    <definedName name="Z_235A93C1_87C6_11D4_BB51_444553540000_.wvu.Cols" localSheetId="0" hidden="1">#REF!,#REF!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p1">#REF!</definedName>
    <definedName name="Zap2">#REF!</definedName>
    <definedName name="Zap3">#REF!</definedName>
    <definedName name="ZAPAT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GHS">#REF!</definedName>
    <definedName name="zdr">#REF!</definedName>
    <definedName name="ZONA1">#REF!</definedName>
    <definedName name="ZONA3">#REF!</definedName>
    <definedName name="ZONA4">#REF!</definedName>
    <definedName name="Zuschlagsfaktor_für_Produktkosten_SSS">#REF!</definedName>
    <definedName name="zvdza">#N/A</definedName>
    <definedName name="zx">#N/A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1" l="1"/>
  <c r="G15" i="11"/>
  <c r="G14" i="11"/>
  <c r="G13" i="11"/>
  <c r="G13" i="10"/>
  <c r="C8" i="37"/>
  <c r="D8" i="37"/>
  <c r="AB45" i="14"/>
  <c r="E27" i="14"/>
  <c r="I27" i="14" s="1"/>
  <c r="I14" i="14" l="1"/>
  <c r="C8" i="51"/>
  <c r="D8" i="51"/>
  <c r="AC40" i="51"/>
  <c r="J21" i="51"/>
  <c r="J20" i="51"/>
  <c r="E19" i="51"/>
  <c r="J19" i="51" s="1"/>
  <c r="J18" i="51"/>
  <c r="E17" i="51"/>
  <c r="J17" i="51" s="1"/>
  <c r="E16" i="51"/>
  <c r="J16" i="51" s="1"/>
  <c r="J15" i="51"/>
  <c r="J14" i="51"/>
  <c r="J13" i="51"/>
  <c r="I151" i="30"/>
  <c r="J13" i="50"/>
  <c r="D8" i="50"/>
  <c r="J13" i="49"/>
  <c r="D8" i="49"/>
  <c r="E45" i="43"/>
  <c r="J77" i="43"/>
  <c r="J76" i="43"/>
  <c r="C71" i="43"/>
  <c r="J24" i="51" l="1"/>
  <c r="J26" i="51" s="1"/>
  <c r="I162" i="30" s="1"/>
  <c r="J22" i="50"/>
  <c r="J24" i="50" s="1"/>
  <c r="J22" i="49"/>
  <c r="J24" i="49" s="1"/>
  <c r="J87" i="43"/>
  <c r="I125" i="30" s="1"/>
  <c r="I67" i="30" l="1"/>
  <c r="I20" i="30" l="1"/>
  <c r="J20" i="6"/>
  <c r="I197" i="3" l="1"/>
  <c r="I196" i="3"/>
  <c r="I195" i="3"/>
  <c r="I192" i="3"/>
  <c r="J187" i="3"/>
  <c r="J189" i="3" s="1"/>
  <c r="J184" i="3"/>
  <c r="J179" i="3"/>
  <c r="J178" i="3"/>
  <c r="J180" i="3" l="1"/>
  <c r="I170" i="30"/>
  <c r="J170" i="30" s="1"/>
  <c r="J172" i="30" s="1"/>
  <c r="C8" i="48"/>
  <c r="D8" i="48"/>
  <c r="D7" i="48"/>
  <c r="I14" i="48"/>
  <c r="I15" i="48"/>
  <c r="I16" i="48"/>
  <c r="I17" i="48"/>
  <c r="I13" i="48"/>
  <c r="G14" i="48"/>
  <c r="G15" i="48"/>
  <c r="G16" i="48"/>
  <c r="G17" i="48"/>
  <c r="G13" i="48"/>
  <c r="G170" i="30"/>
  <c r="G172" i="30" s="1"/>
  <c r="H161" i="30"/>
  <c r="J174" i="30"/>
  <c r="I155" i="3"/>
  <c r="I154" i="3"/>
  <c r="I153" i="3"/>
  <c r="I150" i="3"/>
  <c r="J145" i="3"/>
  <c r="J147" i="3" s="1"/>
  <c r="J141" i="3"/>
  <c r="J140" i="3"/>
  <c r="J139" i="3"/>
  <c r="J138" i="3"/>
  <c r="J134" i="3"/>
  <c r="J133" i="3"/>
  <c r="J132" i="3"/>
  <c r="J131" i="3"/>
  <c r="J130" i="3"/>
  <c r="J97" i="3"/>
  <c r="J99" i="3" s="1"/>
  <c r="I107" i="3"/>
  <c r="I106" i="3"/>
  <c r="I105" i="3"/>
  <c r="I102" i="3"/>
  <c r="J91" i="3"/>
  <c r="J92" i="3"/>
  <c r="J93" i="3"/>
  <c r="J90" i="3"/>
  <c r="J83" i="3"/>
  <c r="J84" i="3"/>
  <c r="J85" i="3"/>
  <c r="J86" i="3"/>
  <c r="J82" i="3"/>
  <c r="G81" i="30"/>
  <c r="D8" i="43"/>
  <c r="C8" i="43"/>
  <c r="C40" i="43"/>
  <c r="D40" i="43"/>
  <c r="J16" i="43"/>
  <c r="J15" i="43"/>
  <c r="J13" i="43"/>
  <c r="E13" i="31"/>
  <c r="H149" i="30"/>
  <c r="G13" i="12"/>
  <c r="J13" i="12" s="1"/>
  <c r="J149" i="30"/>
  <c r="J162" i="30"/>
  <c r="H162" i="30"/>
  <c r="G162" i="30"/>
  <c r="J161" i="30"/>
  <c r="G161" i="30"/>
  <c r="G163" i="30"/>
  <c r="H163" i="30"/>
  <c r="J163" i="30"/>
  <c r="J150" i="30"/>
  <c r="G150" i="30"/>
  <c r="I120" i="30"/>
  <c r="J13" i="47"/>
  <c r="C8" i="47"/>
  <c r="D8" i="47"/>
  <c r="AC40" i="47"/>
  <c r="F45" i="43"/>
  <c r="J46" i="43"/>
  <c r="J17" i="43"/>
  <c r="J14" i="43"/>
  <c r="J164" i="30" l="1"/>
  <c r="G164" i="30"/>
  <c r="J190" i="3"/>
  <c r="J196" i="3" s="1"/>
  <c r="J142" i="3"/>
  <c r="J87" i="3"/>
  <c r="J135" i="3"/>
  <c r="I19" i="48"/>
  <c r="I21" i="48" s="1"/>
  <c r="J94" i="3"/>
  <c r="H150" i="30"/>
  <c r="J24" i="47"/>
  <c r="J26" i="47" s="1"/>
  <c r="J45" i="43"/>
  <c r="J56" i="43" s="1"/>
  <c r="I91" i="30" s="1"/>
  <c r="J197" i="3" l="1"/>
  <c r="J195" i="3"/>
  <c r="J192" i="3"/>
  <c r="J193" i="3" s="1"/>
  <c r="J148" i="3"/>
  <c r="J150" i="3" s="1"/>
  <c r="J151" i="3" s="1"/>
  <c r="J100" i="3"/>
  <c r="J102" i="3" s="1"/>
  <c r="J103" i="3" s="1"/>
  <c r="J198" i="3" l="1"/>
  <c r="J200" i="3" s="1"/>
  <c r="J107" i="3"/>
  <c r="J105" i="3"/>
  <c r="J106" i="3"/>
  <c r="J153" i="3"/>
  <c r="J155" i="3"/>
  <c r="J154" i="3"/>
  <c r="F46" i="30" l="1"/>
  <c r="F166" i="30"/>
  <c r="G166" i="30" s="1"/>
  <c r="G167" i="30" s="1"/>
  <c r="J156" i="3"/>
  <c r="J158" i="3" s="1"/>
  <c r="F144" i="30" s="1"/>
  <c r="J108" i="3"/>
  <c r="J110" i="3" s="1"/>
  <c r="F143" i="30" s="1"/>
  <c r="J13" i="46"/>
  <c r="J24" i="46" s="1"/>
  <c r="C8" i="46"/>
  <c r="D8" i="46"/>
  <c r="I81" i="30"/>
  <c r="J13" i="45"/>
  <c r="C8" i="45"/>
  <c r="D8" i="45"/>
  <c r="J24" i="45"/>
  <c r="J46" i="44"/>
  <c r="J47" i="44"/>
  <c r="J48" i="44"/>
  <c r="J49" i="44"/>
  <c r="J18" i="44"/>
  <c r="J14" i="44"/>
  <c r="J15" i="44"/>
  <c r="J16" i="44"/>
  <c r="J17" i="44"/>
  <c r="J13" i="44"/>
  <c r="J45" i="44"/>
  <c r="D39" i="44"/>
  <c r="D7" i="44"/>
  <c r="E17" i="31"/>
  <c r="I74" i="30"/>
  <c r="J74" i="30" s="1"/>
  <c r="I73" i="30"/>
  <c r="J14" i="33"/>
  <c r="J72" i="17"/>
  <c r="J79" i="17" s="1"/>
  <c r="J81" i="17" s="1"/>
  <c r="I143" i="30" s="1"/>
  <c r="C67" i="17"/>
  <c r="J42" i="17"/>
  <c r="J49" i="17" s="1"/>
  <c r="J51" i="17" s="1"/>
  <c r="C37" i="17"/>
  <c r="I57" i="14"/>
  <c r="I58" i="14"/>
  <c r="I59" i="14"/>
  <c r="I60" i="14"/>
  <c r="I61" i="14"/>
  <c r="I56" i="14"/>
  <c r="J24" i="43"/>
  <c r="I90" i="30" s="1"/>
  <c r="I15" i="14"/>
  <c r="I16" i="14"/>
  <c r="I17" i="14"/>
  <c r="I18" i="14"/>
  <c r="I19" i="14"/>
  <c r="I20" i="14"/>
  <c r="I21" i="14"/>
  <c r="I28" i="14"/>
  <c r="I13" i="14"/>
  <c r="E25" i="14"/>
  <c r="I25" i="14" s="1"/>
  <c r="E24" i="14"/>
  <c r="I24" i="14" s="1"/>
  <c r="E23" i="14"/>
  <c r="I23" i="14" s="1"/>
  <c r="E22" i="14"/>
  <c r="I22" i="14" s="1"/>
  <c r="J17" i="13"/>
  <c r="J16" i="13"/>
  <c r="J15" i="13"/>
  <c r="J14" i="13"/>
  <c r="E19" i="13"/>
  <c r="J19" i="13" s="1"/>
  <c r="E18" i="13"/>
  <c r="J18" i="13" s="1"/>
  <c r="E13" i="13"/>
  <c r="J13" i="13" s="1"/>
  <c r="F17" i="6"/>
  <c r="E17" i="10"/>
  <c r="J14" i="8"/>
  <c r="C8" i="27"/>
  <c r="E14" i="4"/>
  <c r="J14" i="4" s="1"/>
  <c r="C8" i="5"/>
  <c r="D8" i="4"/>
  <c r="C8" i="4"/>
  <c r="C8" i="6"/>
  <c r="I15" i="5"/>
  <c r="J15" i="5" s="1"/>
  <c r="J13" i="5"/>
  <c r="J16" i="5"/>
  <c r="J15" i="4"/>
  <c r="J13" i="4"/>
  <c r="J54" i="44" l="1"/>
  <c r="J56" i="44" s="1"/>
  <c r="I116" i="30" s="1"/>
  <c r="J22" i="44"/>
  <c r="J24" i="44" s="1"/>
  <c r="I115" i="30" s="1"/>
  <c r="I68" i="14"/>
  <c r="H174" i="30" l="1"/>
  <c r="G174" i="30"/>
  <c r="G176" i="30" s="1"/>
  <c r="E16" i="34"/>
  <c r="E17" i="34"/>
  <c r="E19" i="34"/>
  <c r="J176" i="30" l="1"/>
  <c r="I13" i="10" l="1"/>
  <c r="J143" i="30" l="1"/>
  <c r="H143" i="30"/>
  <c r="G143" i="30"/>
  <c r="J144" i="30" l="1"/>
  <c r="G144" i="30"/>
  <c r="G145" i="30" s="1"/>
  <c r="G85" i="30"/>
  <c r="G86" i="30"/>
  <c r="J145" i="30" l="1"/>
  <c r="J17" i="4"/>
  <c r="J16" i="4"/>
  <c r="H144" i="30"/>
  <c r="J126" i="30"/>
  <c r="G126" i="30"/>
  <c r="H126" i="30" l="1"/>
  <c r="E13" i="28" l="1"/>
  <c r="J13" i="40"/>
  <c r="D8" i="40"/>
  <c r="D8" i="39"/>
  <c r="J26" i="40"/>
  <c r="J28" i="40" s="1"/>
  <c r="I178" i="30" s="1"/>
  <c r="J13" i="39"/>
  <c r="J13" i="38"/>
  <c r="J26" i="38" s="1"/>
  <c r="J28" i="38" s="1"/>
  <c r="I134" i="30" s="1"/>
  <c r="I135" i="30"/>
  <c r="J51" i="38"/>
  <c r="D46" i="38"/>
  <c r="J64" i="38"/>
  <c r="J66" i="38" s="1"/>
  <c r="D8" i="38"/>
  <c r="I86" i="30"/>
  <c r="J18" i="31"/>
  <c r="J43" i="33"/>
  <c r="J14" i="36"/>
  <c r="I69" i="30"/>
  <c r="J13" i="37"/>
  <c r="B24" i="37"/>
  <c r="J24" i="37"/>
  <c r="B24" i="36"/>
  <c r="J13" i="36"/>
  <c r="J13" i="35"/>
  <c r="B24" i="35"/>
  <c r="J24" i="35"/>
  <c r="J13" i="28"/>
  <c r="J13" i="24"/>
  <c r="J13" i="23"/>
  <c r="AC40" i="34"/>
  <c r="J21" i="34"/>
  <c r="J20" i="34"/>
  <c r="J19" i="34"/>
  <c r="J18" i="34"/>
  <c r="J17" i="34"/>
  <c r="J16" i="34"/>
  <c r="J15" i="34"/>
  <c r="J14" i="34"/>
  <c r="J13" i="34"/>
  <c r="D8" i="34"/>
  <c r="J44" i="33"/>
  <c r="J42" i="33"/>
  <c r="J13" i="33"/>
  <c r="J22" i="33" s="1"/>
  <c r="J45" i="31"/>
  <c r="J54" i="31" s="1"/>
  <c r="J56" i="31" s="1"/>
  <c r="I79" i="30" s="1"/>
  <c r="D39" i="31"/>
  <c r="J19" i="31"/>
  <c r="J17" i="31"/>
  <c r="J16" i="31"/>
  <c r="J15" i="31"/>
  <c r="J14" i="31"/>
  <c r="J13" i="31"/>
  <c r="D7" i="31"/>
  <c r="J15" i="26"/>
  <c r="J14" i="26"/>
  <c r="J14" i="25"/>
  <c r="J13" i="22"/>
  <c r="J14" i="19"/>
  <c r="J13" i="19"/>
  <c r="C8" i="19"/>
  <c r="C8" i="18"/>
  <c r="C8" i="17"/>
  <c r="J14" i="18"/>
  <c r="J13" i="18"/>
  <c r="C8" i="16"/>
  <c r="C8" i="15"/>
  <c r="C8" i="10"/>
  <c r="C8" i="9"/>
  <c r="C8" i="8"/>
  <c r="C8" i="12"/>
  <c r="J22" i="13"/>
  <c r="J21" i="13"/>
  <c r="J20" i="13"/>
  <c r="E16" i="10"/>
  <c r="E15" i="10"/>
  <c r="E14" i="11"/>
  <c r="E14" i="10"/>
  <c r="E13" i="11" s="1"/>
  <c r="E15" i="11" l="1"/>
  <c r="E16" i="11"/>
  <c r="H16" i="11" s="1"/>
  <c r="I30" i="14"/>
  <c r="I32" i="14" s="1"/>
  <c r="I41" i="30" s="1"/>
  <c r="J41" i="30" s="1"/>
  <c r="J42" i="30" s="1"/>
  <c r="J24" i="34"/>
  <c r="J26" i="34" s="1"/>
  <c r="J25" i="39"/>
  <c r="J22" i="31"/>
  <c r="J24" i="31" s="1"/>
  <c r="J24" i="33"/>
  <c r="J73" i="30" s="1"/>
  <c r="J75" i="30" s="1"/>
  <c r="J51" i="33"/>
  <c r="J53" i="33" s="1"/>
  <c r="J24" i="36"/>
  <c r="I68" i="30" s="1"/>
  <c r="J68" i="30" s="1"/>
  <c r="J20" i="30"/>
  <c r="J178" i="30"/>
  <c r="J180" i="30" s="1"/>
  <c r="H178" i="30"/>
  <c r="G178" i="30"/>
  <c r="G180" i="30" s="1"/>
  <c r="J158" i="30"/>
  <c r="H158" i="30"/>
  <c r="G158" i="30"/>
  <c r="J157" i="30"/>
  <c r="H157" i="30"/>
  <c r="G157" i="30"/>
  <c r="J156" i="30"/>
  <c r="H156" i="30"/>
  <c r="G156" i="30"/>
  <c r="J155" i="30"/>
  <c r="H155" i="30"/>
  <c r="G155" i="30"/>
  <c r="J151" i="30"/>
  <c r="H151" i="30"/>
  <c r="G151" i="30"/>
  <c r="G149" i="30"/>
  <c r="J148" i="30"/>
  <c r="J152" i="30" s="1"/>
  <c r="H148" i="30"/>
  <c r="G148" i="30"/>
  <c r="G139" i="30"/>
  <c r="G140" i="30" s="1"/>
  <c r="J135" i="30"/>
  <c r="G135" i="30"/>
  <c r="J134" i="30"/>
  <c r="H134" i="30"/>
  <c r="G134" i="30"/>
  <c r="J125" i="30"/>
  <c r="J127" i="30" s="1"/>
  <c r="G125" i="30"/>
  <c r="J121" i="30"/>
  <c r="J120" i="30"/>
  <c r="G120" i="30"/>
  <c r="J116" i="30"/>
  <c r="H116" i="30"/>
  <c r="J115" i="30"/>
  <c r="J117" i="30" s="1"/>
  <c r="G115" i="30"/>
  <c r="J111" i="30"/>
  <c r="J112" i="30" s="1"/>
  <c r="G107" i="30"/>
  <c r="G108" i="30" s="1"/>
  <c r="G103" i="30"/>
  <c r="G104" i="30" s="1"/>
  <c r="G93" i="30"/>
  <c r="J92" i="30"/>
  <c r="H92" i="30"/>
  <c r="J91" i="30"/>
  <c r="G91" i="30"/>
  <c r="G90" i="30"/>
  <c r="J86" i="30"/>
  <c r="H86" i="30"/>
  <c r="J85" i="30"/>
  <c r="J87" i="30" s="1"/>
  <c r="H85" i="30"/>
  <c r="G87" i="30"/>
  <c r="J81" i="30"/>
  <c r="J80" i="30"/>
  <c r="J79" i="30"/>
  <c r="G79" i="30"/>
  <c r="G78" i="30"/>
  <c r="G74" i="30"/>
  <c r="G73" i="30"/>
  <c r="J69" i="30"/>
  <c r="G69" i="30"/>
  <c r="G68" i="30"/>
  <c r="J67" i="30"/>
  <c r="G67" i="30"/>
  <c r="G63" i="30"/>
  <c r="G62" i="30"/>
  <c r="G61" i="30"/>
  <c r="G60" i="30"/>
  <c r="G58" i="30"/>
  <c r="G56" i="30"/>
  <c r="G51" i="30"/>
  <c r="G50" i="30"/>
  <c r="G46" i="30"/>
  <c r="G45" i="30"/>
  <c r="G41" i="30"/>
  <c r="G42" i="30" s="1"/>
  <c r="G33" i="30"/>
  <c r="G31" i="30"/>
  <c r="G30" i="30"/>
  <c r="G29" i="30"/>
  <c r="G25" i="30"/>
  <c r="G26" i="30" s="1"/>
  <c r="G21" i="30"/>
  <c r="G20" i="30"/>
  <c r="G17" i="30"/>
  <c r="G18" i="30" s="1"/>
  <c r="J70" i="30" l="1"/>
  <c r="J27" i="39"/>
  <c r="I139" i="30" s="1"/>
  <c r="G136" i="30"/>
  <c r="J122" i="30"/>
  <c r="I78" i="30"/>
  <c r="J78" i="30" s="1"/>
  <c r="J82" i="30" s="1"/>
  <c r="J159" i="30"/>
  <c r="J136" i="30"/>
  <c r="I93" i="30"/>
  <c r="J93" i="30" s="1"/>
  <c r="G75" i="30"/>
  <c r="G152" i="30"/>
  <c r="G159" i="30"/>
  <c r="H20" i="30"/>
  <c r="H91" i="30"/>
  <c r="H80" i="30"/>
  <c r="H121" i="30"/>
  <c r="H41" i="30"/>
  <c r="H111" i="30"/>
  <c r="G70" i="30"/>
  <c r="G47" i="30"/>
  <c r="G22" i="30"/>
  <c r="H68" i="30"/>
  <c r="H73" i="30"/>
  <c r="G59" i="30"/>
  <c r="H81" i="30"/>
  <c r="G14" i="30"/>
  <c r="G15" i="30" s="1"/>
  <c r="G32" i="30"/>
  <c r="G34" i="30" s="1"/>
  <c r="G37" i="30"/>
  <c r="G38" i="30" s="1"/>
  <c r="G52" i="30"/>
  <c r="G53" i="30" s="1"/>
  <c r="G57" i="30"/>
  <c r="H69" i="30"/>
  <c r="H74" i="30"/>
  <c r="H79" i="30"/>
  <c r="G92" i="30"/>
  <c r="G94" i="30" s="1"/>
  <c r="H115" i="30"/>
  <c r="H120" i="30"/>
  <c r="H125" i="30"/>
  <c r="H67" i="30"/>
  <c r="G80" i="30"/>
  <c r="G82" i="30" s="1"/>
  <c r="G111" i="30"/>
  <c r="G112" i="30" s="1"/>
  <c r="G116" i="30"/>
  <c r="G117" i="30" s="1"/>
  <c r="G121" i="30"/>
  <c r="G122" i="30" s="1"/>
  <c r="G127" i="30"/>
  <c r="H135" i="30"/>
  <c r="J139" i="30" l="1"/>
  <c r="J140" i="30" s="1"/>
  <c r="H139" i="30"/>
  <c r="H78" i="30"/>
  <c r="H93" i="30"/>
  <c r="G183" i="30"/>
  <c r="G64" i="30"/>
  <c r="G96" i="30" s="1"/>
  <c r="G129" i="30"/>
  <c r="G185" i="30" l="1"/>
  <c r="G188" i="30" l="1"/>
  <c r="G189" i="30"/>
  <c r="G187" i="30"/>
  <c r="G190" i="30" l="1"/>
  <c r="G192" i="30" s="1"/>
  <c r="J14" i="27"/>
  <c r="J13" i="27"/>
  <c r="C8" i="7"/>
  <c r="F13" i="16" l="1"/>
  <c r="G13" i="16" s="1"/>
  <c r="E13" i="15"/>
  <c r="F13" i="15"/>
  <c r="K13" i="10"/>
  <c r="J16" i="6"/>
  <c r="J15" i="6"/>
  <c r="J14" i="6"/>
  <c r="J13" i="6"/>
  <c r="G13" i="15" l="1"/>
  <c r="G14" i="10"/>
  <c r="I14" i="10" s="1"/>
  <c r="J18" i="6"/>
  <c r="B24" i="28" l="1"/>
  <c r="J24" i="28"/>
  <c r="I63" i="30" s="1"/>
  <c r="J20" i="27"/>
  <c r="J22" i="27" s="1"/>
  <c r="I25" i="30" s="1"/>
  <c r="J13" i="26"/>
  <c r="J20" i="26" s="1"/>
  <c r="J22" i="26" s="1"/>
  <c r="I60" i="30" s="1"/>
  <c r="J13" i="25"/>
  <c r="J20" i="25" s="1"/>
  <c r="J22" i="25" s="1"/>
  <c r="I59" i="30" s="1"/>
  <c r="J20" i="24"/>
  <c r="J22" i="24" s="1"/>
  <c r="I62" i="30" s="1"/>
  <c r="J20" i="23"/>
  <c r="J22" i="23" s="1"/>
  <c r="I61" i="30" s="1"/>
  <c r="J19" i="22"/>
  <c r="J21" i="22" s="1"/>
  <c r="I58" i="30" s="1"/>
  <c r="J13" i="21"/>
  <c r="J20" i="21" s="1"/>
  <c r="J22" i="21" s="1"/>
  <c r="I57" i="30" s="1"/>
  <c r="J13" i="20"/>
  <c r="J20" i="20" s="1"/>
  <c r="J22" i="20" s="1"/>
  <c r="I56" i="30" s="1"/>
  <c r="J19" i="19"/>
  <c r="J21" i="19" s="1"/>
  <c r="I52" i="30" s="1"/>
  <c r="J43" i="18"/>
  <c r="J50" i="18" s="1"/>
  <c r="J52" i="18" s="1"/>
  <c r="I107" i="30" s="1"/>
  <c r="G43" i="18"/>
  <c r="J13" i="17"/>
  <c r="J20" i="17" s="1"/>
  <c r="J22" i="17" s="1"/>
  <c r="I50" i="30" s="1"/>
  <c r="J13" i="16"/>
  <c r="J20" i="16" s="1"/>
  <c r="J22" i="16" s="1"/>
  <c r="I166" i="30" s="1"/>
  <c r="AC35" i="15"/>
  <c r="AC31" i="15"/>
  <c r="J13" i="15"/>
  <c r="J20" i="15" s="1"/>
  <c r="J22" i="15" s="1"/>
  <c r="I45" i="30" s="1"/>
  <c r="AB49" i="14"/>
  <c r="AC38" i="13"/>
  <c r="AC34" i="12"/>
  <c r="AC30" i="12"/>
  <c r="J19" i="12"/>
  <c r="J21" i="12" s="1"/>
  <c r="I33" i="30" s="1"/>
  <c r="AC35" i="11"/>
  <c r="AC31" i="11"/>
  <c r="J16" i="11"/>
  <c r="H15" i="11"/>
  <c r="J15" i="11" s="1"/>
  <c r="H14" i="11"/>
  <c r="J14" i="11" s="1"/>
  <c r="AD33" i="10"/>
  <c r="AD29" i="10"/>
  <c r="K17" i="10"/>
  <c r="G17" i="10"/>
  <c r="I17" i="10" s="1"/>
  <c r="K16" i="10"/>
  <c r="G16" i="10"/>
  <c r="I16" i="10" s="1"/>
  <c r="K15" i="10"/>
  <c r="G15" i="10"/>
  <c r="I15" i="10" s="1"/>
  <c r="AC36" i="9"/>
  <c r="AC32" i="9"/>
  <c r="J19" i="9"/>
  <c r="J18" i="9"/>
  <c r="J17" i="9"/>
  <c r="J16" i="9"/>
  <c r="J15" i="9"/>
  <c r="J14" i="9"/>
  <c r="J13" i="9"/>
  <c r="AC35" i="8"/>
  <c r="AC31" i="8"/>
  <c r="J13" i="8"/>
  <c r="AC31" i="7"/>
  <c r="J13" i="7"/>
  <c r="J17" i="7" s="1"/>
  <c r="J19" i="7" s="1"/>
  <c r="I21" i="30" s="1"/>
  <c r="AC32" i="6"/>
  <c r="AC31" i="5"/>
  <c r="AC32" i="4"/>
  <c r="J50" i="30" l="1"/>
  <c r="H50" i="30"/>
  <c r="H166" i="30"/>
  <c r="J166" i="30"/>
  <c r="J167" i="30" s="1"/>
  <c r="J183" i="30" s="1"/>
  <c r="J107" i="30"/>
  <c r="J108" i="30" s="1"/>
  <c r="H107" i="30"/>
  <c r="J25" i="30"/>
  <c r="J26" i="30" s="1"/>
  <c r="H25" i="30"/>
  <c r="H33" i="30"/>
  <c r="J33" i="30"/>
  <c r="J46" i="30"/>
  <c r="H46" i="30"/>
  <c r="H45" i="30"/>
  <c r="J45" i="30"/>
  <c r="J21" i="30"/>
  <c r="J22" i="30" s="1"/>
  <c r="H21" i="30"/>
  <c r="J56" i="30"/>
  <c r="H56" i="30"/>
  <c r="J63" i="30"/>
  <c r="H63" i="30"/>
  <c r="J62" i="30"/>
  <c r="H62" i="30"/>
  <c r="J61" i="30"/>
  <c r="H61" i="30"/>
  <c r="J60" i="30"/>
  <c r="H60" i="30"/>
  <c r="J59" i="30"/>
  <c r="H59" i="30"/>
  <c r="H58" i="30"/>
  <c r="J58" i="30"/>
  <c r="J57" i="30"/>
  <c r="H57" i="30"/>
  <c r="H52" i="30"/>
  <c r="J52" i="30"/>
  <c r="J20" i="18"/>
  <c r="J22" i="18" s="1"/>
  <c r="I51" i="30" s="1"/>
  <c r="J23" i="9"/>
  <c r="I30" i="30" s="1"/>
  <c r="H13" i="11"/>
  <c r="J23" i="13"/>
  <c r="J25" i="13" s="1"/>
  <c r="I37" i="30" s="1"/>
  <c r="J20" i="8"/>
  <c r="J22" i="8" s="1"/>
  <c r="I29" i="30" s="1"/>
  <c r="J18" i="4"/>
  <c r="J20" i="4" s="1"/>
  <c r="I14" i="5" s="1"/>
  <c r="J14" i="5" s="1"/>
  <c r="I70" i="14"/>
  <c r="I103" i="30" s="1"/>
  <c r="K14" i="10"/>
  <c r="K18" i="10" s="1"/>
  <c r="K20" i="10" s="1"/>
  <c r="J21" i="9"/>
  <c r="J30" i="30" l="1"/>
  <c r="H30" i="30"/>
  <c r="J64" i="30"/>
  <c r="J47" i="30"/>
  <c r="J103" i="30"/>
  <c r="J104" i="30" s="1"/>
  <c r="J129" i="30" s="1"/>
  <c r="H103" i="30"/>
  <c r="J13" i="11"/>
  <c r="J20" i="11" s="1"/>
  <c r="J22" i="11" s="1"/>
  <c r="I32" i="30" s="1"/>
  <c r="J17" i="5"/>
  <c r="J19" i="5" s="1"/>
  <c r="J51" i="30"/>
  <c r="J53" i="30" s="1"/>
  <c r="J37" i="30"/>
  <c r="J38" i="30" s="1"/>
  <c r="H37" i="30"/>
  <c r="I31" i="30"/>
  <c r="I14" i="30" l="1"/>
  <c r="H14" i="30" s="1"/>
  <c r="I17" i="30"/>
  <c r="H51" i="30"/>
  <c r="J90" i="30"/>
  <c r="J94" i="30" s="1"/>
  <c r="H90" i="30"/>
  <c r="H32" i="30"/>
  <c r="J32" i="30"/>
  <c r="J31" i="30"/>
  <c r="H31" i="30"/>
  <c r="J29" i="30"/>
  <c r="H29" i="30"/>
  <c r="J28" i="3"/>
  <c r="J19" i="3"/>
  <c r="H36" i="3"/>
  <c r="J36" i="3" s="1"/>
  <c r="I49" i="3"/>
  <c r="I48" i="3"/>
  <c r="I47" i="3"/>
  <c r="I44" i="3"/>
  <c r="J38" i="3"/>
  <c r="J37" i="3"/>
  <c r="J31" i="3"/>
  <c r="J30" i="3"/>
  <c r="J29" i="3"/>
  <c r="J23" i="3"/>
  <c r="J22" i="3"/>
  <c r="J34" i="30" l="1"/>
  <c r="J14" i="30"/>
  <c r="J15" i="30" s="1"/>
  <c r="J17" i="30"/>
  <c r="J18" i="30" s="1"/>
  <c r="H17" i="30"/>
  <c r="J40" i="3"/>
  <c r="J32" i="3"/>
  <c r="H20" i="3" s="1"/>
  <c r="J20" i="3" s="1"/>
  <c r="J24" i="3" s="1"/>
  <c r="O24" i="3" s="1"/>
  <c r="J96" i="30" l="1"/>
  <c r="J185" i="30" s="1"/>
  <c r="P24" i="3"/>
  <c r="J42" i="3"/>
  <c r="J44" i="3" s="1"/>
  <c r="J45" i="3" s="1"/>
  <c r="P32" i="3"/>
  <c r="O32" i="3"/>
  <c r="J189" i="30" l="1"/>
  <c r="J187" i="30"/>
  <c r="J188" i="30"/>
  <c r="J48" i="3"/>
  <c r="J49" i="3"/>
  <c r="J47" i="3"/>
  <c r="J190" i="30" l="1"/>
  <c r="J192" i="30" s="1"/>
  <c r="J50" i="3"/>
  <c r="J52" i="3" s="1"/>
  <c r="P52" i="3" s="1"/>
  <c r="O5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B132" authorId="0" shapeId="0" xr:uid="{2B23680D-9028-4123-85EF-0996F838EE09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ITEMS NO PREVISTOS NP</t>
        </r>
      </text>
    </comment>
    <comment ref="B134" authorId="0" shapeId="0" xr:uid="{D31CF919-057F-4BB0-B646-271F4FFF432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35" authorId="0" shapeId="0" xr:uid="{C88D64A6-D58A-4657-934A-3922E883546F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39" authorId="0" shapeId="0" xr:uid="{F9BF58A2-F3F9-47B4-B001-1D7A578934C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43" authorId="0" shapeId="0" xr:uid="{D38A1C10-D675-47AF-8824-328E23D5E54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44" authorId="0" shapeId="0" xr:uid="{E87315DB-97A0-4D4D-BEA6-057BE9361C9A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48" authorId="0" shapeId="0" xr:uid="{D5702413-DDFF-43A9-8E64-CD9DDB53F00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49" authorId="0" shapeId="0" xr:uid="{71999550-58B7-4D0F-8DC7-BEE2B6231BCE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50" authorId="0" shapeId="0" xr:uid="{88102E1D-5578-4DCF-BF42-6346E87F3933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51" authorId="0" shapeId="0" xr:uid="{D6D81C6A-8258-46F6-9BBD-0F5AB6C09CE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55" authorId="0" shapeId="0" xr:uid="{B58AA95A-FD29-40D1-905D-1968E95DE3C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56" authorId="0" shapeId="0" xr:uid="{1D966026-95F9-4D4C-B699-33B789747979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57" authorId="0" shapeId="0" xr:uid="{7C7C228B-CEB8-4C7F-AECE-3B5B213DD0C1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58" authorId="0" shapeId="0" xr:uid="{8275BED8-BCDF-41A1-900C-6E895B142281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61" authorId="0" shapeId="0" xr:uid="{D8AD4B4D-8D3B-4CE8-B132-C0ABE6094B3F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62" authorId="0" shapeId="0" xr:uid="{8B94B973-C26F-4161-BDD7-3A6C3635594C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63" authorId="0" shapeId="0" xr:uid="{1F60BBF6-5091-4E9D-8FD9-BB3EF90504A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ADECUACIONES</t>
        </r>
      </text>
    </comment>
    <comment ref="B170" authorId="0" shapeId="0" xr:uid="{0EE3F083-72CC-4F61-9EF0-9C87AAC1ED71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74" authorId="0" shapeId="0" xr:uid="{034562D3-6070-4AFC-957C-EF7551DACE84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  <comment ref="B178" authorId="0" shapeId="0" xr:uid="{AAA5813C-4916-4804-8042-A55E0208122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BATERIA NUEVA</t>
        </r>
      </text>
    </comment>
  </commentList>
</comments>
</file>

<file path=xl/sharedStrings.xml><?xml version="1.0" encoding="utf-8"?>
<sst xmlns="http://schemas.openxmlformats.org/spreadsheetml/2006/main" count="2562" uniqueCount="431">
  <si>
    <t>PROYECTO: CONSTRUCCIÓN Y MEJORAMIENTO BATERÍAS DE BAÑOS PARA PREESCOLAR Y BÁSICA PRIMARIA DE LA INSTITUCIÓN EDUCATIVA RURAL LUIS ANTONIO DUQUE PEÑA GIRARDOT – CUNDINAMARCA</t>
  </si>
  <si>
    <t>CONSTRUCCIÓN BATERIA DE BAÑOS PARA PREESCOLAR</t>
  </si>
  <si>
    <t>ITEM</t>
  </si>
  <si>
    <t>ICCU</t>
  </si>
  <si>
    <t>DESCRIPCIÓN</t>
  </si>
  <si>
    <t>UNIDAD</t>
  </si>
  <si>
    <t>CANTIDAD</t>
  </si>
  <si>
    <t>PRECIO UNITARIO</t>
  </si>
  <si>
    <t>VALOR PARCIAL</t>
  </si>
  <si>
    <t>210.1.1</t>
  </si>
  <si>
    <t>EXPLANACIÓN Y EXCAVACIONES</t>
  </si>
  <si>
    <t>CAPITULO 1,0</t>
  </si>
  <si>
    <t>PRELIMINARES</t>
  </si>
  <si>
    <t>RETIRO DE SOBRANTES A UNA DISTANCIA DE 5 KM (INCLUYE CARGUE Y BOTADERO AUTORIZADO)</t>
  </si>
  <si>
    <t>CAPITULO 2,0</t>
  </si>
  <si>
    <t>CIMIENTOS</t>
  </si>
  <si>
    <t>VIGA DE AMARRE EN CONCRETO 3500 PSI</t>
  </si>
  <si>
    <t>M3</t>
  </si>
  <si>
    <t>ZAPATAS EN CONCRETO 3500 PSI</t>
  </si>
  <si>
    <t>CAPITULO 3,0</t>
  </si>
  <si>
    <t>DESAGÜES E INSTALACIONES SUBTERRÁNEAS</t>
  </si>
  <si>
    <t>CAJA DE INSPECCIÓN DE 80X80</t>
  </si>
  <si>
    <t>CAPITULO 4,0</t>
  </si>
  <si>
    <t>ESTRUCTURAS EN CONCRETO</t>
  </si>
  <si>
    <t>COLUMNAS 3500 PSI</t>
  </si>
  <si>
    <t>VIGA AÉREA 3500 PSI</t>
  </si>
  <si>
    <t>ACERO FIGURADO 60000 PSI</t>
  </si>
  <si>
    <t>KG</t>
  </si>
  <si>
    <t>ACERO FIGURADO 37000 PSI</t>
  </si>
  <si>
    <t>REFUERZO MALLA ELECTROSOLDADA</t>
  </si>
  <si>
    <t>CAPITULO 5,0</t>
  </si>
  <si>
    <t>MAMPOSTERIA</t>
  </si>
  <si>
    <t>CAPITULO 6,0</t>
  </si>
  <si>
    <t>PAÑETES, REVOQUES Y REPELLOS</t>
  </si>
  <si>
    <t>PAÑETE LISO MUROS 1:5, E=1.5 CM</t>
  </si>
  <si>
    <t>CAPITULO 7,0</t>
  </si>
  <si>
    <t>CUBIERTA</t>
  </si>
  <si>
    <t>TEJA EN LÁMINA GALVANIZADA CAL 26 PINTADA</t>
  </si>
  <si>
    <t>APU</t>
  </si>
  <si>
    <t xml:space="preserve">ESTRUCTURA PARA CUBIERTA EN LÁMINA GALVANIZADA </t>
  </si>
  <si>
    <t>CAPITULO 10,0</t>
  </si>
  <si>
    <t>CARPINTERIA METALICA</t>
  </si>
  <si>
    <t>MARCO PARA PUERTA EN LÁMINA CAL 18 -0.8</t>
  </si>
  <si>
    <t>und</t>
  </si>
  <si>
    <t>PUERTA EN LÁMINA CAL 18 INC. ANTICORROSIVO</t>
  </si>
  <si>
    <t>VENTANA LÁMINA CALIBRE 18 INC. ANTICORROSIVO</t>
  </si>
  <si>
    <t>CAPITULO 11,0</t>
  </si>
  <si>
    <t xml:space="preserve">INSTALACIONES HIDROSANITARIAS </t>
  </si>
  <si>
    <t>CONEXIÓN TANQUE ELEVADO PVC</t>
  </si>
  <si>
    <t>LLAVE MANGUERA</t>
  </si>
  <si>
    <t>PUNTO HIDRÁULICO PVC-P/PARAL 1/2"</t>
  </si>
  <si>
    <t>RED SANITARIA PVC-S 2"</t>
  </si>
  <si>
    <t>ml</t>
  </si>
  <si>
    <t>RED SANITARIA PVC-S 4"</t>
  </si>
  <si>
    <t>SALIDA SANITARIA PVC-S/PARAL 2"</t>
  </si>
  <si>
    <t>SALIDA SANITARIA PVC-S/PARAL 4"</t>
  </si>
  <si>
    <t>RED SUMINISTRO PVC 1/2"</t>
  </si>
  <si>
    <t>CAPITULO 12,0</t>
  </si>
  <si>
    <t>INSTALACIONES ELÉCTRICAS</t>
  </si>
  <si>
    <t>ACOMETIDA AÉREA 10 M. PVC</t>
  </si>
  <si>
    <t>SALIDA LÁMPARA TOMA EMT COMPLETA</t>
  </si>
  <si>
    <t>TUBERÍA PVC CONDUIT 1/2"</t>
  </si>
  <si>
    <t>PISOS BASES</t>
  </si>
  <si>
    <t>ALISTADO PISOS 1:3, E=0.04</t>
  </si>
  <si>
    <t>PLACA BASE CONCRETO 0.10 2500 PSI</t>
  </si>
  <si>
    <t>CAPITULO 14,0</t>
  </si>
  <si>
    <t>PISOS,ACABADOS,ENCHAPES Y ACCESORIOS</t>
  </si>
  <si>
    <t>BALDOSA CERÁMICA PISO-PARED 20X20 CALIDAD PRIMERA</t>
  </si>
  <si>
    <t>m2</t>
  </si>
  <si>
    <t>CERÁMICA PISO TRÁFICO 5, CALIDAD PRIMERA</t>
  </si>
  <si>
    <t xml:space="preserve">REJILLA METÁLICA TRADICIONAL 3X2 SOSCO </t>
  </si>
  <si>
    <t>ACABADO EN GRANITO (INCLUYE DILATACIÓN EN BRONCE Y PULIDA)</t>
  </si>
  <si>
    <t>CAPITULO 17,0</t>
  </si>
  <si>
    <t>APARATOS SANITARIOS</t>
  </si>
  <si>
    <t>SUMINISTRO E INSTALACIÓN SANITARIO TANQUE (INCLUYE GRIFERÍA)</t>
  </si>
  <si>
    <t>SUMINISTRO E INSTALACIÓN LAVAMANOS DE EMPOTRAR(INCLUYE GRIFERÍA)</t>
  </si>
  <si>
    <t>CAPITULO 18,0</t>
  </si>
  <si>
    <t>PINTURA</t>
  </si>
  <si>
    <t>ESMALTE SOBRE LÁMINA LLENA</t>
  </si>
  <si>
    <t>ESMALTE SOBRE MARCOS LÁMINA</t>
  </si>
  <si>
    <t>PINTURA EPÓXICA (LINEAL)</t>
  </si>
  <si>
    <t>VINILO SOBRE PAÑETE 2 MANOS</t>
  </si>
  <si>
    <t>TOTAL CONSTRUCCIÓN BATERIA DE BAÑOS PARA PREESCOLAR</t>
  </si>
  <si>
    <t>MEJORAMIENTO BATERIA DE BAÑOS BASICA PRIMARIA</t>
  </si>
  <si>
    <t>TOTAL MEJORAMIENTO BATERIA DE BAÑOS BASICA PRIMARIA</t>
  </si>
  <si>
    <t>ACTIVIDADES ADICIONALES</t>
  </si>
  <si>
    <t xml:space="preserve"> </t>
  </si>
  <si>
    <t>CORTE DE ARBOL</t>
  </si>
  <si>
    <t>TOTAL ADICIONALES</t>
  </si>
  <si>
    <t xml:space="preserve">TOTAL COSTO DIRECTO </t>
  </si>
  <si>
    <t>ADMINISTRACION 10%</t>
  </si>
  <si>
    <t>IMPREVISTO 3%</t>
  </si>
  <si>
    <t>UTILIDAD 7%</t>
  </si>
  <si>
    <t>TOTAL COSTOS INDIRECTOS</t>
  </si>
  <si>
    <t>COSTO TOTAL DEL PROYECTO</t>
  </si>
  <si>
    <t>MURO EN BLOQUE Nº 5 E=0.15 M</t>
  </si>
  <si>
    <t>CONTRATO DE OBRA IERLADP-MC-O-11</t>
  </si>
  <si>
    <t>CANTIDAD TOTAL</t>
  </si>
  <si>
    <t>MAYOR/MENOR CANTIDAD</t>
  </si>
  <si>
    <t>CONDICIONES CONTRACTUALES</t>
  </si>
  <si>
    <t>CONDICIONES CON MODIFICATORIO</t>
  </si>
  <si>
    <t>CAPITULO 19,0</t>
  </si>
  <si>
    <t>CAPITULO 20,0</t>
  </si>
  <si>
    <t>CAPITULO 21,0</t>
  </si>
  <si>
    <t>CAPITULO 22,0</t>
  </si>
  <si>
    <t>CAPITULO 23,0</t>
  </si>
  <si>
    <t>CAPITULO 24,0</t>
  </si>
  <si>
    <t>CAPITULO 25,0</t>
  </si>
  <si>
    <t>CAPITULO 26,0</t>
  </si>
  <si>
    <t>CAPITULO 27,0</t>
  </si>
  <si>
    <t>SALIDA INTERRUPTOR SENCILLO 10A - 250V, INCLUYE: CAJA, ELEMENTOS DE FIJACIÓN, TRAMO DE 4m DE TUBERÍA PVC 1/2" Y CIRCUITO RAMAL</t>
  </si>
  <si>
    <t>LUMINARIA PANEL LED REDONDO - 24W - 4000K/6000K - IP20 - 120V - DE INCRUSTAR 30cmX3cm</t>
  </si>
  <si>
    <t>LUMINARIA LED LINEAL - 40W - 4000K/6000K - IP20 - 120V - DE SUSPENDER 120cmX4cm</t>
  </si>
  <si>
    <t>CERCA EN TELA VERDE H = 2.10 M</t>
  </si>
  <si>
    <t>DEMOLICIÓN PLACA PISO 0.15 M, INC RETIRO</t>
  </si>
  <si>
    <t>APU02</t>
  </si>
  <si>
    <t>FORMATO</t>
  </si>
  <si>
    <t>VERSIÓN: 1</t>
  </si>
  <si>
    <t>CÓDIGO: STOA-GG-DT-APUS</t>
  </si>
  <si>
    <t>STOA INGENIERIA DE AVANZADA LTDA</t>
  </si>
  <si>
    <t>ANÁLISIS DE PRECIOS UNITARIOS</t>
  </si>
  <si>
    <t>No. CAPÍTULO</t>
  </si>
  <si>
    <t>C A P Í T U L O</t>
  </si>
  <si>
    <t>No. SUB-CAPÍTULO</t>
  </si>
  <si>
    <t>S U B - C A P Í T U L O</t>
  </si>
  <si>
    <t>REF. PRECIO</t>
  </si>
  <si>
    <t>DESCRIPCIÓN DE LA ACTIVIDAD</t>
  </si>
  <si>
    <t>Unidad</t>
  </si>
  <si>
    <t>No. ÍTEM PRESUPUESTO</t>
  </si>
  <si>
    <t>Descripción</t>
  </si>
  <si>
    <t>Cantidad</t>
  </si>
  <si>
    <t>Valor parcial</t>
  </si>
  <si>
    <t>UND</t>
  </si>
  <si>
    <t/>
  </si>
  <si>
    <t>2. EQUIPO</t>
  </si>
  <si>
    <t>Vr. Unitario</t>
  </si>
  <si>
    <t>HERRAMIENTA Y EQUIPO MENOR (%M.O.)</t>
  </si>
  <si>
    <t>%</t>
  </si>
  <si>
    <t>SUBTOTAL EQUIPO</t>
  </si>
  <si>
    <t>3. MANO DE OBRA</t>
  </si>
  <si>
    <t>SUBTOTAL MANO DE OBRA</t>
  </si>
  <si>
    <t>4. TRANSPORTE</t>
  </si>
  <si>
    <t>VOLQUETA</t>
  </si>
  <si>
    <t>SUBTOTAL TRANSPORTE</t>
  </si>
  <si>
    <t>COSTO DIRECTO</t>
  </si>
  <si>
    <t>INCREMENTO POR DISTANCIA (F.I.D.)</t>
  </si>
  <si>
    <t>TOTAL COSTO DIRECTO + INCREMENTO POR DISTANCIA</t>
  </si>
  <si>
    <t>ADMINISTRACIÓN</t>
  </si>
  <si>
    <t>IMPREVISTOS</t>
  </si>
  <si>
    <t>UTILIDAD</t>
  </si>
  <si>
    <t>TOTAL COSTOS ACTIVIDAD (INCLUYE AIU E INCREMENTO POR DISTANCIA)</t>
  </si>
  <si>
    <t>OBSERVACIONES:</t>
  </si>
  <si>
    <t>________________________________________</t>
  </si>
  <si>
    <t>Realizó</t>
  </si>
  <si>
    <t>Aprobó</t>
  </si>
  <si>
    <t>ML</t>
  </si>
  <si>
    <t>HORA</t>
  </si>
  <si>
    <t>2.01.07</t>
  </si>
  <si>
    <t>MOTOSIERRA</t>
  </si>
  <si>
    <t>FECHA: 10/febrero/2026</t>
  </si>
  <si>
    <t>MANO DE OBRA BB</t>
  </si>
  <si>
    <t>JORNAL</t>
  </si>
  <si>
    <t>CORTE ARBOL (INCLUYE DETOCONAMIENTO DE RAICES) - INCLUYE RETIRO</t>
  </si>
  <si>
    <t>M3-20KM</t>
  </si>
  <si>
    <t xml:space="preserve">MEMORIA DE CANTIDADES DE OBRA </t>
  </si>
  <si>
    <t>SOPORTE DEL MEMORIA DE CALCULO</t>
  </si>
  <si>
    <t>OBJETO</t>
  </si>
  <si>
    <t>PRESUPUESTO CONSTRUCCION DE BATERIA DE BAÑOS INSTITUCIÓN EDUCATIVA LUIS A. DUQUE PEÑA SEDE PRINCIPAL BARZALOZA</t>
  </si>
  <si>
    <t>CAPITULO</t>
  </si>
  <si>
    <t>FECHA</t>
  </si>
  <si>
    <t>LOCALIZACIÓN</t>
  </si>
  <si>
    <t>DIMENSIONES</t>
  </si>
  <si>
    <t>TOTAL</t>
  </si>
  <si>
    <t>ESQUEMA Y/O REGISTRO FOTOGRAFICO</t>
  </si>
  <si>
    <t>long</t>
  </si>
  <si>
    <t>alto</t>
  </si>
  <si>
    <t>ancho</t>
  </si>
  <si>
    <t>ACUMULADO</t>
  </si>
  <si>
    <t>Zapatas de 0,70x0,70</t>
  </si>
  <si>
    <t>viga</t>
  </si>
  <si>
    <t>redes sanitarias 2"</t>
  </si>
  <si>
    <t>redes sanitarias 4"</t>
  </si>
  <si>
    <t>TOTAL ACUMULADO</t>
  </si>
  <si>
    <t>TOTAL ANTERIOR</t>
  </si>
  <si>
    <t>Elaboró</t>
  </si>
  <si>
    <t>EL CONTRATISTA:</t>
  </si>
  <si>
    <t>LA INTERVENTORIA</t>
  </si>
  <si>
    <t>FACTOR EXPANSION</t>
  </si>
  <si>
    <t>CANT, M3</t>
  </si>
  <si>
    <t>DEMOLICION DE PLACA PISO</t>
  </si>
  <si>
    <t>EXCAVACIONES</t>
  </si>
  <si>
    <t>RESIDUOS DE OBRA</t>
  </si>
  <si>
    <t>FACHADA FRONTAL</t>
  </si>
  <si>
    <t>FECHADA LATERAL DERECHA</t>
  </si>
  <si>
    <t>FACHADA LATERAL IZQUIERDA</t>
  </si>
  <si>
    <t>FACHADA POSTERIOR</t>
  </si>
  <si>
    <t>longitud total de viga</t>
  </si>
  <si>
    <t>log columnas</t>
  </si>
  <si>
    <t xml:space="preserve">FACTOR CONVERSION </t>
  </si>
  <si>
    <t>LONG</t>
  </si>
  <si>
    <t>varillas</t>
  </si>
  <si>
    <t>long parcial</t>
  </si>
  <si>
    <t>long total</t>
  </si>
  <si>
    <t>TOTAL ML COLUMNAS</t>
  </si>
  <si>
    <t>TOTAL ML VIGA AEREA</t>
  </si>
  <si>
    <t>LONG TOTAL FLEJE</t>
  </si>
  <si>
    <t>LONG FLEJE</t>
  </si>
  <si>
    <t>numero de flejes</t>
  </si>
  <si>
    <t>columnas</t>
  </si>
  <si>
    <t>peso de malla por m2</t>
  </si>
  <si>
    <t>FACTOR CONVERSION malla 0,15x0,15</t>
  </si>
  <si>
    <t>largo</t>
  </si>
  <si>
    <t>area</t>
  </si>
  <si>
    <t>MAMPOSTERÍA</t>
  </si>
  <si>
    <t>MURO EN BLOQUE Nº 5 E=0.12 M</t>
  </si>
  <si>
    <t>M2</t>
  </si>
  <si>
    <t>AREA TOTAL</t>
  </si>
  <si>
    <t>ALTO</t>
  </si>
  <si>
    <t xml:space="preserve"> AREA</t>
  </si>
  <si>
    <t>fachada frontal</t>
  </si>
  <si>
    <t>fachada lateral derecha</t>
  </si>
  <si>
    <t>fachada lateral izquierda</t>
  </si>
  <si>
    <t>fachada posterior</t>
  </si>
  <si>
    <t>PAÑETE LISO MUROS 1:4, E=1.5 CM</t>
  </si>
  <si>
    <t>menos area puerta</t>
  </si>
  <si>
    <t>CUBIERTAS</t>
  </si>
  <si>
    <t>cubierta baños niñas</t>
  </si>
  <si>
    <t>ESTRUCTURA PARA CUBIERTA</t>
  </si>
  <si>
    <t xml:space="preserve">baños niñas </t>
  </si>
  <si>
    <t>LONG TOTAL</t>
  </si>
  <si>
    <t>un</t>
  </si>
  <si>
    <t>PUNTOS</t>
  </si>
  <si>
    <t>TOTAL PUNTOS</t>
  </si>
  <si>
    <t>LAVAMANOS</t>
  </si>
  <si>
    <t>SANITARIO</t>
  </si>
  <si>
    <t>ORINAL</t>
  </si>
  <si>
    <t xml:space="preserve">baños niñas  </t>
  </si>
  <si>
    <t>unidades</t>
  </si>
  <si>
    <t>RED SANITARIA PVC-S/PARAL 2"</t>
  </si>
  <si>
    <t>longitud</t>
  </si>
  <si>
    <t xml:space="preserve">baños niñas y discapacitados </t>
  </si>
  <si>
    <t>RED SANITARIA PVC-S/PARAL 4"</t>
  </si>
  <si>
    <t>CAJA DE INSPECCION DE 0,60X0,60</t>
  </si>
  <si>
    <t>Caja de Inspeccion</t>
  </si>
  <si>
    <t>Interna Baño Prescolar</t>
  </si>
  <si>
    <t xml:space="preserve">Conexión General </t>
  </si>
  <si>
    <t>area piso baños prescolar</t>
  </si>
  <si>
    <r>
      <t>m</t>
    </r>
    <r>
      <rPr>
        <sz val="12"/>
        <rFont val="Calibri"/>
        <family val="2"/>
      </rPr>
      <t>³</t>
    </r>
  </si>
  <si>
    <r>
      <t>m</t>
    </r>
    <r>
      <rPr>
        <sz val="12"/>
        <rFont val="Calibri"/>
        <family val="2"/>
      </rPr>
      <t>²</t>
    </r>
  </si>
  <si>
    <t>CAPITULO 8,0</t>
  </si>
  <si>
    <t>CAPITULO 9,0</t>
  </si>
  <si>
    <t>CAPITULO 13,0</t>
  </si>
  <si>
    <t>CAPITULO 15,0</t>
  </si>
  <si>
    <t>CAPITULO 16,0</t>
  </si>
  <si>
    <t>ITEMS NO PREVISTOS</t>
  </si>
  <si>
    <t>PLACA BASE CONCRETO E= 0.10 2500 PSI IMPERMEABILZIADO PARA PLACA DE TANQUES ELEVADOS</t>
  </si>
  <si>
    <t>RED SANITARIA PVC-S 2" - PARA BAJANTES DE AGUAS LLUVIAS Y REBOSE EN LA PLACA DE TANQUES ELEVADOS</t>
  </si>
  <si>
    <t>SUMINISTRO E INSTALACIÓN ORINAL INFANTIL (INCLUYE GRIFERÍA)</t>
  </si>
  <si>
    <t>SUMINISTRO E INSTALACIÓN SANITARIO INFANTIL (INCLUYE GRIFERÍA)</t>
  </si>
  <si>
    <t>INSTALACIONES ELÉCTRICAS EN BATERIAS DE PRIMARIA</t>
  </si>
  <si>
    <t>Separadores Internos</t>
  </si>
  <si>
    <t>Puerta Principal</t>
  </si>
  <si>
    <t>Puertas Internas</t>
  </si>
  <si>
    <t>Baños Secundaria</t>
  </si>
  <si>
    <t xml:space="preserve">Ventada Al lado Puerta </t>
  </si>
  <si>
    <t>Ventanal Lateral</t>
  </si>
  <si>
    <t>Baños Prescolar</t>
  </si>
  <si>
    <t xml:space="preserve">Lavamanos </t>
  </si>
  <si>
    <t xml:space="preserve">Sifon Piso </t>
  </si>
  <si>
    <t>Sanitario 01</t>
  </si>
  <si>
    <t>Sanitario 02</t>
  </si>
  <si>
    <t>Orinal</t>
  </si>
  <si>
    <t>SEPTIEMBRE DE 2025</t>
  </si>
  <si>
    <t>Piso Bateria</t>
  </si>
  <si>
    <t>Placa Base</t>
  </si>
  <si>
    <t>Und</t>
  </si>
  <si>
    <t>Acometida Bateria Prescolar</t>
  </si>
  <si>
    <t>Bateria Prescolar</t>
  </si>
  <si>
    <t>Lampara</t>
  </si>
  <si>
    <t>Interruptor</t>
  </si>
  <si>
    <t>Anden</t>
  </si>
  <si>
    <t>Meson Muros</t>
  </si>
  <si>
    <t>Meson Filos</t>
  </si>
  <si>
    <t>Cerramiento</t>
  </si>
  <si>
    <t>Placa Existente</t>
  </si>
  <si>
    <t>Placa Tanques Elevados</t>
  </si>
  <si>
    <t>Tronco</t>
  </si>
  <si>
    <t>MARCO PARA PUERTA EN ANGULO DE 11/4X1/8 INC ANTICORROSIVO PARA PUERTAS BATERIAS SANITARIAS PRIMARIA</t>
  </si>
  <si>
    <t>MARCO PARA PUERTA EN ANGULO DE 2X1/8 INC ANTICORROSIVO PARA PUERTAS BATERIAS SANITARIAS PREESCOLAR</t>
  </si>
  <si>
    <t>GRAVA ARQUITECTONICA</t>
  </si>
  <si>
    <t>ABRIL DE 2025</t>
  </si>
  <si>
    <t>ANDEN</t>
  </si>
  <si>
    <t>Columna culata mayor (trasera)</t>
  </si>
  <si>
    <t>Columna culata menor (delantera)</t>
  </si>
  <si>
    <t>VIGA FACHADA FRONTAL</t>
  </si>
  <si>
    <t>VIGA FACHADA LATERAL DERECHA</t>
  </si>
  <si>
    <t>VIGA FACHADA LATERAL IZQUIERDA</t>
  </si>
  <si>
    <t>VIGA FACHADA POSTERIOR</t>
  </si>
  <si>
    <t>DESCUENTO PUERTA</t>
  </si>
  <si>
    <t>DESCUENTO VENTANA</t>
  </si>
  <si>
    <t>Muros en fachada frontal</t>
  </si>
  <si>
    <t>Muros en fachada posterior</t>
  </si>
  <si>
    <t>Muros en fachada lateral derecha</t>
  </si>
  <si>
    <t>Muros en fachada lateral izquierda</t>
  </si>
  <si>
    <t>Muros en Meson Lavamanos</t>
  </si>
  <si>
    <t>Muros en separadores Internos</t>
  </si>
  <si>
    <t>Muros en Separadores Internos</t>
  </si>
  <si>
    <t>Pañete liso en muros fachada frontal</t>
  </si>
  <si>
    <t>Pañete liso en muros fachada posterior</t>
  </si>
  <si>
    <t>Pañete liso en muros fachada lateral derecha</t>
  </si>
  <si>
    <t>Pañete liso en muros fachada lateral izquierda</t>
  </si>
  <si>
    <t>Pañete liso en muros fachada lateral derecha interna</t>
  </si>
  <si>
    <t>Pañete liso en muros fachada lateral izquierda interna</t>
  </si>
  <si>
    <t>Pañete liso en Meson Lavamanos</t>
  </si>
  <si>
    <t>Pañete liso en muros Separadores Internos</t>
  </si>
  <si>
    <t>Pañete liso en muros ventanas</t>
  </si>
  <si>
    <t>Pañete liso en ventanas 02</t>
  </si>
  <si>
    <t>Pañete liso en ventana 01</t>
  </si>
  <si>
    <t>BAÑO 1</t>
  </si>
  <si>
    <t>BAÑO 2</t>
  </si>
  <si>
    <t>BAÑO 3</t>
  </si>
  <si>
    <t>BAÑO 4</t>
  </si>
  <si>
    <t>BAÑO 5</t>
  </si>
  <si>
    <t>ENCHAPE EXTERIOR</t>
  </si>
  <si>
    <t>ANCHO</t>
  </si>
  <si>
    <t>Vinilo sobre pañete fachada principal</t>
  </si>
  <si>
    <t>Vinilo sobre pañete fachada principal interna</t>
  </si>
  <si>
    <t>Vinilo sobre pañete fachada posterior</t>
  </si>
  <si>
    <t>Vinilo sobre pañete fachada lateral derecha</t>
  </si>
  <si>
    <t>Vinilo sobre pañete fachada lateral derecha interior</t>
  </si>
  <si>
    <t>Vinilo sobre pañete fachada lateral izquierda</t>
  </si>
  <si>
    <t>Vinilo sobre pañete fachada lateral izquierda interior</t>
  </si>
  <si>
    <t>Vinilo sobre pañete separadores internos</t>
  </si>
  <si>
    <t>Vinilo sobre pañete meson lavamanos</t>
  </si>
  <si>
    <t>NP</t>
  </si>
  <si>
    <t>Perfiles metalicos</t>
  </si>
  <si>
    <t>Ancho</t>
  </si>
  <si>
    <t>Marco puerta principal Baño Prescolar</t>
  </si>
  <si>
    <t>Marco puertas internas Baño Prescolar</t>
  </si>
  <si>
    <t>Marco puertas principales Baños Secundaria</t>
  </si>
  <si>
    <t>Columnas</t>
  </si>
  <si>
    <t>PISOS, ENCHAPES Y ACABADOS</t>
  </si>
  <si>
    <t>Acabadeo de granito en meson lavamanos Bateria Prescolar</t>
  </si>
  <si>
    <t>Suministro e instalacion de lavamanos de empotrar en las baterias de primaria</t>
  </si>
  <si>
    <t>ABRIL DE 2026</t>
  </si>
  <si>
    <t>Puertas internas</t>
  </si>
  <si>
    <t>Suministro e instalacion de sanitarios tanque en baterias de secundaria</t>
  </si>
  <si>
    <t xml:space="preserve">APU </t>
  </si>
  <si>
    <t>ESTUCO PLASTICO BATERIAS DE PRESCOLAR</t>
  </si>
  <si>
    <t>ANGULO 1/4" X 1/8</t>
  </si>
  <si>
    <t>ANTICORROSIVO</t>
  </si>
  <si>
    <t>GLN</t>
  </si>
  <si>
    <t>BISAGRA ALUMINIO EXT 2"</t>
  </si>
  <si>
    <t>SOLDADURA ELECTRICA</t>
  </si>
  <si>
    <t>SUBTOTAL DE MATERIALES</t>
  </si>
  <si>
    <t>1. MATERIAL</t>
  </si>
  <si>
    <t>HERRAMIENTA Y EQUIPO MENOR</t>
  </si>
  <si>
    <t>EQUIPO DE SOLDADURA</t>
  </si>
  <si>
    <t>PULIDORA</t>
  </si>
  <si>
    <t>TALADRO</t>
  </si>
  <si>
    <t>DIA</t>
  </si>
  <si>
    <t>CUADRILLA DE CARPINTERIA METALICA</t>
  </si>
  <si>
    <t>Jornal</t>
  </si>
  <si>
    <t>Rendimiento</t>
  </si>
  <si>
    <t>SUMINISTRO E INSTALACION DE MARCO PARA PUERTA EN ANGULO DE 11/4X1/8 INC ANTICORROSIVO</t>
  </si>
  <si>
    <t>APU03</t>
  </si>
  <si>
    <t>NP **</t>
  </si>
  <si>
    <t>1.27*</t>
  </si>
  <si>
    <t>1.8*</t>
  </si>
  <si>
    <t>13.13*</t>
  </si>
  <si>
    <t>11.31*</t>
  </si>
  <si>
    <t>17.9*</t>
  </si>
  <si>
    <t>17.3*</t>
  </si>
  <si>
    <t>12.113*</t>
  </si>
  <si>
    <t>12.117*</t>
  </si>
  <si>
    <t>12.85*</t>
  </si>
  <si>
    <t>12.1*</t>
  </si>
  <si>
    <t>NP**</t>
  </si>
  <si>
    <t>16.9**</t>
  </si>
  <si>
    <t>APU02*</t>
  </si>
  <si>
    <t>ANGULO 2" X 1/8</t>
  </si>
  <si>
    <t>SUMINISTRO E INSTALACION DE GRAVA DE 1/2</t>
  </si>
  <si>
    <t>SUMINISTRO E INSTALACIÓN DE TUBO DE 2" PARA LLORADEROS</t>
  </si>
  <si>
    <t>ESTUCO PLASTICO BATERIAS DE MEJORAMIENTO</t>
  </si>
  <si>
    <t>VINILO SOBRE ESTUCO 2 MANOS BATERIAS DE MEJORAMIENTO</t>
  </si>
  <si>
    <t>FILOS O DILATACIONES S/MURO</t>
  </si>
  <si>
    <t>6.3**</t>
  </si>
  <si>
    <t>CAPITULO 6</t>
  </si>
  <si>
    <t>Perimetro</t>
  </si>
  <si>
    <t>Filos Ventanal Lateral</t>
  </si>
  <si>
    <t xml:space="preserve">Filos Ventada Al lado Puerta </t>
  </si>
  <si>
    <t>Filos Puerta Principal</t>
  </si>
  <si>
    <t>Filos Puertas Internas baterias nuevas</t>
  </si>
  <si>
    <t>Filos Puertas mejoramiento</t>
  </si>
  <si>
    <t>TUBO RECTANGULAR 40X100X1.5 mm</t>
  </si>
  <si>
    <t>ESMALTE SOBRE LAMINA LLENA</t>
  </si>
  <si>
    <t xml:space="preserve">Puertas </t>
  </si>
  <si>
    <t>INSTALACIONES HIDROSANITARIAS</t>
  </si>
  <si>
    <t>ORINAL INFANTIL</t>
  </si>
  <si>
    <t>estuco sobre pañete fachada principal</t>
  </si>
  <si>
    <t>estuco sobre pañete fachada principal interna</t>
  </si>
  <si>
    <t>estuco sobre pañete fachada posterior</t>
  </si>
  <si>
    <t>estuco sobre pañete fachada lateral derecha</t>
  </si>
  <si>
    <t>estuco sobre pañete fachada lateral derecha interior</t>
  </si>
  <si>
    <t>estuco sobre pañete fachada lateral izquierda</t>
  </si>
  <si>
    <t>estuco sobre pañete fachada lateral izquierda interior</t>
  </si>
  <si>
    <t>estuco sobre pañete separadores internos</t>
  </si>
  <si>
    <t>estuco sobre pañete meson lavamanos</t>
  </si>
  <si>
    <t>PERNO EXPANSIVO TIPO CAMISA 1/2" X 3</t>
  </si>
  <si>
    <t>Baños</t>
  </si>
  <si>
    <t>EXCAVACION Y EXPLANACIONES</t>
  </si>
  <si>
    <t>Aprobó:</t>
  </si>
  <si>
    <t>Elaboró:</t>
  </si>
  <si>
    <t>MANUEL ALEJANDRO GRIMALDOS MOJICA</t>
  </si>
  <si>
    <t>NICOLE GISEL AVENDAÑO GONZALEZ</t>
  </si>
  <si>
    <t xml:space="preserve">INGENIERO CIVIL </t>
  </si>
  <si>
    <t>INGENIERA CIVIL</t>
  </si>
  <si>
    <t>SUPERVISOR</t>
  </si>
  <si>
    <t>M.P. 17202-107325 CLD</t>
  </si>
  <si>
    <t>M.P. 041037-0700433 BOY</t>
  </si>
  <si>
    <t>JUAN CARLOS</t>
  </si>
  <si>
    <t>Acero figurado en viga de amarre</t>
  </si>
  <si>
    <t>Acero figurado en viga aerea</t>
  </si>
  <si>
    <t>Acero figurado en columnas</t>
  </si>
  <si>
    <t>Acero figurado en ZAPATAS</t>
  </si>
  <si>
    <t>Acero figurado en TOTAL ML DE VIGA AMARRE</t>
  </si>
  <si>
    <t>Acero figurado en  TOTAL ML COLUMNAS</t>
  </si>
  <si>
    <t>0.3.</t>
  </si>
  <si>
    <t>}</t>
  </si>
  <si>
    <t>JUAN CARLOS CAJIAO ROJAS</t>
  </si>
  <si>
    <t>SABANA PRESUPUESTO GENERAL DE OBRA OTROSI MODIFICATORIO No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</si>
</sst>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??_-;_-@_-"/>
    <numFmt numFmtId="166" formatCode="0.0"/>
    <numFmt numFmtId="167" formatCode="_-&quot;$&quot;\ * #,##0.0_-;\-&quot;$&quot;\ * #,##0.0_-;_-&quot;$&quot;\ * &quot;-&quot;??_-;_-@_-"/>
    <numFmt numFmtId="168" formatCode="_-&quot;$&quot;* #,##0.00_-;\-&quot;$&quot;* #,##0.00_-;_-&quot;$&quot;* &quot;-&quot;??_-;_-@_-"/>
    <numFmt numFmtId="169" formatCode="_ * #,##0.00_ ;_ * \-#,##0.00_ ;_ * &quot;-&quot;??_ ;_ @_ "/>
    <numFmt numFmtId="170" formatCode="&quot;$&quot;\ #,##0.00"/>
    <numFmt numFmtId="171" formatCode="_(&quot;$&quot;\ * #,##0.00_);_(&quot;$&quot;\ * \(#,##0.00\);_(&quot;$&quot;\ * &quot;-&quot;??_);_(@_)"/>
    <numFmt numFmtId="172" formatCode="&quot;$&quot;#,##0"/>
    <numFmt numFmtId="173" formatCode="_(&quot;$&quot;\ * #,##0_);_(&quot;$&quot;\ * \(#,##0\);_(&quot;$&quot;\ * &quot;-&quot;_);_(@_)"/>
    <numFmt numFmtId="174" formatCode="0.000"/>
    <numFmt numFmtId="175" formatCode="_-* #,##0.0_-;\-* #,##0.0_-;_-* &quot;-&quot;??_-;_-@_-"/>
    <numFmt numFmtId="176" formatCode="_(&quot;$&quot;* #,##0.00_);_(&quot;$&quot;* \(#,##0.00\);_(&quot;$&quot;* &quot;-&quot;??_);_(@_)"/>
    <numFmt numFmtId="177" formatCode="#,##0.0"/>
    <numFmt numFmtId="178" formatCode="_-* #,##0.000_-;\-* #,##0.000_-;_-* &quot;-&quot;?_-;_-@_-"/>
    <numFmt numFmtId="179" formatCode="_-* #,##0.0000_-;\-* #,##0.0000_-;_-* &quot;-&quot;??_-;_-@_-"/>
  </numFmts>
  <fonts count="49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name val="Arial Narrow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0"/>
      <name val="Arial"/>
      <family val="2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color theme="1"/>
      <name val="Tahoma"/>
      <family val="2"/>
    </font>
    <font>
      <b/>
      <i/>
      <sz val="10"/>
      <name val="Tahoma"/>
      <family val="2"/>
    </font>
    <font>
      <i/>
      <sz val="10"/>
      <name val="Tahoma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3"/>
      <color theme="1"/>
      <name val="Arial Narrow"/>
      <family val="2"/>
    </font>
    <font>
      <b/>
      <sz val="10"/>
      <color rgb="FF000000"/>
      <name val="Arial Narrow"/>
      <family val="2"/>
    </font>
    <font>
      <sz val="11"/>
      <name val="Calibri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2"/>
      <color rgb="FF000000"/>
      <name val="Arial"/>
      <family val="2"/>
    </font>
    <font>
      <sz val="12"/>
      <color indexed="8"/>
      <name val="Arial Narrow"/>
      <family val="2"/>
    </font>
    <font>
      <sz val="12"/>
      <color rgb="FF000000"/>
      <name val="Arial Narrow"/>
      <family val="2"/>
    </font>
    <font>
      <b/>
      <sz val="9"/>
      <color indexed="8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u/>
      <sz val="10"/>
      <color theme="1"/>
      <name val="Arial Narrow"/>
      <family val="2"/>
    </font>
    <font>
      <b/>
      <u/>
      <sz val="10"/>
      <color rgb="FF000000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  <font>
      <b/>
      <sz val="11"/>
      <name val="Calibri"/>
      <family val="2"/>
    </font>
    <font>
      <b/>
      <sz val="9"/>
      <color rgb="FF000000"/>
      <name val="Arial Narrow"/>
      <family val="2"/>
    </font>
    <font>
      <sz val="12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rgb="FF000000"/>
      <name val="Arial"/>
      <family val="2"/>
    </font>
    <font>
      <b/>
      <sz val="12"/>
      <name val="Tahoma"/>
      <family val="2"/>
    </font>
    <font>
      <sz val="12"/>
      <name val="Tahoma"/>
      <family val="2"/>
    </font>
    <font>
      <sz val="11"/>
      <color indexed="8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EECE1"/>
        <bgColor rgb="FFEEECE1"/>
      </patternFill>
    </fill>
    <fill>
      <patternFill patternType="solid">
        <fgColor theme="0"/>
        <bgColor rgb="FFBFBFBF"/>
      </patternFill>
    </fill>
    <fill>
      <patternFill patternType="solid">
        <fgColor theme="5" tint="0.39997558519241921"/>
        <bgColor rgb="FFBFBFBF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2" fillId="0" borderId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173" fontId="5" fillId="0" borderId="0" applyFont="0" applyFill="0" applyBorder="0" applyAlignment="0" applyProtection="0"/>
    <xf numFmtId="0" fontId="12" fillId="0" borderId="0"/>
    <xf numFmtId="176" fontId="12" fillId="0" borderId="0" applyFont="0" applyFill="0" applyBorder="0" applyAlignment="0" applyProtection="0"/>
    <xf numFmtId="0" fontId="5" fillId="0" borderId="0"/>
    <xf numFmtId="0" fontId="5" fillId="0" borderId="0"/>
    <xf numFmtId="169" fontId="12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5" fillId="0" borderId="0"/>
    <xf numFmtId="43" fontId="48" fillId="0" borderId="0" applyFont="0" applyFill="0" applyBorder="0" applyAlignment="0" applyProtection="0"/>
  </cellStyleXfs>
  <cellXfs count="700">
    <xf numFmtId="0" fontId="0" fillId="0" borderId="0" xfId="0"/>
    <xf numFmtId="2" fontId="7" fillId="4" borderId="1" xfId="1" applyNumberFormat="1" applyFont="1" applyFill="1" applyBorder="1" applyAlignment="1">
      <alignment horizontal="center" vertical="center" wrapText="1"/>
    </xf>
    <xf numFmtId="44" fontId="7" fillId="4" borderId="1" xfId="3" applyFont="1" applyFill="1" applyBorder="1" applyAlignment="1">
      <alignment horizontal="center" vertical="center" wrapText="1"/>
    </xf>
    <xf numFmtId="164" fontId="7" fillId="4" borderId="1" xfId="1" applyFont="1" applyFill="1" applyBorder="1" applyAlignment="1">
      <alignment horizontal="center" vertical="center" wrapText="1"/>
    </xf>
    <xf numFmtId="44" fontId="1" fillId="0" borderId="1" xfId="3" applyFont="1" applyBorder="1" applyAlignment="1">
      <alignment horizontal="center" vertical="center"/>
    </xf>
    <xf numFmtId="44" fontId="1" fillId="3" borderId="1" xfId="3" applyFont="1" applyFill="1" applyBorder="1" applyAlignment="1">
      <alignment horizontal="left" vertical="center"/>
    </xf>
    <xf numFmtId="44" fontId="1" fillId="0" borderId="1" xfId="0" applyNumberFormat="1" applyFont="1" applyBorder="1" applyAlignment="1">
      <alignment horizontal="center" vertical="center"/>
    </xf>
    <xf numFmtId="165" fontId="7" fillId="5" borderId="4" xfId="3" applyNumberFormat="1" applyFont="1" applyFill="1" applyBorder="1" applyAlignment="1">
      <alignment vertical="center"/>
    </xf>
    <xf numFmtId="165" fontId="7" fillId="3" borderId="4" xfId="3" applyNumberFormat="1" applyFont="1" applyFill="1" applyBorder="1" applyAlignment="1">
      <alignment vertical="center"/>
    </xf>
    <xf numFmtId="44" fontId="1" fillId="0" borderId="4" xfId="3" applyFont="1" applyBorder="1" applyAlignment="1">
      <alignment horizontal="center" vertical="center"/>
    </xf>
    <xf numFmtId="44" fontId="1" fillId="3" borderId="1" xfId="0" applyNumberFormat="1" applyFont="1" applyFill="1" applyBorder="1" applyAlignment="1">
      <alignment horizontal="center" vertical="center"/>
    </xf>
    <xf numFmtId="44" fontId="1" fillId="0" borderId="7" xfId="3" applyFont="1" applyBorder="1" applyAlignment="1">
      <alignment vertical="center"/>
    </xf>
    <xf numFmtId="44" fontId="1" fillId="3" borderId="1" xfId="3" applyFont="1" applyFill="1" applyBorder="1" applyAlignment="1">
      <alignment vertical="center"/>
    </xf>
    <xf numFmtId="44" fontId="4" fillId="2" borderId="1" xfId="3" applyFont="1" applyFill="1" applyBorder="1" applyAlignment="1">
      <alignment horizontal="center" vertical="center" wrapText="1"/>
    </xf>
    <xf numFmtId="44" fontId="7" fillId="5" borderId="1" xfId="1" applyNumberFormat="1" applyFont="1" applyFill="1" applyBorder="1" applyAlignment="1">
      <alignment vertical="center"/>
    </xf>
    <xf numFmtId="164" fontId="9" fillId="3" borderId="6" xfId="1" applyFont="1" applyFill="1" applyBorder="1" applyAlignment="1">
      <alignment horizontal="center" vertical="center"/>
    </xf>
    <xf numFmtId="164" fontId="7" fillId="3" borderId="4" xfId="1" applyFont="1" applyFill="1" applyBorder="1" applyAlignment="1">
      <alignment vertical="center"/>
    </xf>
    <xf numFmtId="44" fontId="7" fillId="7" borderId="1" xfId="1" applyNumberFormat="1" applyFont="1" applyFill="1" applyBorder="1" applyAlignment="1">
      <alignment vertical="center"/>
    </xf>
    <xf numFmtId="44" fontId="1" fillId="0" borderId="1" xfId="3" applyFont="1" applyFill="1" applyBorder="1" applyAlignment="1">
      <alignment horizontal="left" vertical="center"/>
    </xf>
    <xf numFmtId="44" fontId="7" fillId="9" borderId="1" xfId="1" applyNumberFormat="1" applyFont="1" applyFill="1" applyBorder="1" applyAlignment="1">
      <alignment vertical="center"/>
    </xf>
    <xf numFmtId="44" fontId="9" fillId="0" borderId="1" xfId="2" applyNumberFormat="1" applyFont="1" applyFill="1" applyBorder="1" applyAlignment="1">
      <alignment vertical="center"/>
    </xf>
    <xf numFmtId="44" fontId="7" fillId="9" borderId="1" xfId="2" applyNumberFormat="1" applyFont="1" applyFill="1" applyBorder="1" applyAlignment="1">
      <alignment vertical="center"/>
    </xf>
    <xf numFmtId="44" fontId="7" fillId="10" borderId="1" xfId="2" applyNumberFormat="1" applyFont="1" applyFill="1" applyBorder="1" applyAlignment="1">
      <alignment vertical="center"/>
    </xf>
    <xf numFmtId="44" fontId="6" fillId="0" borderId="0" xfId="0" applyNumberFormat="1" applyFont="1" applyAlignment="1">
      <alignment vertical="center"/>
    </xf>
    <xf numFmtId="2" fontId="6" fillId="3" borderId="0" xfId="1" applyNumberFormat="1" applyFont="1" applyFill="1" applyAlignment="1">
      <alignment horizontal="center" vertical="center"/>
    </xf>
    <xf numFmtId="44" fontId="6" fillId="3" borderId="0" xfId="3" applyFont="1" applyFill="1" applyAlignment="1">
      <alignment vertical="center"/>
    </xf>
    <xf numFmtId="164" fontId="6" fillId="0" borderId="0" xfId="1" applyFont="1" applyFill="1" applyAlignment="1">
      <alignment vertical="center"/>
    </xf>
    <xf numFmtId="168" fontId="7" fillId="5" borderId="4" xfId="3" applyNumberFormat="1" applyFont="1" applyFill="1" applyBorder="1" applyAlignment="1">
      <alignment vertical="center"/>
    </xf>
    <xf numFmtId="168" fontId="7" fillId="5" borderId="1" xfId="3" applyNumberFormat="1" applyFont="1" applyFill="1" applyBorder="1" applyAlignment="1">
      <alignment vertical="center"/>
    </xf>
    <xf numFmtId="2" fontId="1" fillId="0" borderId="4" xfId="3" applyNumberFormat="1" applyFont="1" applyBorder="1" applyAlignment="1">
      <alignment horizontal="center" vertical="center"/>
    </xf>
    <xf numFmtId="0" fontId="13" fillId="3" borderId="0" xfId="4" applyFont="1" applyFill="1" applyAlignment="1">
      <alignment vertical="center"/>
    </xf>
    <xf numFmtId="169" fontId="13" fillId="3" borderId="0" xfId="5" applyFont="1" applyFill="1" applyAlignment="1">
      <alignment vertical="center"/>
    </xf>
    <xf numFmtId="0" fontId="13" fillId="3" borderId="9" xfId="4" applyFont="1" applyFill="1" applyBorder="1" applyAlignment="1">
      <alignment vertical="center"/>
    </xf>
    <xf numFmtId="0" fontId="13" fillId="3" borderId="10" xfId="4" applyFont="1" applyFill="1" applyBorder="1" applyAlignment="1">
      <alignment vertical="center"/>
    </xf>
    <xf numFmtId="169" fontId="13" fillId="3" borderId="10" xfId="5" applyFont="1" applyFill="1" applyBorder="1" applyAlignment="1">
      <alignment vertical="center"/>
    </xf>
    <xf numFmtId="0" fontId="13" fillId="3" borderId="11" xfId="4" applyFont="1" applyFill="1" applyBorder="1" applyAlignment="1">
      <alignment vertical="center"/>
    </xf>
    <xf numFmtId="0" fontId="13" fillId="3" borderId="12" xfId="4" applyFont="1" applyFill="1" applyBorder="1" applyAlignment="1">
      <alignment vertical="center"/>
    </xf>
    <xf numFmtId="0" fontId="13" fillId="3" borderId="13" xfId="4" applyFont="1" applyFill="1" applyBorder="1" applyAlignment="1">
      <alignment vertical="center"/>
    </xf>
    <xf numFmtId="4" fontId="14" fillId="3" borderId="14" xfId="4" applyNumberFormat="1" applyFont="1" applyFill="1" applyBorder="1" applyAlignment="1">
      <alignment horizontal="center" vertical="center"/>
    </xf>
    <xf numFmtId="0" fontId="14" fillId="3" borderId="12" xfId="4" applyFont="1" applyFill="1" applyBorder="1" applyAlignment="1">
      <alignment horizontal="center" vertical="center"/>
    </xf>
    <xf numFmtId="0" fontId="14" fillId="11" borderId="15" xfId="4" quotePrefix="1" applyFont="1" applyFill="1" applyBorder="1" applyAlignment="1">
      <alignment horizontal="center" vertical="center"/>
    </xf>
    <xf numFmtId="0" fontId="14" fillId="3" borderId="13" xfId="4" applyFont="1" applyFill="1" applyBorder="1" applyAlignment="1">
      <alignment horizontal="center" vertical="center"/>
    </xf>
    <xf numFmtId="0" fontId="14" fillId="3" borderId="0" xfId="4" applyFont="1" applyFill="1" applyAlignment="1">
      <alignment horizontal="center" vertical="center"/>
    </xf>
    <xf numFmtId="0" fontId="13" fillId="11" borderId="16" xfId="4" applyFont="1" applyFill="1" applyBorder="1" applyAlignment="1">
      <alignment horizontal="center" vertical="center"/>
    </xf>
    <xf numFmtId="0" fontId="14" fillId="11" borderId="17" xfId="4" quotePrefix="1" applyFont="1" applyFill="1" applyBorder="1" applyAlignment="1">
      <alignment horizontal="center" vertical="center"/>
    </xf>
    <xf numFmtId="0" fontId="13" fillId="11" borderId="21" xfId="4" applyFont="1" applyFill="1" applyBorder="1" applyAlignment="1">
      <alignment horizontal="center" vertical="center"/>
    </xf>
    <xf numFmtId="170" fontId="13" fillId="3" borderId="30" xfId="5" applyNumberFormat="1" applyFont="1" applyFill="1" applyBorder="1" applyAlignment="1">
      <alignment vertical="center"/>
    </xf>
    <xf numFmtId="170" fontId="14" fillId="3" borderId="2" xfId="5" applyNumberFormat="1" applyFont="1" applyFill="1" applyBorder="1" applyAlignment="1">
      <alignment vertical="center"/>
    </xf>
    <xf numFmtId="170" fontId="14" fillId="3" borderId="0" xfId="4" applyNumberFormat="1" applyFont="1" applyFill="1" applyAlignment="1">
      <alignment horizontal="center" vertical="center"/>
    </xf>
    <xf numFmtId="10" fontId="14" fillId="3" borderId="0" xfId="4" applyNumberFormat="1" applyFont="1" applyFill="1" applyAlignment="1">
      <alignment horizontal="center" vertical="center"/>
    </xf>
    <xf numFmtId="0" fontId="14" fillId="11" borderId="1" xfId="4" applyFont="1" applyFill="1" applyBorder="1" applyAlignment="1">
      <alignment horizontal="center" vertical="center"/>
    </xf>
    <xf numFmtId="0" fontId="13" fillId="3" borderId="31" xfId="4" applyFont="1" applyFill="1" applyBorder="1" applyAlignment="1">
      <alignment horizontal="center" vertical="center"/>
    </xf>
    <xf numFmtId="170" fontId="13" fillId="3" borderId="36" xfId="5" applyNumberFormat="1" applyFont="1" applyFill="1" applyBorder="1" applyAlignment="1">
      <alignment vertical="center"/>
    </xf>
    <xf numFmtId="3" fontId="13" fillId="3" borderId="29" xfId="4" applyNumberFormat="1" applyFont="1" applyFill="1" applyBorder="1" applyAlignment="1">
      <alignment horizontal="center" vertical="center"/>
    </xf>
    <xf numFmtId="172" fontId="13" fillId="3" borderId="29" xfId="7" applyNumberFormat="1" applyFont="1" applyFill="1" applyBorder="1" applyAlignment="1">
      <alignment horizontal="right" vertical="center"/>
    </xf>
    <xf numFmtId="2" fontId="13" fillId="3" borderId="29" xfId="4" applyNumberFormat="1" applyFont="1" applyFill="1" applyBorder="1" applyAlignment="1">
      <alignment horizontal="center" vertical="center"/>
    </xf>
    <xf numFmtId="170" fontId="14" fillId="3" borderId="2" xfId="5" applyNumberFormat="1" applyFont="1" applyFill="1" applyBorder="1" applyAlignment="1">
      <alignment horizontal="right" vertical="center"/>
    </xf>
    <xf numFmtId="0" fontId="15" fillId="3" borderId="0" xfId="8" applyFont="1" applyFill="1" applyAlignment="1">
      <alignment vertical="center"/>
    </xf>
    <xf numFmtId="0" fontId="13" fillId="3" borderId="12" xfId="4" applyFont="1" applyFill="1" applyBorder="1" applyAlignment="1">
      <alignment horizontal="center" vertical="center"/>
    </xf>
    <xf numFmtId="0" fontId="14" fillId="11" borderId="26" xfId="4" applyFont="1" applyFill="1" applyBorder="1" applyAlignment="1">
      <alignment horizontal="center" vertical="center" wrapText="1"/>
    </xf>
    <xf numFmtId="169" fontId="14" fillId="11" borderId="26" xfId="5" quotePrefix="1" applyFont="1" applyFill="1" applyBorder="1" applyAlignment="1">
      <alignment horizontal="center" vertical="center" wrapText="1"/>
    </xf>
    <xf numFmtId="0" fontId="14" fillId="11" borderId="27" xfId="4" applyFont="1" applyFill="1" applyBorder="1" applyAlignment="1">
      <alignment horizontal="center" vertical="center" wrapText="1"/>
    </xf>
    <xf numFmtId="0" fontId="13" fillId="3" borderId="13" xfId="4" applyFont="1" applyFill="1" applyBorder="1" applyAlignment="1">
      <alignment horizontal="center" vertical="center"/>
    </xf>
    <xf numFmtId="0" fontId="15" fillId="3" borderId="0" xfId="8" applyFont="1" applyFill="1" applyAlignment="1">
      <alignment horizontal="center" vertical="center"/>
    </xf>
    <xf numFmtId="0" fontId="13" fillId="3" borderId="0" xfId="4" applyFont="1" applyFill="1" applyAlignment="1">
      <alignment horizontal="center" vertical="center"/>
    </xf>
    <xf numFmtId="170" fontId="13" fillId="3" borderId="31" xfId="6" applyNumberFormat="1" applyFont="1" applyFill="1" applyBorder="1" applyAlignment="1">
      <alignment vertical="center"/>
    </xf>
    <xf numFmtId="2" fontId="15" fillId="3" borderId="31" xfId="8" applyNumberFormat="1" applyFont="1" applyFill="1" applyBorder="1" applyAlignment="1">
      <alignment horizontal="center" vertical="center" wrapText="1"/>
    </xf>
    <xf numFmtId="170" fontId="15" fillId="3" borderId="38" xfId="9" applyNumberFormat="1" applyFont="1" applyFill="1" applyBorder="1" applyAlignment="1">
      <alignment vertical="center" wrapText="1"/>
    </xf>
    <xf numFmtId="10" fontId="13" fillId="3" borderId="29" xfId="4" applyNumberFormat="1" applyFont="1" applyFill="1" applyBorder="1" applyAlignment="1">
      <alignment horizontal="center" vertical="center"/>
    </xf>
    <xf numFmtId="170" fontId="13" fillId="3" borderId="29" xfId="6" applyNumberFormat="1" applyFont="1" applyFill="1" applyBorder="1" applyAlignment="1">
      <alignment vertical="center"/>
    </xf>
    <xf numFmtId="2" fontId="15" fillId="3" borderId="29" xfId="8" applyNumberFormat="1" applyFont="1" applyFill="1" applyBorder="1" applyAlignment="1">
      <alignment horizontal="center" vertical="center" wrapText="1"/>
    </xf>
    <xf numFmtId="170" fontId="15" fillId="3" borderId="30" xfId="9" applyNumberFormat="1" applyFont="1" applyFill="1" applyBorder="1" applyAlignment="1">
      <alignment vertical="center" wrapText="1"/>
    </xf>
    <xf numFmtId="169" fontId="13" fillId="3" borderId="0" xfId="5" applyFont="1" applyFill="1" applyBorder="1" applyAlignment="1">
      <alignment vertical="center"/>
    </xf>
    <xf numFmtId="170" fontId="14" fillId="12" borderId="1" xfId="6" applyNumberFormat="1" applyFont="1" applyFill="1" applyBorder="1" applyAlignment="1">
      <alignment vertical="center"/>
    </xf>
    <xf numFmtId="0" fontId="17" fillId="3" borderId="12" xfId="4" applyFont="1" applyFill="1" applyBorder="1" applyAlignment="1">
      <alignment vertical="center"/>
    </xf>
    <xf numFmtId="0" fontId="17" fillId="3" borderId="0" xfId="4" applyFont="1" applyFill="1" applyAlignment="1">
      <alignment vertical="center"/>
    </xf>
    <xf numFmtId="169" fontId="17" fillId="3" borderId="0" xfId="5" applyFont="1" applyFill="1" applyBorder="1" applyAlignment="1">
      <alignment horizontal="left" vertical="top"/>
    </xf>
    <xf numFmtId="9" fontId="17" fillId="3" borderId="1" xfId="4" applyNumberFormat="1" applyFont="1" applyFill="1" applyBorder="1" applyAlignment="1">
      <alignment vertical="center"/>
    </xf>
    <xf numFmtId="170" fontId="17" fillId="3" borderId="1" xfId="4" applyNumberFormat="1" applyFont="1" applyFill="1" applyBorder="1" applyAlignment="1">
      <alignment vertical="center"/>
    </xf>
    <xf numFmtId="0" fontId="17" fillId="3" borderId="13" xfId="4" applyFont="1" applyFill="1" applyBorder="1" applyAlignment="1">
      <alignment vertical="center"/>
    </xf>
    <xf numFmtId="0" fontId="17" fillId="3" borderId="39" xfId="4" applyFont="1" applyFill="1" applyBorder="1" applyAlignment="1">
      <alignment horizontal="right" vertical="center"/>
    </xf>
    <xf numFmtId="169" fontId="17" fillId="3" borderId="40" xfId="5" applyFont="1" applyFill="1" applyBorder="1" applyAlignment="1">
      <alignment horizontal="right" vertical="top"/>
    </xf>
    <xf numFmtId="9" fontId="17" fillId="3" borderId="28" xfId="4" applyNumberFormat="1" applyFont="1" applyFill="1" applyBorder="1" applyAlignment="1">
      <alignment horizontal="right" vertical="center"/>
    </xf>
    <xf numFmtId="170" fontId="17" fillId="3" borderId="32" xfId="4" applyNumberFormat="1" applyFont="1" applyFill="1" applyBorder="1" applyAlignment="1">
      <alignment vertical="center"/>
    </xf>
    <xf numFmtId="9" fontId="17" fillId="3" borderId="41" xfId="4" applyNumberFormat="1" applyFont="1" applyFill="1" applyBorder="1" applyAlignment="1">
      <alignment horizontal="right" vertical="center"/>
    </xf>
    <xf numFmtId="170" fontId="17" fillId="3" borderId="36" xfId="4" applyNumberFormat="1" applyFont="1" applyFill="1" applyBorder="1" applyAlignment="1">
      <alignment vertical="center"/>
    </xf>
    <xf numFmtId="0" fontId="17" fillId="3" borderId="42" xfId="4" applyFont="1" applyFill="1" applyBorder="1" applyAlignment="1">
      <alignment horizontal="right" vertical="center"/>
    </xf>
    <xf numFmtId="169" fontId="17" fillId="3" borderId="43" xfId="5" applyFont="1" applyFill="1" applyBorder="1" applyAlignment="1">
      <alignment horizontal="right" vertical="top"/>
    </xf>
    <xf numFmtId="170" fontId="14" fillId="12" borderId="30" xfId="6" applyNumberFormat="1" applyFont="1" applyFill="1" applyBorder="1" applyAlignment="1">
      <alignment vertical="center"/>
    </xf>
    <xf numFmtId="170" fontId="14" fillId="13" borderId="1" xfId="6" applyNumberFormat="1" applyFont="1" applyFill="1" applyBorder="1" applyAlignment="1">
      <alignment vertical="center"/>
    </xf>
    <xf numFmtId="0" fontId="13" fillId="3" borderId="3" xfId="4" applyFont="1" applyFill="1" applyBorder="1" applyAlignment="1">
      <alignment vertical="center"/>
    </xf>
    <xf numFmtId="0" fontId="13" fillId="3" borderId="14" xfId="4" applyFont="1" applyFill="1" applyBorder="1" applyAlignment="1">
      <alignment vertical="center"/>
    </xf>
    <xf numFmtId="169" fontId="13" fillId="3" borderId="14" xfId="5" applyFont="1" applyFill="1" applyBorder="1" applyAlignment="1">
      <alignment vertical="center"/>
    </xf>
    <xf numFmtId="0" fontId="13" fillId="3" borderId="7" xfId="4" applyFont="1" applyFill="1" applyBorder="1" applyAlignment="1">
      <alignment vertical="center"/>
    </xf>
    <xf numFmtId="2" fontId="13" fillId="3" borderId="41" xfId="6" applyNumberFormat="1" applyFont="1" applyFill="1" applyBorder="1" applyAlignment="1">
      <alignment horizontal="center" vertical="center"/>
    </xf>
    <xf numFmtId="0" fontId="13" fillId="3" borderId="41" xfId="5" applyNumberFormat="1" applyFont="1" applyFill="1" applyBorder="1" applyAlignment="1" applyProtection="1">
      <alignment horizontal="center" vertical="center"/>
      <protection locked="0"/>
    </xf>
    <xf numFmtId="170" fontId="13" fillId="3" borderId="41" xfId="5" applyNumberFormat="1" applyFont="1" applyFill="1" applyBorder="1" applyAlignment="1" applyProtection="1">
      <alignment horizontal="right" vertical="center"/>
      <protection locked="0"/>
    </xf>
    <xf numFmtId="10" fontId="13" fillId="3" borderId="41" xfId="6" applyNumberFormat="1" applyFont="1" applyFill="1" applyBorder="1" applyAlignment="1">
      <alignment horizontal="center" vertical="center"/>
    </xf>
    <xf numFmtId="174" fontId="15" fillId="3" borderId="31" xfId="8" applyNumberFormat="1" applyFont="1" applyFill="1" applyBorder="1" applyAlignment="1">
      <alignment horizontal="center" vertical="center" wrapText="1"/>
    </xf>
    <xf numFmtId="0" fontId="13" fillId="3" borderId="33" xfId="4" applyFont="1" applyFill="1" applyBorder="1" applyAlignment="1">
      <alignment horizontal="left" vertical="center" wrapText="1"/>
    </xf>
    <xf numFmtId="0" fontId="13" fillId="3" borderId="34" xfId="4" applyFont="1" applyFill="1" applyBorder="1" applyAlignment="1">
      <alignment horizontal="left" vertical="center" wrapText="1"/>
    </xf>
    <xf numFmtId="0" fontId="13" fillId="3" borderId="35" xfId="4" applyFont="1" applyFill="1" applyBorder="1" applyAlignment="1">
      <alignment horizontal="left" vertical="center" wrapText="1"/>
    </xf>
    <xf numFmtId="0" fontId="18" fillId="0" borderId="0" xfId="10" applyFont="1"/>
    <xf numFmtId="0" fontId="12" fillId="0" borderId="0" xfId="10"/>
    <xf numFmtId="43" fontId="12" fillId="0" borderId="0" xfId="2" applyFont="1"/>
    <xf numFmtId="175" fontId="12" fillId="0" borderId="0" xfId="2" applyNumberFormat="1" applyFont="1"/>
    <xf numFmtId="0" fontId="22" fillId="6" borderId="63" xfId="10" applyFont="1" applyFill="1" applyBorder="1" applyAlignment="1">
      <alignment horizontal="center" vertical="center"/>
    </xf>
    <xf numFmtId="0" fontId="22" fillId="6" borderId="57" xfId="10" applyFont="1" applyFill="1" applyBorder="1" applyAlignment="1">
      <alignment horizontal="center" vertical="center"/>
    </xf>
    <xf numFmtId="0" fontId="7" fillId="0" borderId="1" xfId="10" applyFont="1" applyBorder="1" applyAlignment="1">
      <alignment horizontal="center" vertical="center" wrapText="1"/>
    </xf>
    <xf numFmtId="0" fontId="22" fillId="6" borderId="67" xfId="10" applyFont="1" applyFill="1" applyBorder="1" applyAlignment="1">
      <alignment horizontal="center" vertical="center"/>
    </xf>
    <xf numFmtId="0" fontId="7" fillId="0" borderId="68" xfId="10" applyFont="1" applyBorder="1" applyAlignment="1">
      <alignment horizontal="center" vertical="center" wrapText="1"/>
    </xf>
    <xf numFmtId="0" fontId="22" fillId="0" borderId="68" xfId="10" applyFont="1" applyBorder="1" applyAlignment="1">
      <alignment horizontal="center" vertical="center"/>
    </xf>
    <xf numFmtId="0" fontId="18" fillId="0" borderId="70" xfId="10" applyFont="1" applyBorder="1"/>
    <xf numFmtId="0" fontId="18" fillId="0" borderId="72" xfId="10" applyFont="1" applyBorder="1"/>
    <xf numFmtId="0" fontId="18" fillId="0" borderId="70" xfId="10" applyFont="1" applyBorder="1" applyAlignment="1">
      <alignment horizontal="center"/>
    </xf>
    <xf numFmtId="0" fontId="18" fillId="0" borderId="0" xfId="10" applyFont="1" applyAlignment="1">
      <alignment horizontal="center"/>
    </xf>
    <xf numFmtId="0" fontId="18" fillId="0" borderId="72" xfId="10" applyFont="1" applyBorder="1" applyAlignment="1">
      <alignment horizontal="center"/>
    </xf>
    <xf numFmtId="0" fontId="18" fillId="0" borderId="0" xfId="10" applyFont="1" applyAlignment="1">
      <alignment vertical="center"/>
    </xf>
    <xf numFmtId="0" fontId="25" fillId="14" borderId="75" xfId="10" applyFont="1" applyFill="1" applyBorder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25" fillId="14" borderId="1" xfId="10" applyFont="1" applyFill="1" applyBorder="1" applyAlignment="1">
      <alignment horizontal="center" vertical="center"/>
    </xf>
    <xf numFmtId="0" fontId="25" fillId="14" borderId="66" xfId="10" applyFont="1" applyFill="1" applyBorder="1" applyAlignment="1">
      <alignment horizontal="center" vertical="center"/>
    </xf>
    <xf numFmtId="14" fontId="27" fillId="0" borderId="57" xfId="10" applyNumberFormat="1" applyFont="1" applyBorder="1" applyAlignment="1">
      <alignment horizontal="center"/>
    </xf>
    <xf numFmtId="0" fontId="4" fillId="0" borderId="1" xfId="13" applyFont="1" applyBorder="1" applyAlignment="1">
      <alignment horizontal="center" vertical="center" wrapText="1"/>
    </xf>
    <xf numFmtId="4" fontId="4" fillId="0" borderId="1" xfId="13" applyNumberFormat="1" applyFont="1" applyBorder="1" applyAlignment="1">
      <alignment horizontal="center" vertical="center" wrapText="1"/>
    </xf>
    <xf numFmtId="177" fontId="4" fillId="0" borderId="1" xfId="13" applyNumberFormat="1" applyFont="1" applyBorder="1" applyAlignment="1">
      <alignment horizontal="center" vertical="center" wrapText="1"/>
    </xf>
    <xf numFmtId="2" fontId="29" fillId="0" borderId="1" xfId="0" applyNumberFormat="1" applyFont="1" applyBorder="1" applyAlignment="1">
      <alignment horizontal="center" vertical="center"/>
    </xf>
    <xf numFmtId="2" fontId="29" fillId="0" borderId="66" xfId="0" applyNumberFormat="1" applyFont="1" applyBorder="1" applyAlignment="1">
      <alignment horizontal="center" vertical="center"/>
    </xf>
    <xf numFmtId="2" fontId="12" fillId="0" borderId="0" xfId="10" applyNumberFormat="1" applyAlignment="1">
      <alignment vertical="center"/>
    </xf>
    <xf numFmtId="0" fontId="30" fillId="0" borderId="57" xfId="12" applyFont="1" applyBorder="1" applyAlignment="1">
      <alignment vertical="center" wrapText="1"/>
    </xf>
    <xf numFmtId="2" fontId="4" fillId="0" borderId="1" xfId="13" applyNumberFormat="1" applyFont="1" applyBorder="1" applyAlignment="1">
      <alignment horizontal="center" vertical="center" wrapText="1"/>
    </xf>
    <xf numFmtId="2" fontId="29" fillId="15" borderId="71" xfId="10" applyNumberFormat="1" applyFont="1" applyFill="1" applyBorder="1" applyAlignment="1">
      <alignment horizontal="center" vertical="center"/>
    </xf>
    <xf numFmtId="0" fontId="31" fillId="3" borderId="57" xfId="10" quotePrefix="1" applyFont="1" applyFill="1" applyBorder="1" applyAlignment="1">
      <alignment vertical="center" wrapText="1"/>
    </xf>
    <xf numFmtId="2" fontId="12" fillId="0" borderId="78" xfId="10" applyNumberFormat="1" applyBorder="1" applyAlignment="1">
      <alignment horizontal="center"/>
    </xf>
    <xf numFmtId="2" fontId="33" fillId="3" borderId="78" xfId="0" applyNumberFormat="1" applyFont="1" applyFill="1" applyBorder="1" applyAlignment="1">
      <alignment horizontal="center" vertical="center"/>
    </xf>
    <xf numFmtId="2" fontId="33" fillId="16" borderId="71" xfId="10" applyNumberFormat="1" applyFont="1" applyFill="1" applyBorder="1" applyAlignment="1">
      <alignment horizontal="center" vertical="center"/>
    </xf>
    <xf numFmtId="0" fontId="34" fillId="0" borderId="80" xfId="10" applyFont="1" applyBorder="1"/>
    <xf numFmtId="0" fontId="34" fillId="0" borderId="54" xfId="10" applyFont="1" applyBorder="1"/>
    <xf numFmtId="0" fontId="25" fillId="0" borderId="54" xfId="10" applyFont="1" applyBorder="1"/>
    <xf numFmtId="2" fontId="25" fillId="0" borderId="54" xfId="10" applyNumberFormat="1" applyFont="1" applyBorder="1"/>
    <xf numFmtId="0" fontId="25" fillId="0" borderId="56" xfId="10" applyFont="1" applyBorder="1"/>
    <xf numFmtId="0" fontId="35" fillId="0" borderId="0" xfId="10" applyFont="1"/>
    <xf numFmtId="0" fontId="34" fillId="0" borderId="0" xfId="10" applyFont="1"/>
    <xf numFmtId="0" fontId="19" fillId="0" borderId="0" xfId="10" applyFont="1"/>
    <xf numFmtId="169" fontId="35" fillId="0" borderId="0" xfId="14" applyFont="1" applyFill="1" applyBorder="1"/>
    <xf numFmtId="0" fontId="35" fillId="0" borderId="0" xfId="15" applyFont="1"/>
    <xf numFmtId="0" fontId="37" fillId="0" borderId="0" xfId="10" applyFont="1" applyAlignment="1">
      <alignment horizontal="left" vertical="center"/>
    </xf>
    <xf numFmtId="0" fontId="25" fillId="0" borderId="0" xfId="10" applyFont="1" applyAlignment="1">
      <alignment wrapText="1"/>
    </xf>
    <xf numFmtId="43" fontId="35" fillId="0" borderId="0" xfId="2" applyFont="1"/>
    <xf numFmtId="175" fontId="35" fillId="0" borderId="0" xfId="2" applyNumberFormat="1" applyFont="1"/>
    <xf numFmtId="0" fontId="35" fillId="0" borderId="81" xfId="15" applyFont="1" applyBorder="1"/>
    <xf numFmtId="0" fontId="34" fillId="0" borderId="82" xfId="10" applyFont="1" applyBorder="1"/>
    <xf numFmtId="0" fontId="19" fillId="0" borderId="82" xfId="10" applyFont="1" applyBorder="1"/>
    <xf numFmtId="169" fontId="35" fillId="0" borderId="82" xfId="14" applyFont="1" applyFill="1" applyBorder="1"/>
    <xf numFmtId="0" fontId="35" fillId="0" borderId="82" xfId="15" applyFont="1" applyBorder="1"/>
    <xf numFmtId="0" fontId="35" fillId="0" borderId="82" xfId="10" applyFont="1" applyBorder="1"/>
    <xf numFmtId="0" fontId="25" fillId="0" borderId="82" xfId="10" applyFont="1" applyBorder="1" applyAlignment="1">
      <alignment wrapText="1"/>
    </xf>
    <xf numFmtId="0" fontId="18" fillId="0" borderId="82" xfId="10" applyFont="1" applyBorder="1"/>
    <xf numFmtId="0" fontId="18" fillId="0" borderId="83" xfId="10" applyFont="1" applyBorder="1"/>
    <xf numFmtId="0" fontId="34" fillId="0" borderId="0" xfId="10" applyFont="1" applyAlignment="1">
      <alignment horizontal="left"/>
    </xf>
    <xf numFmtId="0" fontId="19" fillId="0" borderId="0" xfId="10" applyFont="1" applyAlignment="1">
      <alignment horizontal="left" wrapText="1"/>
    </xf>
    <xf numFmtId="0" fontId="25" fillId="0" borderId="0" xfId="10" applyFont="1"/>
    <xf numFmtId="0" fontId="18" fillId="0" borderId="0" xfId="10" applyFont="1" applyAlignment="1">
      <alignment horizontal="left" wrapText="1"/>
    </xf>
    <xf numFmtId="0" fontId="34" fillId="0" borderId="0" xfId="10" quotePrefix="1" applyFont="1" applyAlignment="1">
      <alignment horizontal="left"/>
    </xf>
    <xf numFmtId="0" fontId="19" fillId="0" borderId="0" xfId="10" applyFont="1" applyAlignment="1">
      <alignment horizontal="center"/>
    </xf>
    <xf numFmtId="0" fontId="25" fillId="0" borderId="0" xfId="10" applyFont="1" applyAlignment="1">
      <alignment horizontal="center" wrapText="1"/>
    </xf>
    <xf numFmtId="43" fontId="38" fillId="0" borderId="0" xfId="2" applyFont="1"/>
    <xf numFmtId="175" fontId="39" fillId="0" borderId="0" xfId="2" applyNumberFormat="1" applyFont="1"/>
    <xf numFmtId="175" fontId="12" fillId="0" borderId="0" xfId="10" applyNumberFormat="1"/>
    <xf numFmtId="178" fontId="12" fillId="0" borderId="0" xfId="10" applyNumberFormat="1"/>
    <xf numFmtId="2" fontId="18" fillId="0" borderId="0" xfId="10" applyNumberFormat="1" applyFont="1"/>
    <xf numFmtId="179" fontId="12" fillId="0" borderId="0" xfId="10" applyNumberFormat="1"/>
    <xf numFmtId="0" fontId="18" fillId="0" borderId="0" xfId="10" applyFont="1" applyAlignment="1">
      <alignment horizontal="right"/>
    </xf>
    <xf numFmtId="164" fontId="4" fillId="0" borderId="1" xfId="1" applyFont="1" applyBorder="1" applyAlignment="1">
      <alignment horizontal="center" vertical="center" wrapText="1"/>
    </xf>
    <xf numFmtId="164" fontId="29" fillId="0" borderId="1" xfId="1" applyFont="1" applyBorder="1" applyAlignment="1">
      <alignment horizontal="center" vertical="center"/>
    </xf>
    <xf numFmtId="164" fontId="29" fillId="0" borderId="66" xfId="1" applyFont="1" applyBorder="1" applyAlignment="1">
      <alignment horizontal="right" vertical="center"/>
    </xf>
    <xf numFmtId="0" fontId="25" fillId="0" borderId="54" xfId="10" applyFont="1" applyBorder="1" applyAlignment="1">
      <alignment horizontal="right"/>
    </xf>
    <xf numFmtId="0" fontId="12" fillId="0" borderId="0" xfId="10" applyAlignment="1">
      <alignment horizontal="right"/>
    </xf>
    <xf numFmtId="0" fontId="25" fillId="14" borderId="1" xfId="10" applyFont="1" applyFill="1" applyBorder="1" applyAlignment="1">
      <alignment horizontal="center" vertical="center" wrapText="1"/>
    </xf>
    <xf numFmtId="0" fontId="40" fillId="0" borderId="1" xfId="10" applyFont="1" applyBorder="1" applyAlignment="1">
      <alignment horizontal="center" vertical="center" wrapText="1"/>
    </xf>
    <xf numFmtId="2" fontId="27" fillId="0" borderId="57" xfId="10" applyNumberFormat="1" applyFont="1" applyBorder="1" applyAlignment="1">
      <alignment horizontal="center"/>
    </xf>
    <xf numFmtId="2" fontId="30" fillId="0" borderId="57" xfId="12" applyNumberFormat="1" applyFont="1" applyBorder="1" applyAlignment="1">
      <alignment vertical="center" wrapText="1"/>
    </xf>
    <xf numFmtId="3" fontId="4" fillId="0" borderId="1" xfId="13" applyNumberFormat="1" applyFont="1" applyBorder="1" applyAlignment="1">
      <alignment horizontal="center" vertical="center" wrapText="1"/>
    </xf>
    <xf numFmtId="2" fontId="29" fillId="0" borderId="1" xfId="0" applyNumberFormat="1" applyFont="1" applyBorder="1" applyAlignment="1">
      <alignment horizontal="center" vertical="center" wrapText="1"/>
    </xf>
    <xf numFmtId="0" fontId="31" fillId="3" borderId="61" xfId="10" quotePrefix="1" applyFont="1" applyFill="1" applyBorder="1" applyAlignment="1">
      <alignment vertical="center" wrapText="1"/>
    </xf>
    <xf numFmtId="0" fontId="28" fillId="0" borderId="6" xfId="12" applyFont="1" applyBorder="1" applyAlignment="1">
      <alignment horizontal="left" vertical="center" wrapText="1"/>
    </xf>
    <xf numFmtId="2" fontId="4" fillId="0" borderId="6" xfId="13" applyNumberFormat="1" applyFont="1" applyBorder="1" applyAlignment="1">
      <alignment horizontal="center" vertical="center" wrapText="1"/>
    </xf>
    <xf numFmtId="4" fontId="4" fillId="0" borderId="6" xfId="13" applyNumberFormat="1" applyFont="1" applyBorder="1" applyAlignment="1">
      <alignment horizontal="center" vertical="center" wrapText="1"/>
    </xf>
    <xf numFmtId="2" fontId="29" fillId="0" borderId="6" xfId="0" applyNumberFormat="1" applyFont="1" applyBorder="1" applyAlignment="1">
      <alignment horizontal="center" vertical="center"/>
    </xf>
    <xf numFmtId="2" fontId="29" fillId="0" borderId="72" xfId="0" applyNumberFormat="1" applyFont="1" applyBorder="1" applyAlignment="1">
      <alignment horizontal="center" vertical="center"/>
    </xf>
    <xf numFmtId="2" fontId="7" fillId="0" borderId="68" xfId="10" applyNumberFormat="1" applyFont="1" applyBorder="1" applyAlignment="1">
      <alignment horizontal="center" vertical="center" wrapText="1"/>
    </xf>
    <xf numFmtId="166" fontId="7" fillId="0" borderId="68" xfId="10" applyNumberFormat="1" applyFont="1" applyBorder="1" applyAlignment="1">
      <alignment horizontal="center" vertical="center" wrapText="1"/>
    </xf>
    <xf numFmtId="0" fontId="41" fillId="14" borderId="1" xfId="10" applyFont="1" applyFill="1" applyBorder="1" applyAlignment="1">
      <alignment horizontal="center" vertical="center"/>
    </xf>
    <xf numFmtId="0" fontId="41" fillId="14" borderId="1" xfId="10" applyFont="1" applyFill="1" applyBorder="1" applyAlignment="1">
      <alignment horizontal="center" vertical="center" wrapText="1"/>
    </xf>
    <xf numFmtId="1" fontId="29" fillId="0" borderId="66" xfId="0" applyNumberFormat="1" applyFont="1" applyBorder="1" applyAlignment="1">
      <alignment horizontal="center" vertical="center"/>
    </xf>
    <xf numFmtId="3" fontId="29" fillId="0" borderId="1" xfId="0" applyNumberFormat="1" applyFont="1" applyBorder="1" applyAlignment="1">
      <alignment horizontal="center" vertical="center"/>
    </xf>
    <xf numFmtId="1" fontId="29" fillId="0" borderId="1" xfId="0" applyNumberFormat="1" applyFont="1" applyBorder="1" applyAlignment="1">
      <alignment horizontal="center" vertical="center"/>
    </xf>
    <xf numFmtId="0" fontId="25" fillId="14" borderId="74" xfId="10" applyFont="1" applyFill="1" applyBorder="1" applyAlignment="1">
      <alignment horizontal="center" vertical="center" wrapText="1"/>
    </xf>
    <xf numFmtId="0" fontId="26" fillId="0" borderId="1" xfId="10" applyFont="1" applyBorder="1" applyAlignment="1">
      <alignment wrapText="1"/>
    </xf>
    <xf numFmtId="2" fontId="12" fillId="0" borderId="73" xfId="10" applyNumberFormat="1" applyBorder="1" applyAlignment="1">
      <alignment horizontal="center"/>
    </xf>
    <xf numFmtId="44" fontId="7" fillId="9" borderId="4" xfId="3" applyFont="1" applyFill="1" applyBorder="1" applyAlignment="1">
      <alignment horizontal="right" vertical="center"/>
    </xf>
    <xf numFmtId="44" fontId="7" fillId="5" borderId="4" xfId="3" applyFont="1" applyFill="1" applyBorder="1" applyAlignment="1">
      <alignment horizontal="right" vertical="center"/>
    </xf>
    <xf numFmtId="44" fontId="7" fillId="3" borderId="6" xfId="3" applyFont="1" applyFill="1" applyBorder="1" applyAlignment="1">
      <alignment horizontal="right" vertical="center"/>
    </xf>
    <xf numFmtId="44" fontId="7" fillId="3" borderId="4" xfId="3" applyFont="1" applyFill="1" applyBorder="1" applyAlignment="1">
      <alignment horizontal="right" vertical="center"/>
    </xf>
    <xf numFmtId="167" fontId="7" fillId="3" borderId="4" xfId="3" applyNumberFormat="1" applyFont="1" applyFill="1" applyBorder="1" applyAlignment="1">
      <alignment horizontal="right" vertical="center"/>
    </xf>
    <xf numFmtId="44" fontId="7" fillId="7" borderId="4" xfId="3" applyFont="1" applyFill="1" applyBorder="1" applyAlignment="1">
      <alignment horizontal="right" vertical="center"/>
    </xf>
    <xf numFmtId="44" fontId="7" fillId="5" borderId="6" xfId="3" applyFont="1" applyFill="1" applyBorder="1" applyAlignment="1">
      <alignment horizontal="left" vertical="center"/>
    </xf>
    <xf numFmtId="44" fontId="3" fillId="5" borderId="6" xfId="3" applyFont="1" applyFill="1" applyBorder="1" applyAlignment="1">
      <alignment horizontal="left" vertical="center"/>
    </xf>
    <xf numFmtId="2" fontId="33" fillId="16" borderId="78" xfId="10" applyNumberFormat="1" applyFont="1" applyFill="1" applyBorder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2" fontId="1" fillId="0" borderId="6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166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/>
    </xf>
    <xf numFmtId="2" fontId="1" fillId="3" borderId="1" xfId="0" applyNumberFormat="1" applyFont="1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165" fontId="2" fillId="0" borderId="0" xfId="0" applyNumberFormat="1" applyFont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6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8" fillId="0" borderId="0" xfId="0" applyFont="1" applyAlignment="1">
      <alignment vertical="center"/>
    </xf>
    <xf numFmtId="0" fontId="8" fillId="6" borderId="0" xfId="0" applyFont="1" applyFill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left" vertical="center"/>
    </xf>
    <xf numFmtId="0" fontId="11" fillId="7" borderId="1" xfId="0" applyFont="1" applyFill="1" applyBorder="1" applyAlignment="1">
      <alignment horizontal="left" vertical="center"/>
    </xf>
    <xf numFmtId="0" fontId="7" fillId="10" borderId="4" xfId="0" applyFont="1" applyFill="1" applyBorder="1" applyAlignment="1">
      <alignment horizontal="right" vertical="center"/>
    </xf>
    <xf numFmtId="0" fontId="25" fillId="14" borderId="75" xfId="10" applyFont="1" applyFill="1" applyBorder="1" applyAlignment="1">
      <alignment horizontal="right" vertical="center"/>
    </xf>
    <xf numFmtId="0" fontId="25" fillId="14" borderId="66" xfId="10" applyFont="1" applyFill="1" applyBorder="1" applyAlignment="1">
      <alignment horizontal="right" vertical="center"/>
    </xf>
    <xf numFmtId="2" fontId="12" fillId="0" borderId="78" xfId="10" applyNumberFormat="1" applyBorder="1" applyAlignment="1">
      <alignment horizontal="right"/>
    </xf>
    <xf numFmtId="2" fontId="33" fillId="3" borderId="78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44" fontId="1" fillId="0" borderId="1" xfId="3" applyFont="1" applyFill="1" applyBorder="1" applyAlignment="1">
      <alignment vertical="center"/>
    </xf>
    <xf numFmtId="44" fontId="7" fillId="5" borderId="4" xfId="3" applyFont="1" applyFill="1" applyBorder="1" applyAlignment="1">
      <alignment vertical="center"/>
    </xf>
    <xf numFmtId="0" fontId="1" fillId="3" borderId="6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left" vertical="center"/>
    </xf>
    <xf numFmtId="44" fontId="7" fillId="7" borderId="4" xfId="3" applyFont="1" applyFill="1" applyBorder="1" applyAlignment="1">
      <alignment vertical="center"/>
    </xf>
    <xf numFmtId="44" fontId="7" fillId="7" borderId="1" xfId="3" applyFont="1" applyFill="1" applyBorder="1" applyAlignment="1">
      <alignment vertical="center"/>
    </xf>
    <xf numFmtId="44" fontId="7" fillId="5" borderId="1" xfId="3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1" fillId="3" borderId="6" xfId="0" applyFont="1" applyFill="1" applyBorder="1" applyAlignment="1">
      <alignment horizontal="center" vertical="center"/>
    </xf>
    <xf numFmtId="44" fontId="1" fillId="0" borderId="4" xfId="0" applyNumberFormat="1" applyFont="1" applyBorder="1" applyAlignment="1">
      <alignment horizontal="center" vertical="center"/>
    </xf>
    <xf numFmtId="44" fontId="1" fillId="0" borderId="4" xfId="3" applyFont="1" applyFill="1" applyBorder="1" applyAlignment="1">
      <alignment vertical="center"/>
    </xf>
    <xf numFmtId="44" fontId="1" fillId="0" borderId="4" xfId="3" applyFont="1" applyFill="1" applyBorder="1" applyAlignment="1">
      <alignment horizontal="center" vertical="center"/>
    </xf>
    <xf numFmtId="2" fontId="1" fillId="0" borderId="4" xfId="3" applyNumberFormat="1" applyFont="1" applyFill="1" applyBorder="1" applyAlignment="1">
      <alignment horizontal="center" vertical="center"/>
    </xf>
    <xf numFmtId="44" fontId="10" fillId="0" borderId="0" xfId="3" applyFont="1" applyAlignment="1">
      <alignment vertical="center"/>
    </xf>
    <xf numFmtId="0" fontId="34" fillId="0" borderId="70" xfId="10" applyFont="1" applyBorder="1"/>
    <xf numFmtId="2" fontId="25" fillId="0" borderId="0" xfId="10" applyNumberFormat="1" applyFont="1"/>
    <xf numFmtId="0" fontId="25" fillId="0" borderId="72" xfId="10" applyFont="1" applyBorder="1"/>
    <xf numFmtId="0" fontId="22" fillId="3" borderId="1" xfId="10" applyFont="1" applyFill="1" applyBorder="1" applyAlignment="1">
      <alignment horizontal="center" vertical="center" wrapText="1"/>
    </xf>
    <xf numFmtId="4" fontId="4" fillId="0" borderId="5" xfId="13" applyNumberFormat="1" applyFont="1" applyBorder="1" applyAlignment="1">
      <alignment horizontal="center" vertical="center" wrapText="1"/>
    </xf>
    <xf numFmtId="0" fontId="25" fillId="14" borderId="5" xfId="10" applyFont="1" applyFill="1" applyBorder="1" applyAlignment="1">
      <alignment vertical="center" wrapText="1"/>
    </xf>
    <xf numFmtId="0" fontId="13" fillId="3" borderId="1" xfId="4" applyFont="1" applyFill="1" applyBorder="1" applyAlignment="1">
      <alignment vertical="center"/>
    </xf>
    <xf numFmtId="169" fontId="13" fillId="3" borderId="1" xfId="5" applyFont="1" applyFill="1" applyBorder="1" applyAlignment="1">
      <alignment vertical="center"/>
    </xf>
    <xf numFmtId="0" fontId="13" fillId="3" borderId="1" xfId="4" applyFont="1" applyFill="1" applyBorder="1" applyAlignment="1">
      <alignment horizontal="center" vertical="center"/>
    </xf>
    <xf numFmtId="43" fontId="13" fillId="3" borderId="1" xfId="4" applyNumberFormat="1" applyFont="1" applyFill="1" applyBorder="1" applyAlignment="1">
      <alignment vertical="center"/>
    </xf>
    <xf numFmtId="169" fontId="13" fillId="3" borderId="1" xfId="5" applyFont="1" applyFill="1" applyBorder="1" applyAlignment="1">
      <alignment horizontal="center" vertical="center"/>
    </xf>
    <xf numFmtId="43" fontId="13" fillId="3" borderId="1" xfId="4" applyNumberFormat="1" applyFont="1" applyFill="1" applyBorder="1" applyAlignment="1">
      <alignment horizontal="center" vertical="center"/>
    </xf>
    <xf numFmtId="9" fontId="13" fillId="3" borderId="1" xfId="4" applyNumberFormat="1" applyFont="1" applyFill="1" applyBorder="1" applyAlignment="1">
      <alignment vertical="center"/>
    </xf>
    <xf numFmtId="44" fontId="13" fillId="3" borderId="1" xfId="3" applyFont="1" applyFill="1" applyBorder="1" applyAlignment="1">
      <alignment vertical="center"/>
    </xf>
    <xf numFmtId="0" fontId="1" fillId="11" borderId="1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44" fontId="1" fillId="3" borderId="8" xfId="3" applyFont="1" applyFill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2" fontId="1" fillId="0" borderId="1" xfId="3" applyNumberFormat="1" applyFont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 wrapText="1"/>
    </xf>
    <xf numFmtId="0" fontId="45" fillId="0" borderId="0" xfId="0" applyFont="1"/>
    <xf numFmtId="0" fontId="25" fillId="14" borderId="74" xfId="10" applyFont="1" applyFill="1" applyBorder="1" applyAlignment="1">
      <alignment horizontal="center" vertical="center"/>
    </xf>
    <xf numFmtId="0" fontId="26" fillId="0" borderId="1" xfId="10" applyFont="1" applyBorder="1"/>
    <xf numFmtId="0" fontId="28" fillId="0" borderId="1" xfId="12" applyFont="1" applyBorder="1" applyAlignment="1">
      <alignment horizontal="left" vertical="center" wrapText="1"/>
    </xf>
    <xf numFmtId="0" fontId="25" fillId="14" borderId="76" xfId="10" quotePrefix="1" applyFont="1" applyFill="1" applyBorder="1" applyAlignment="1">
      <alignment horizontal="center" vertical="center" wrapText="1"/>
    </xf>
    <xf numFmtId="0" fontId="26" fillId="0" borderId="76" xfId="10" applyFont="1" applyBorder="1"/>
    <xf numFmtId="0" fontId="26" fillId="0" borderId="77" xfId="10" applyFont="1" applyBorder="1"/>
    <xf numFmtId="0" fontId="25" fillId="0" borderId="0" xfId="10" applyFont="1" applyAlignment="1">
      <alignment horizontal="center" vertical="center" wrapText="1"/>
    </xf>
    <xf numFmtId="0" fontId="26" fillId="0" borderId="0" xfId="10" applyFont="1"/>
    <xf numFmtId="0" fontId="26" fillId="0" borderId="72" xfId="10" applyFont="1" applyBorder="1"/>
    <xf numFmtId="0" fontId="32" fillId="0" borderId="57" xfId="12" applyFont="1" applyBorder="1" applyAlignment="1">
      <alignment horizontal="center" vertical="center" wrapText="1"/>
    </xf>
    <xf numFmtId="0" fontId="32" fillId="0" borderId="1" xfId="12" applyFont="1" applyBorder="1" applyAlignment="1">
      <alignment horizontal="center" vertical="center" wrapText="1"/>
    </xf>
    <xf numFmtId="0" fontId="32" fillId="0" borderId="5" xfId="12" applyFont="1" applyBorder="1" applyAlignment="1">
      <alignment horizontal="center" vertical="center" wrapText="1"/>
    </xf>
    <xf numFmtId="2" fontId="33" fillId="0" borderId="79" xfId="10" applyNumberFormat="1" applyFont="1" applyBorder="1" applyAlignment="1">
      <alignment horizontal="center" vertical="center"/>
    </xf>
    <xf numFmtId="2" fontId="33" fillId="0" borderId="8" xfId="10" applyNumberFormat="1" applyFont="1" applyBorder="1" applyAlignment="1">
      <alignment horizontal="center" vertical="center"/>
    </xf>
    <xf numFmtId="2" fontId="33" fillId="0" borderId="9" xfId="10" applyNumberFormat="1" applyFont="1" applyBorder="1" applyAlignment="1">
      <alignment horizontal="center" vertical="center"/>
    </xf>
    <xf numFmtId="0" fontId="25" fillId="14" borderId="52" xfId="10" applyFont="1" applyFill="1" applyBorder="1" applyAlignment="1">
      <alignment horizontal="center" vertical="center"/>
    </xf>
    <xf numFmtId="0" fontId="25" fillId="14" borderId="57" xfId="10" applyFont="1" applyFill="1" applyBorder="1" applyAlignment="1">
      <alignment horizontal="center" vertical="center"/>
    </xf>
    <xf numFmtId="0" fontId="26" fillId="0" borderId="74" xfId="10" applyFont="1" applyBorder="1"/>
    <xf numFmtId="0" fontId="28" fillId="0" borderId="5" xfId="12" applyFont="1" applyBorder="1" applyAlignment="1">
      <alignment horizontal="left" vertical="center" wrapText="1"/>
    </xf>
    <xf numFmtId="0" fontId="28" fillId="0" borderId="4" xfId="12" applyFont="1" applyBorder="1" applyAlignment="1">
      <alignment horizontal="left" vertical="center" wrapText="1"/>
    </xf>
    <xf numFmtId="0" fontId="28" fillId="0" borderId="1" xfId="12" applyFont="1" applyBorder="1" applyAlignment="1">
      <alignment horizontal="center" vertical="center" wrapText="1"/>
    </xf>
    <xf numFmtId="0" fontId="25" fillId="0" borderId="80" xfId="10" applyFont="1" applyBorder="1" applyAlignment="1">
      <alignment horizontal="center" vertical="center" wrapText="1"/>
    </xf>
    <xf numFmtId="0" fontId="25" fillId="0" borderId="54" xfId="10" applyFont="1" applyBorder="1" applyAlignment="1">
      <alignment horizontal="center" vertical="center" wrapText="1"/>
    </xf>
    <xf numFmtId="0" fontId="25" fillId="0" borderId="56" xfId="10" applyFont="1" applyBorder="1" applyAlignment="1">
      <alignment horizontal="center" vertical="center" wrapText="1"/>
    </xf>
    <xf numFmtId="0" fontId="25" fillId="0" borderId="70" xfId="10" applyFont="1" applyBorder="1" applyAlignment="1">
      <alignment horizontal="center" vertical="center" wrapText="1"/>
    </xf>
    <xf numFmtId="0" fontId="25" fillId="0" borderId="72" xfId="10" applyFont="1" applyBorder="1" applyAlignment="1">
      <alignment horizontal="center" vertical="center" wrapText="1"/>
    </xf>
    <xf numFmtId="0" fontId="25" fillId="0" borderId="81" xfId="10" applyFont="1" applyBorder="1" applyAlignment="1">
      <alignment horizontal="center" vertical="center" wrapText="1"/>
    </xf>
    <xf numFmtId="0" fontId="25" fillId="0" borderId="82" xfId="10" applyFont="1" applyBorder="1" applyAlignment="1">
      <alignment horizontal="center" vertical="center" wrapText="1"/>
    </xf>
    <xf numFmtId="0" fontId="25" fillId="0" borderId="83" xfId="10" applyFont="1" applyBorder="1" applyAlignment="1">
      <alignment horizontal="center" vertical="center" wrapText="1"/>
    </xf>
    <xf numFmtId="0" fontId="28" fillId="0" borderId="5" xfId="12" applyFont="1" applyBorder="1" applyAlignment="1">
      <alignment horizontal="center" vertical="center" wrapText="1"/>
    </xf>
    <xf numFmtId="0" fontId="28" fillId="0" borderId="4" xfId="12" applyFont="1" applyBorder="1" applyAlignment="1">
      <alignment horizontal="center" vertical="center" wrapText="1"/>
    </xf>
    <xf numFmtId="2" fontId="28" fillId="0" borderId="1" xfId="12" applyNumberFormat="1" applyFont="1" applyBorder="1" applyAlignment="1">
      <alignment horizontal="left" vertical="center" wrapText="1"/>
    </xf>
    <xf numFmtId="2" fontId="32" fillId="0" borderId="57" xfId="12" applyNumberFormat="1" applyFont="1" applyBorder="1" applyAlignment="1">
      <alignment horizontal="center" vertical="center" wrapText="1"/>
    </xf>
    <xf numFmtId="2" fontId="32" fillId="0" borderId="1" xfId="12" applyNumberFormat="1" applyFont="1" applyBorder="1" applyAlignment="1">
      <alignment horizontal="center" vertical="center" wrapText="1"/>
    </xf>
    <xf numFmtId="2" fontId="32" fillId="0" borderId="5" xfId="12" applyNumberFormat="1" applyFont="1" applyBorder="1" applyAlignment="1">
      <alignment horizontal="center" vertical="center" wrapText="1"/>
    </xf>
    <xf numFmtId="0" fontId="46" fillId="0" borderId="0" xfId="24" applyFont="1" applyAlignment="1" applyProtection="1">
      <alignment vertical="center" wrapText="1"/>
      <protection locked="0"/>
    </xf>
    <xf numFmtId="0" fontId="46" fillId="0" borderId="0" xfId="24" applyFont="1" applyAlignment="1" applyProtection="1">
      <alignment horizontal="center" vertical="center" wrapText="1"/>
      <protection locked="0"/>
    </xf>
    <xf numFmtId="0" fontId="47" fillId="0" borderId="95" xfId="24" applyFont="1" applyBorder="1" applyAlignment="1" applyProtection="1">
      <alignment vertical="center" wrapText="1"/>
      <protection locked="0"/>
    </xf>
    <xf numFmtId="4" fontId="47" fillId="0" borderId="0" xfId="24" applyNumberFormat="1" applyFont="1" applyProtection="1">
      <protection locked="0"/>
    </xf>
    <xf numFmtId="0" fontId="47" fillId="0" borderId="0" xfId="24" applyFont="1" applyAlignment="1" applyProtection="1">
      <alignment vertical="center" wrapText="1"/>
      <protection locked="0"/>
    </xf>
    <xf numFmtId="0" fontId="46" fillId="0" borderId="0" xfId="24" applyFont="1" applyProtection="1">
      <protection locked="0"/>
    </xf>
    <xf numFmtId="4" fontId="46" fillId="0" borderId="0" xfId="24" applyNumberFormat="1" applyFont="1" applyProtection="1">
      <protection locked="0"/>
    </xf>
    <xf numFmtId="2" fontId="33" fillId="0" borderId="0" xfId="10" applyNumberFormat="1" applyFont="1" applyAlignment="1">
      <alignment horizontal="center" vertical="center"/>
    </xf>
    <xf numFmtId="0" fontId="30" fillId="0" borderId="97" xfId="12" applyFont="1" applyBorder="1" applyAlignment="1">
      <alignment vertical="center" wrapText="1"/>
    </xf>
    <xf numFmtId="0" fontId="47" fillId="0" borderId="82" xfId="24" applyFont="1" applyBorder="1" applyAlignment="1" applyProtection="1">
      <alignment vertical="center" wrapText="1"/>
      <protection locked="0"/>
    </xf>
    <xf numFmtId="0" fontId="47" fillId="0" borderId="82" xfId="24" applyFont="1" applyBorder="1" applyProtection="1">
      <protection locked="0"/>
    </xf>
    <xf numFmtId="4" fontId="47" fillId="0" borderId="82" xfId="24" applyNumberFormat="1" applyFont="1" applyBorder="1" applyAlignment="1" applyProtection="1">
      <alignment horizontal="right"/>
      <protection locked="0"/>
    </xf>
    <xf numFmtId="0" fontId="30" fillId="0" borderId="67" xfId="12" applyFont="1" applyBorder="1" applyAlignment="1">
      <alignment vertical="center" wrapText="1"/>
    </xf>
    <xf numFmtId="4" fontId="4" fillId="0" borderId="2" xfId="13" applyNumberFormat="1" applyFont="1" applyBorder="1" applyAlignment="1">
      <alignment horizontal="center" vertical="center" wrapText="1"/>
    </xf>
    <xf numFmtId="2" fontId="29" fillId="0" borderId="2" xfId="0" applyNumberFormat="1" applyFont="1" applyBorder="1" applyAlignment="1">
      <alignment horizontal="center" vertical="center" wrapText="1"/>
    </xf>
    <xf numFmtId="2" fontId="29" fillId="0" borderId="2" xfId="0" applyNumberFormat="1" applyFont="1" applyBorder="1" applyAlignment="1">
      <alignment horizontal="center" vertical="center"/>
    </xf>
    <xf numFmtId="2" fontId="29" fillId="0" borderId="94" xfId="0" applyNumberFormat="1" applyFont="1" applyBorder="1" applyAlignment="1">
      <alignment horizontal="center" vertical="center"/>
    </xf>
    <xf numFmtId="0" fontId="47" fillId="0" borderId="82" xfId="24" applyFont="1" applyBorder="1" applyAlignment="1" applyProtection="1">
      <alignment horizontal="center" vertical="center" wrapText="1"/>
      <protection locked="0"/>
    </xf>
    <xf numFmtId="4" fontId="4" fillId="0" borderId="68" xfId="13" applyNumberFormat="1" applyFont="1" applyBorder="1" applyAlignment="1">
      <alignment horizontal="center" vertical="center" wrapText="1"/>
    </xf>
    <xf numFmtId="2" fontId="29" fillId="0" borderId="68" xfId="0" applyNumberFormat="1" applyFont="1" applyBorder="1" applyAlignment="1">
      <alignment horizontal="center" vertical="center"/>
    </xf>
    <xf numFmtId="2" fontId="29" fillId="0" borderId="69" xfId="0" applyNumberFormat="1" applyFont="1" applyBorder="1" applyAlignment="1">
      <alignment horizontal="center" vertical="center"/>
    </xf>
    <xf numFmtId="0" fontId="46" fillId="0" borderId="96" xfId="24" applyFont="1" applyBorder="1" applyProtection="1">
      <protection locked="0"/>
    </xf>
    <xf numFmtId="0" fontId="25" fillId="0" borderId="0" xfId="10" applyFont="1" applyAlignment="1">
      <alignment vertical="center" wrapText="1"/>
    </xf>
    <xf numFmtId="0" fontId="47" fillId="0" borderId="0" xfId="24" applyFont="1" applyAlignment="1" applyProtection="1">
      <alignment horizontal="center" vertical="center" wrapText="1"/>
      <protection locked="0"/>
    </xf>
    <xf numFmtId="0" fontId="46" fillId="0" borderId="0" xfId="24" applyFont="1" applyAlignment="1" applyProtection="1">
      <alignment horizontal="center"/>
      <protection locked="0"/>
    </xf>
    <xf numFmtId="2" fontId="33" fillId="16" borderId="78" xfId="10" applyNumberFormat="1" applyFont="1" applyFill="1" applyBorder="1" applyAlignment="1">
      <alignment horizontal="center" vertical="center"/>
    </xf>
    <xf numFmtId="4" fontId="46" fillId="0" borderId="0" xfId="24" applyNumberFormat="1" applyFont="1" applyAlignment="1" applyProtection="1">
      <alignment horizontal="center"/>
      <protection locked="0"/>
    </xf>
    <xf numFmtId="2" fontId="33" fillId="3" borderId="71" xfId="0" applyNumberFormat="1" applyFont="1" applyFill="1" applyBorder="1" applyAlignment="1">
      <alignment horizontal="center" vertical="center"/>
    </xf>
    <xf numFmtId="2" fontId="33" fillId="16" borderId="1" xfId="10" applyNumberFormat="1" applyFont="1" applyFill="1" applyBorder="1" applyAlignment="1">
      <alignment horizontal="center" vertical="center"/>
    </xf>
    <xf numFmtId="0" fontId="25" fillId="0" borderId="82" xfId="10" applyFont="1" applyBorder="1" applyAlignment="1">
      <alignment vertical="center" wrapText="1"/>
    </xf>
    <xf numFmtId="2" fontId="33" fillId="16" borderId="56" xfId="10" applyNumberFormat="1" applyFont="1" applyFill="1" applyBorder="1" applyAlignment="1">
      <alignment horizontal="center" vertical="center"/>
    </xf>
    <xf numFmtId="44" fontId="6" fillId="0" borderId="0" xfId="3" applyFont="1" applyAlignment="1">
      <alignment vertical="center"/>
    </xf>
    <xf numFmtId="0" fontId="7" fillId="3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8" borderId="5" xfId="0" applyFont="1" applyFill="1" applyBorder="1" applyAlignment="1">
      <alignment horizontal="left" vertical="center"/>
    </xf>
    <xf numFmtId="0" fontId="3" fillId="8" borderId="6" xfId="0" applyFont="1" applyFill="1" applyBorder="1" applyAlignment="1">
      <alignment horizontal="left" vertical="center"/>
    </xf>
    <xf numFmtId="0" fontId="3" fillId="8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4" fontId="7" fillId="5" borderId="6" xfId="3" applyFont="1" applyFill="1" applyBorder="1" applyAlignment="1">
      <alignment horizontal="left" vertical="center"/>
    </xf>
    <xf numFmtId="44" fontId="7" fillId="5" borderId="4" xfId="3" applyFont="1" applyFill="1" applyBorder="1" applyAlignment="1">
      <alignment horizontal="left" vertical="center"/>
    </xf>
    <xf numFmtId="44" fontId="7" fillId="5" borderId="1" xfId="3" applyFont="1" applyFill="1" applyBorder="1" applyAlignment="1">
      <alignment horizontal="center" vertical="center"/>
    </xf>
    <xf numFmtId="44" fontId="7" fillId="5" borderId="5" xfId="3" applyFont="1" applyFill="1" applyBorder="1" applyAlignment="1">
      <alignment horizontal="center" vertical="center"/>
    </xf>
    <xf numFmtId="44" fontId="7" fillId="5" borderId="6" xfId="3" applyFont="1" applyFill="1" applyBorder="1" applyAlignment="1">
      <alignment horizontal="center" vertical="center"/>
    </xf>
    <xf numFmtId="44" fontId="7" fillId="5" borderId="4" xfId="3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4" fontId="7" fillId="5" borderId="5" xfId="3" applyFont="1" applyFill="1" applyBorder="1" applyAlignment="1">
      <alignment horizontal="right" vertical="center"/>
    </xf>
    <xf numFmtId="44" fontId="7" fillId="5" borderId="6" xfId="3" applyFont="1" applyFill="1" applyBorder="1" applyAlignment="1">
      <alignment horizontal="right" vertical="center"/>
    </xf>
    <xf numFmtId="44" fontId="7" fillId="5" borderId="4" xfId="3" applyFont="1" applyFill="1" applyBorder="1" applyAlignment="1">
      <alignment horizontal="right" vertical="center"/>
    </xf>
    <xf numFmtId="0" fontId="7" fillId="18" borderId="1" xfId="0" applyFont="1" applyFill="1" applyBorder="1" applyAlignment="1">
      <alignment horizontal="left" vertical="center"/>
    </xf>
    <xf numFmtId="0" fontId="11" fillId="18" borderId="1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44" fontId="7" fillId="7" borderId="6" xfId="3" applyFont="1" applyFill="1" applyBorder="1" applyAlignment="1">
      <alignment horizontal="right" vertical="center"/>
    </xf>
    <xf numFmtId="44" fontId="7" fillId="7" borderId="4" xfId="3" applyFont="1" applyFill="1" applyBorder="1" applyAlignment="1">
      <alignment horizontal="right" vertical="center"/>
    </xf>
    <xf numFmtId="44" fontId="7" fillId="17" borderId="6" xfId="3" applyFont="1" applyFill="1" applyBorder="1" applyAlignment="1">
      <alignment horizontal="center" vertical="center"/>
    </xf>
    <xf numFmtId="44" fontId="7" fillId="17" borderId="4" xfId="3" applyFont="1" applyFill="1" applyBorder="1" applyAlignment="1">
      <alignment horizontal="center" vertical="center"/>
    </xf>
    <xf numFmtId="44" fontId="7" fillId="3" borderId="5" xfId="3" applyFont="1" applyFill="1" applyBorder="1" applyAlignment="1">
      <alignment horizontal="right" vertical="center"/>
    </xf>
    <xf numFmtId="44" fontId="7" fillId="3" borderId="6" xfId="3" applyFont="1" applyFill="1" applyBorder="1" applyAlignment="1">
      <alignment horizontal="right" vertical="center"/>
    </xf>
    <xf numFmtId="44" fontId="7" fillId="3" borderId="4" xfId="3" applyFont="1" applyFill="1" applyBorder="1" applyAlignment="1">
      <alignment horizontal="right" vertical="center"/>
    </xf>
    <xf numFmtId="44" fontId="7" fillId="9" borderId="5" xfId="3" applyFont="1" applyFill="1" applyBorder="1" applyAlignment="1">
      <alignment horizontal="right" vertical="center"/>
    </xf>
    <xf numFmtId="44" fontId="7" fillId="9" borderId="6" xfId="3" applyFont="1" applyFill="1" applyBorder="1" applyAlignment="1">
      <alignment horizontal="right" vertical="center"/>
    </xf>
    <xf numFmtId="44" fontId="7" fillId="9" borderId="4" xfId="3" applyFont="1" applyFill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10" borderId="5" xfId="0" applyFont="1" applyFill="1" applyBorder="1" applyAlignment="1">
      <alignment horizontal="right" vertical="center"/>
    </xf>
    <xf numFmtId="0" fontId="7" fillId="10" borderId="6" xfId="0" applyFont="1" applyFill="1" applyBorder="1" applyAlignment="1">
      <alignment horizontal="right" vertical="center"/>
    </xf>
    <xf numFmtId="0" fontId="7" fillId="10" borderId="4" xfId="0" applyFont="1" applyFill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167" fontId="7" fillId="3" borderId="5" xfId="3" applyNumberFormat="1" applyFont="1" applyFill="1" applyBorder="1" applyAlignment="1">
      <alignment horizontal="right" vertical="center"/>
    </xf>
    <xf numFmtId="167" fontId="7" fillId="3" borderId="6" xfId="3" applyNumberFormat="1" applyFont="1" applyFill="1" applyBorder="1" applyAlignment="1">
      <alignment horizontal="right" vertical="center"/>
    </xf>
    <xf numFmtId="167" fontId="7" fillId="3" borderId="4" xfId="3" applyNumberFormat="1" applyFont="1" applyFill="1" applyBorder="1" applyAlignment="1">
      <alignment horizontal="right" vertical="center"/>
    </xf>
    <xf numFmtId="0" fontId="17" fillId="3" borderId="93" xfId="4" applyFont="1" applyFill="1" applyBorder="1" applyAlignment="1">
      <alignment horizontal="right" vertical="center"/>
    </xf>
    <xf numFmtId="0" fontId="17" fillId="3" borderId="41" xfId="4" applyFont="1" applyFill="1" applyBorder="1" applyAlignment="1">
      <alignment horizontal="right" vertical="center"/>
    </xf>
    <xf numFmtId="0" fontId="16" fillId="12" borderId="21" xfId="4" applyFont="1" applyFill="1" applyBorder="1" applyAlignment="1">
      <alignment horizontal="right" vertical="center"/>
    </xf>
    <xf numFmtId="0" fontId="16" fillId="12" borderId="29" xfId="4" applyFont="1" applyFill="1" applyBorder="1" applyAlignment="1">
      <alignment horizontal="right" vertical="center"/>
    </xf>
    <xf numFmtId="0" fontId="17" fillId="3" borderId="0" xfId="4" applyFont="1" applyFill="1" applyAlignment="1">
      <alignment horizontal="center" vertical="center"/>
    </xf>
    <xf numFmtId="0" fontId="16" fillId="13" borderId="5" xfId="4" applyFont="1" applyFill="1" applyBorder="1" applyAlignment="1">
      <alignment horizontal="right" vertical="center"/>
    </xf>
    <xf numFmtId="0" fontId="16" fillId="13" borderId="6" xfId="4" applyFont="1" applyFill="1" applyBorder="1" applyAlignment="1">
      <alignment horizontal="right" vertical="center"/>
    </xf>
    <xf numFmtId="0" fontId="16" fillId="13" borderId="4" xfId="4" applyFont="1" applyFill="1" applyBorder="1" applyAlignment="1">
      <alignment horizontal="right" vertical="center"/>
    </xf>
    <xf numFmtId="0" fontId="14" fillId="11" borderId="25" xfId="4" applyFont="1" applyFill="1" applyBorder="1" applyAlignment="1">
      <alignment horizontal="left" vertical="center"/>
    </xf>
    <xf numFmtId="0" fontId="14" fillId="11" borderId="26" xfId="4" applyFont="1" applyFill="1" applyBorder="1" applyAlignment="1">
      <alignment horizontal="left" vertical="center"/>
    </xf>
    <xf numFmtId="0" fontId="14" fillId="11" borderId="27" xfId="4" applyFont="1" applyFill="1" applyBorder="1" applyAlignment="1">
      <alignment horizontal="left" vertical="center"/>
    </xf>
    <xf numFmtId="0" fontId="14" fillId="11" borderId="25" xfId="4" applyFont="1" applyFill="1" applyBorder="1" applyAlignment="1">
      <alignment horizontal="center" vertical="center" wrapText="1"/>
    </xf>
    <xf numFmtId="0" fontId="14" fillId="11" borderId="26" xfId="4" applyFont="1" applyFill="1" applyBorder="1" applyAlignment="1">
      <alignment horizontal="center" vertical="center" wrapText="1"/>
    </xf>
    <xf numFmtId="0" fontId="13" fillId="3" borderId="1" xfId="4" applyFont="1" applyFill="1" applyBorder="1" applyAlignment="1">
      <alignment horizontal="center" vertical="center"/>
    </xf>
    <xf numFmtId="169" fontId="17" fillId="3" borderId="1" xfId="5" applyFont="1" applyFill="1" applyBorder="1" applyAlignment="1">
      <alignment horizontal="center" vertical="center"/>
    </xf>
    <xf numFmtId="0" fontId="16" fillId="12" borderId="5" xfId="4" applyFont="1" applyFill="1" applyBorder="1" applyAlignment="1">
      <alignment horizontal="right" vertical="center"/>
    </xf>
    <xf numFmtId="0" fontId="16" fillId="12" borderId="6" xfId="4" applyFont="1" applyFill="1" applyBorder="1" applyAlignment="1">
      <alignment horizontal="right" vertical="center"/>
    </xf>
    <xf numFmtId="0" fontId="16" fillId="12" borderId="4" xfId="4" applyFont="1" applyFill="1" applyBorder="1" applyAlignment="1">
      <alignment horizontal="right" vertical="center"/>
    </xf>
    <xf numFmtId="0" fontId="17" fillId="3" borderId="5" xfId="4" applyFont="1" applyFill="1" applyBorder="1" applyAlignment="1">
      <alignment horizontal="right" vertical="center"/>
    </xf>
    <xf numFmtId="0" fontId="17" fillId="3" borderId="6" xfId="4" applyFont="1" applyFill="1" applyBorder="1" applyAlignment="1">
      <alignment horizontal="right" vertical="center"/>
    </xf>
    <xf numFmtId="0" fontId="17" fillId="3" borderId="4" xfId="4" applyFont="1" applyFill="1" applyBorder="1" applyAlignment="1">
      <alignment horizontal="right" vertical="center"/>
    </xf>
    <xf numFmtId="0" fontId="17" fillId="3" borderId="17" xfId="4" applyFont="1" applyFill="1" applyBorder="1" applyAlignment="1">
      <alignment horizontal="right" vertical="center"/>
    </xf>
    <xf numFmtId="0" fontId="17" fillId="3" borderId="28" xfId="4" applyFont="1" applyFill="1" applyBorder="1" applyAlignment="1">
      <alignment horizontal="right" vertical="center"/>
    </xf>
    <xf numFmtId="0" fontId="14" fillId="11" borderId="5" xfId="4" applyFont="1" applyFill="1" applyBorder="1" applyAlignment="1">
      <alignment horizontal="left" vertical="center"/>
    </xf>
    <xf numFmtId="0" fontId="14" fillId="11" borderId="6" xfId="4" applyFont="1" applyFill="1" applyBorder="1" applyAlignment="1">
      <alignment horizontal="left" vertical="center"/>
    </xf>
    <xf numFmtId="0" fontId="14" fillId="11" borderId="4" xfId="4" applyFont="1" applyFill="1" applyBorder="1" applyAlignment="1">
      <alignment horizontal="left" vertical="center"/>
    </xf>
    <xf numFmtId="0" fontId="14" fillId="11" borderId="1" xfId="4" applyFont="1" applyFill="1" applyBorder="1" applyAlignment="1">
      <alignment horizontal="center" vertical="center"/>
    </xf>
    <xf numFmtId="0" fontId="13" fillId="3" borderId="6" xfId="4" applyFont="1" applyFill="1" applyBorder="1" applyAlignment="1">
      <alignment horizontal="center" vertical="center"/>
    </xf>
    <xf numFmtId="0" fontId="13" fillId="3" borderId="4" xfId="4" applyFont="1" applyFill="1" applyBorder="1" applyAlignment="1">
      <alignment horizontal="center" vertical="center"/>
    </xf>
    <xf numFmtId="0" fontId="13" fillId="3" borderId="10" xfId="4" applyFont="1" applyFill="1" applyBorder="1" applyAlignment="1">
      <alignment horizontal="center" vertical="center"/>
    </xf>
    <xf numFmtId="166" fontId="15" fillId="11" borderId="18" xfId="4" applyNumberFormat="1" applyFont="1" applyFill="1" applyBorder="1" applyAlignment="1">
      <alignment horizontal="center" vertical="center" wrapText="1"/>
    </xf>
    <xf numFmtId="166" fontId="13" fillId="11" borderId="10" xfId="4" applyNumberFormat="1" applyFont="1" applyFill="1" applyBorder="1" applyAlignment="1">
      <alignment horizontal="center" vertical="center" wrapText="1"/>
    </xf>
    <xf numFmtId="166" fontId="13" fillId="11" borderId="19" xfId="4" applyNumberFormat="1" applyFont="1" applyFill="1" applyBorder="1" applyAlignment="1">
      <alignment horizontal="center" vertical="center" wrapText="1"/>
    </xf>
    <xf numFmtId="166" fontId="13" fillId="11" borderId="22" xfId="4" applyNumberFormat="1" applyFont="1" applyFill="1" applyBorder="1" applyAlignment="1">
      <alignment horizontal="center" vertical="center" wrapText="1"/>
    </xf>
    <xf numFmtId="166" fontId="13" fillId="11" borderId="14" xfId="4" applyNumberFormat="1" applyFont="1" applyFill="1" applyBorder="1" applyAlignment="1">
      <alignment horizontal="center" vertical="center" wrapText="1"/>
    </xf>
    <xf numFmtId="166" fontId="13" fillId="11" borderId="23" xfId="4" applyNumberFormat="1" applyFont="1" applyFill="1" applyBorder="1" applyAlignment="1">
      <alignment horizontal="center" vertical="center" wrapText="1"/>
    </xf>
    <xf numFmtId="0" fontId="15" fillId="11" borderId="20" xfId="4" applyFont="1" applyFill="1" applyBorder="1" applyAlignment="1">
      <alignment horizontal="center" vertical="center" wrapText="1"/>
    </xf>
    <xf numFmtId="0" fontId="13" fillId="11" borderId="24" xfId="4" applyFont="1" applyFill="1" applyBorder="1" applyAlignment="1">
      <alignment horizontal="center" vertical="center" wrapText="1"/>
    </xf>
    <xf numFmtId="0" fontId="14" fillId="3" borderId="6" xfId="4" applyFont="1" applyFill="1" applyBorder="1" applyAlignment="1">
      <alignment horizontal="center" vertical="center"/>
    </xf>
    <xf numFmtId="0" fontId="14" fillId="11" borderId="5" xfId="4" applyFont="1" applyFill="1" applyBorder="1" applyAlignment="1">
      <alignment horizontal="center" vertical="center"/>
    </xf>
    <xf numFmtId="0" fontId="14" fillId="11" borderId="6" xfId="4" applyFont="1" applyFill="1" applyBorder="1" applyAlignment="1">
      <alignment horizontal="center" vertical="center"/>
    </xf>
    <xf numFmtId="0" fontId="14" fillId="11" borderId="4" xfId="4" applyFont="1" applyFill="1" applyBorder="1" applyAlignment="1">
      <alignment horizontal="center" vertical="center"/>
    </xf>
    <xf numFmtId="0" fontId="13" fillId="3" borderId="5" xfId="4" applyFont="1" applyFill="1" applyBorder="1" applyAlignment="1">
      <alignment horizontal="center" vertical="center"/>
    </xf>
    <xf numFmtId="0" fontId="14" fillId="3" borderId="5" xfId="4" applyFont="1" applyFill="1" applyBorder="1" applyAlignment="1">
      <alignment horizontal="center" vertical="center" wrapText="1"/>
    </xf>
    <xf numFmtId="0" fontId="14" fillId="3" borderId="6" xfId="4" applyFont="1" applyFill="1" applyBorder="1" applyAlignment="1">
      <alignment horizontal="center" vertical="center" wrapText="1"/>
    </xf>
    <xf numFmtId="0" fontId="14" fillId="3" borderId="4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left" vertical="center" wrapText="1"/>
    </xf>
    <xf numFmtId="0" fontId="14" fillId="3" borderId="4" xfId="4" applyFont="1" applyFill="1" applyBorder="1" applyAlignment="1">
      <alignment horizontal="left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14" fillId="3" borderId="14" xfId="4" applyFont="1" applyFill="1" applyBorder="1" applyAlignment="1">
      <alignment horizontal="center" vertical="center" wrapText="1"/>
    </xf>
    <xf numFmtId="0" fontId="14" fillId="3" borderId="7" xfId="4" applyFont="1" applyFill="1" applyBorder="1" applyAlignment="1">
      <alignment horizontal="center" vertical="center" wrapText="1"/>
    </xf>
    <xf numFmtId="166" fontId="14" fillId="11" borderId="9" xfId="4" applyNumberFormat="1" applyFont="1" applyFill="1" applyBorder="1" applyAlignment="1">
      <alignment horizontal="center" vertical="center"/>
    </xf>
    <xf numFmtId="166" fontId="14" fillId="11" borderId="10" xfId="4" applyNumberFormat="1" applyFont="1" applyFill="1" applyBorder="1" applyAlignment="1">
      <alignment horizontal="center" vertical="center"/>
    </xf>
    <xf numFmtId="166" fontId="14" fillId="11" borderId="11" xfId="4" applyNumberFormat="1" applyFont="1" applyFill="1" applyBorder="1" applyAlignment="1">
      <alignment horizontal="center" vertical="center"/>
    </xf>
    <xf numFmtId="166" fontId="13" fillId="11" borderId="3" xfId="4" applyNumberFormat="1" applyFont="1" applyFill="1" applyBorder="1" applyAlignment="1">
      <alignment horizontal="center" vertical="center"/>
    </xf>
    <xf numFmtId="166" fontId="13" fillId="11" borderId="14" xfId="4" applyNumberFormat="1" applyFont="1" applyFill="1" applyBorder="1" applyAlignment="1">
      <alignment horizontal="center" vertical="center"/>
    </xf>
    <xf numFmtId="166" fontId="13" fillId="11" borderId="7" xfId="4" applyNumberFormat="1" applyFont="1" applyFill="1" applyBorder="1" applyAlignment="1">
      <alignment horizontal="center" vertical="center"/>
    </xf>
    <xf numFmtId="166" fontId="14" fillId="11" borderId="18" xfId="4" applyNumberFormat="1" applyFont="1" applyFill="1" applyBorder="1" applyAlignment="1">
      <alignment horizontal="center" vertical="center" wrapText="1"/>
    </xf>
    <xf numFmtId="166" fontId="14" fillId="11" borderId="10" xfId="4" applyNumberFormat="1" applyFont="1" applyFill="1" applyBorder="1" applyAlignment="1">
      <alignment horizontal="center" vertical="center" wrapText="1"/>
    </xf>
    <xf numFmtId="166" fontId="14" fillId="11" borderId="19" xfId="4" applyNumberFormat="1" applyFont="1" applyFill="1" applyBorder="1" applyAlignment="1">
      <alignment horizontal="center" vertical="center" wrapText="1"/>
    </xf>
    <xf numFmtId="166" fontId="14" fillId="11" borderId="22" xfId="4" applyNumberFormat="1" applyFont="1" applyFill="1" applyBorder="1" applyAlignment="1">
      <alignment horizontal="center" vertical="center" wrapText="1"/>
    </xf>
    <xf numFmtId="166" fontId="14" fillId="11" borderId="14" xfId="4" applyNumberFormat="1" applyFont="1" applyFill="1" applyBorder="1" applyAlignment="1">
      <alignment horizontal="center" vertical="center" wrapText="1"/>
    </xf>
    <xf numFmtId="166" fontId="14" fillId="11" borderId="23" xfId="4" applyNumberFormat="1" applyFont="1" applyFill="1" applyBorder="1" applyAlignment="1">
      <alignment horizontal="center" vertical="center" wrapText="1"/>
    </xf>
    <xf numFmtId="0" fontId="14" fillId="11" borderId="20" xfId="4" applyFont="1" applyFill="1" applyBorder="1" applyAlignment="1">
      <alignment horizontal="center" vertical="center" wrapText="1"/>
    </xf>
    <xf numFmtId="0" fontId="14" fillId="11" borderId="24" xfId="4" applyFont="1" applyFill="1" applyBorder="1" applyAlignment="1">
      <alignment horizontal="center" vertical="center" wrapText="1"/>
    </xf>
    <xf numFmtId="0" fontId="14" fillId="3" borderId="14" xfId="4" applyFont="1" applyFill="1" applyBorder="1" applyAlignment="1">
      <alignment horizontal="center" vertical="center"/>
    </xf>
    <xf numFmtId="0" fontId="14" fillId="3" borderId="9" xfId="4" applyFont="1" applyFill="1" applyBorder="1" applyAlignment="1">
      <alignment horizontal="center" vertical="center"/>
    </xf>
    <xf numFmtId="0" fontId="14" fillId="3" borderId="11" xfId="4" applyFont="1" applyFill="1" applyBorder="1" applyAlignment="1">
      <alignment horizontal="center" vertical="center"/>
    </xf>
    <xf numFmtId="0" fontId="14" fillId="3" borderId="3" xfId="4" applyFont="1" applyFill="1" applyBorder="1" applyAlignment="1">
      <alignment horizontal="center" vertical="center"/>
    </xf>
    <xf numFmtId="0" fontId="14" fillId="3" borderId="7" xfId="4" applyFont="1" applyFill="1" applyBorder="1" applyAlignment="1">
      <alignment horizontal="center" vertical="center"/>
    </xf>
    <xf numFmtId="0" fontId="14" fillId="3" borderId="10" xfId="4" applyFont="1" applyFill="1" applyBorder="1" applyAlignment="1">
      <alignment horizontal="center" vertical="center"/>
    </xf>
    <xf numFmtId="0" fontId="14" fillId="3" borderId="5" xfId="4" applyFont="1" applyFill="1" applyBorder="1" applyAlignment="1">
      <alignment horizontal="left" vertical="center"/>
    </xf>
    <xf numFmtId="0" fontId="14" fillId="3" borderId="4" xfId="4" applyFont="1" applyFill="1" applyBorder="1" applyAlignment="1">
      <alignment horizontal="left" vertical="center"/>
    </xf>
    <xf numFmtId="164" fontId="13" fillId="3" borderId="15" xfId="4" applyNumberFormat="1" applyFont="1" applyFill="1" applyBorder="1" applyAlignment="1">
      <alignment horizontal="left" vertical="center" wrapText="1"/>
    </xf>
    <xf numFmtId="164" fontId="13" fillId="3" borderId="44" xfId="4" applyNumberFormat="1" applyFont="1" applyFill="1" applyBorder="1" applyAlignment="1">
      <alignment horizontal="left" vertical="center" wrapText="1"/>
    </xf>
    <xf numFmtId="164" fontId="13" fillId="3" borderId="50" xfId="4" applyNumberFormat="1" applyFont="1" applyFill="1" applyBorder="1" applyAlignment="1">
      <alignment horizontal="left" vertical="center" wrapText="1"/>
    </xf>
    <xf numFmtId="0" fontId="13" fillId="3" borderId="33" xfId="4" applyFont="1" applyFill="1" applyBorder="1" applyAlignment="1">
      <alignment horizontal="left" vertical="center" wrapText="1"/>
    </xf>
    <xf numFmtId="0" fontId="13" fillId="3" borderId="34" xfId="4" applyFont="1" applyFill="1" applyBorder="1" applyAlignment="1">
      <alignment horizontal="left" vertical="center" wrapText="1"/>
    </xf>
    <xf numFmtId="0" fontId="13" fillId="3" borderId="35" xfId="4" applyFont="1" applyFill="1" applyBorder="1" applyAlignment="1">
      <alignment horizontal="left" vertical="center" wrapText="1"/>
    </xf>
    <xf numFmtId="0" fontId="13" fillId="3" borderId="16" xfId="4" applyFont="1" applyFill="1" applyBorder="1" applyAlignment="1">
      <alignment horizontal="left" vertical="center" wrapText="1"/>
    </xf>
    <xf numFmtId="0" fontId="13" fillId="3" borderId="47" xfId="4" applyFont="1" applyFill="1" applyBorder="1" applyAlignment="1">
      <alignment horizontal="left" vertical="center" wrapText="1"/>
    </xf>
    <xf numFmtId="0" fontId="13" fillId="3" borderId="49" xfId="4" applyFont="1" applyFill="1" applyBorder="1" applyAlignment="1">
      <alignment horizontal="left" vertical="center" wrapText="1"/>
    </xf>
    <xf numFmtId="0" fontId="16" fillId="3" borderId="10" xfId="4" applyFont="1" applyFill="1" applyBorder="1" applyAlignment="1">
      <alignment horizontal="right" vertical="center"/>
    </xf>
    <xf numFmtId="0" fontId="16" fillId="3" borderId="11" xfId="4" applyFont="1" applyFill="1" applyBorder="1" applyAlignment="1">
      <alignment horizontal="right" vertical="center"/>
    </xf>
    <xf numFmtId="0" fontId="14" fillId="11" borderId="5" xfId="4" applyFont="1" applyFill="1" applyBorder="1" applyAlignment="1">
      <alignment horizontal="center" vertical="center" wrapText="1"/>
    </xf>
    <xf numFmtId="0" fontId="14" fillId="11" borderId="6" xfId="4" applyFont="1" applyFill="1" applyBorder="1" applyAlignment="1">
      <alignment horizontal="center" vertical="center" wrapText="1"/>
    </xf>
    <xf numFmtId="0" fontId="14" fillId="11" borderId="51" xfId="4" applyFont="1" applyFill="1" applyBorder="1" applyAlignment="1">
      <alignment horizontal="center" vertical="center" wrapText="1"/>
    </xf>
    <xf numFmtId="164" fontId="13" fillId="3" borderId="33" xfId="4" applyNumberFormat="1" applyFont="1" applyFill="1" applyBorder="1" applyAlignment="1">
      <alignment horizontal="left" vertical="center" wrapText="1"/>
    </xf>
    <xf numFmtId="164" fontId="13" fillId="3" borderId="34" xfId="4" applyNumberFormat="1" applyFont="1" applyFill="1" applyBorder="1" applyAlignment="1">
      <alignment horizontal="left" vertical="center" wrapText="1"/>
    </xf>
    <xf numFmtId="164" fontId="13" fillId="3" borderId="35" xfId="4" applyNumberFormat="1" applyFont="1" applyFill="1" applyBorder="1" applyAlignment="1">
      <alignment horizontal="left" vertical="center" wrapText="1"/>
    </xf>
    <xf numFmtId="164" fontId="13" fillId="3" borderId="16" xfId="4" applyNumberFormat="1" applyFont="1" applyFill="1" applyBorder="1" applyAlignment="1">
      <alignment horizontal="left" vertical="center" wrapText="1"/>
    </xf>
    <xf numFmtId="164" fontId="13" fillId="3" borderId="47" xfId="4" applyNumberFormat="1" applyFont="1" applyFill="1" applyBorder="1" applyAlignment="1">
      <alignment horizontal="left" vertical="center" wrapText="1"/>
    </xf>
    <xf numFmtId="164" fontId="13" fillId="3" borderId="49" xfId="4" applyNumberFormat="1" applyFont="1" applyFill="1" applyBorder="1" applyAlignment="1">
      <alignment horizontal="left" vertical="center" wrapText="1"/>
    </xf>
    <xf numFmtId="164" fontId="13" fillId="3" borderId="37" xfId="4" applyNumberFormat="1" applyFont="1" applyFill="1" applyBorder="1" applyAlignment="1">
      <alignment horizontal="left" vertical="center" wrapText="1"/>
    </xf>
    <xf numFmtId="164" fontId="13" fillId="3" borderId="31" xfId="4" applyNumberFormat="1" applyFont="1" applyFill="1" applyBorder="1" applyAlignment="1">
      <alignment horizontal="left" vertical="center" wrapText="1"/>
    </xf>
    <xf numFmtId="164" fontId="13" fillId="3" borderId="21" xfId="4" applyNumberFormat="1" applyFont="1" applyFill="1" applyBorder="1" applyAlignment="1">
      <alignment horizontal="left" vertical="center" wrapText="1"/>
    </xf>
    <xf numFmtId="164" fontId="13" fillId="3" borderId="29" xfId="4" applyNumberFormat="1" applyFont="1" applyFill="1" applyBorder="1" applyAlignment="1">
      <alignment horizontal="left" vertical="center" wrapText="1"/>
    </xf>
    <xf numFmtId="44" fontId="17" fillId="3" borderId="33" xfId="4" applyNumberFormat="1" applyFont="1" applyFill="1" applyBorder="1" applyAlignment="1">
      <alignment horizontal="center" vertical="center"/>
    </xf>
    <xf numFmtId="44" fontId="17" fillId="3" borderId="34" xfId="4" applyNumberFormat="1" applyFont="1" applyFill="1" applyBorder="1" applyAlignment="1">
      <alignment horizontal="center" vertical="center"/>
    </xf>
    <xf numFmtId="44" fontId="17" fillId="3" borderId="46" xfId="4" applyNumberFormat="1" applyFont="1" applyFill="1" applyBorder="1" applyAlignment="1">
      <alignment horizontal="center" vertical="center"/>
    </xf>
    <xf numFmtId="44" fontId="17" fillId="3" borderId="12" xfId="4" applyNumberFormat="1" applyFont="1" applyFill="1" applyBorder="1" applyAlignment="1">
      <alignment horizontal="center" vertical="center"/>
    </xf>
    <xf numFmtId="44" fontId="17" fillId="3" borderId="0" xfId="4" applyNumberFormat="1" applyFont="1" applyFill="1" applyAlignment="1">
      <alignment horizontal="center" vertical="center"/>
    </xf>
    <xf numFmtId="44" fontId="17" fillId="3" borderId="13" xfId="4" applyNumberFormat="1" applyFont="1" applyFill="1" applyBorder="1" applyAlignment="1">
      <alignment horizontal="center" vertical="center"/>
    </xf>
    <xf numFmtId="0" fontId="17" fillId="3" borderId="13" xfId="4" applyFont="1" applyFill="1" applyBorder="1" applyAlignment="1">
      <alignment horizontal="center" vertical="center"/>
    </xf>
    <xf numFmtId="0" fontId="16" fillId="3" borderId="15" xfId="4" applyFont="1" applyFill="1" applyBorder="1" applyAlignment="1">
      <alignment horizontal="left" vertical="center"/>
    </xf>
    <xf numFmtId="0" fontId="16" fillId="3" borderId="44" xfId="4" applyFont="1" applyFill="1" applyBorder="1" applyAlignment="1">
      <alignment horizontal="left" vertical="center"/>
    </xf>
    <xf numFmtId="0" fontId="16" fillId="3" borderId="45" xfId="4" applyFont="1" applyFill="1" applyBorder="1" applyAlignment="1">
      <alignment horizontal="left" vertical="center"/>
    </xf>
    <xf numFmtId="0" fontId="17" fillId="3" borderId="9" xfId="4" applyFont="1" applyFill="1" applyBorder="1" applyAlignment="1">
      <alignment horizontal="center" vertical="center"/>
    </xf>
    <xf numFmtId="0" fontId="17" fillId="3" borderId="10" xfId="4" applyFont="1" applyFill="1" applyBorder="1" applyAlignment="1">
      <alignment horizontal="center" vertical="center"/>
    </xf>
    <xf numFmtId="0" fontId="17" fillId="3" borderId="11" xfId="4" applyFont="1" applyFill="1" applyBorder="1" applyAlignment="1">
      <alignment horizontal="center" vertical="center"/>
    </xf>
    <xf numFmtId="0" fontId="17" fillId="3" borderId="15" xfId="4" applyFont="1" applyFill="1" applyBorder="1" applyAlignment="1">
      <alignment horizontal="right" vertical="center"/>
    </xf>
    <xf numFmtId="0" fontId="17" fillId="3" borderId="44" xfId="4" applyFont="1" applyFill="1" applyBorder="1" applyAlignment="1">
      <alignment horizontal="right" vertical="center"/>
    </xf>
    <xf numFmtId="0" fontId="17" fillId="3" borderId="50" xfId="4" applyFont="1" applyFill="1" applyBorder="1" applyAlignment="1">
      <alignment horizontal="right" vertical="center"/>
    </xf>
    <xf numFmtId="0" fontId="17" fillId="3" borderId="33" xfId="4" applyFont="1" applyFill="1" applyBorder="1" applyAlignment="1">
      <alignment horizontal="right" vertical="center"/>
    </xf>
    <xf numFmtId="0" fontId="17" fillId="3" borderId="34" xfId="4" applyFont="1" applyFill="1" applyBorder="1" applyAlignment="1">
      <alignment horizontal="right" vertical="center"/>
    </xf>
    <xf numFmtId="0" fontId="17" fillId="3" borderId="35" xfId="4" applyFont="1" applyFill="1" applyBorder="1" applyAlignment="1">
      <alignment horizontal="right" vertical="center"/>
    </xf>
    <xf numFmtId="0" fontId="16" fillId="12" borderId="16" xfId="4" applyFont="1" applyFill="1" applyBorder="1" applyAlignment="1">
      <alignment horizontal="right" vertical="center"/>
    </xf>
    <xf numFmtId="0" fontId="16" fillId="12" borderId="47" xfId="4" applyFont="1" applyFill="1" applyBorder="1" applyAlignment="1">
      <alignment horizontal="right" vertical="center"/>
    </xf>
    <xf numFmtId="0" fontId="16" fillId="12" borderId="49" xfId="4" applyFont="1" applyFill="1" applyBorder="1" applyAlignment="1">
      <alignment horizontal="right" vertical="center"/>
    </xf>
    <xf numFmtId="0" fontId="17" fillId="3" borderId="6" xfId="4" applyFont="1" applyFill="1" applyBorder="1" applyAlignment="1">
      <alignment horizontal="center" vertical="center"/>
    </xf>
    <xf numFmtId="0" fontId="14" fillId="3" borderId="0" xfId="4" applyFont="1" applyFill="1" applyAlignment="1">
      <alignment horizontal="center" vertical="center"/>
    </xf>
    <xf numFmtId="44" fontId="17" fillId="3" borderId="16" xfId="4" applyNumberFormat="1" applyFont="1" applyFill="1" applyBorder="1" applyAlignment="1">
      <alignment horizontal="center" vertical="center"/>
    </xf>
    <xf numFmtId="44" fontId="17" fillId="3" borderId="47" xfId="4" applyNumberFormat="1" applyFont="1" applyFill="1" applyBorder="1" applyAlignment="1">
      <alignment horizontal="center" vertical="center"/>
    </xf>
    <xf numFmtId="44" fontId="17" fillId="3" borderId="48" xfId="4" applyNumberFormat="1" applyFont="1" applyFill="1" applyBorder="1" applyAlignment="1">
      <alignment horizontal="center" vertical="center"/>
    </xf>
    <xf numFmtId="44" fontId="17" fillId="3" borderId="3" xfId="4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7" fillId="3" borderId="7" xfId="4" applyFont="1" applyFill="1" applyBorder="1" applyAlignment="1">
      <alignment horizontal="center" vertical="center"/>
    </xf>
    <xf numFmtId="4" fontId="46" fillId="0" borderId="0" xfId="24" applyNumberFormat="1" applyFont="1" applyAlignment="1" applyProtection="1">
      <alignment horizontal="center"/>
      <protection locked="0"/>
    </xf>
    <xf numFmtId="0" fontId="46" fillId="0" borderId="0" xfId="24" applyFont="1" applyAlignment="1" applyProtection="1">
      <alignment horizontal="center"/>
      <protection locked="0"/>
    </xf>
    <xf numFmtId="0" fontId="46" fillId="0" borderId="0" xfId="24" applyFont="1" applyAlignment="1" applyProtection="1">
      <alignment horizontal="center" vertical="center" wrapText="1"/>
      <protection locked="0"/>
    </xf>
    <xf numFmtId="0" fontId="46" fillId="0" borderId="54" xfId="24" applyFont="1" applyBorder="1" applyAlignment="1" applyProtection="1">
      <alignment horizontal="center"/>
      <protection locked="0"/>
    </xf>
    <xf numFmtId="0" fontId="19" fillId="0" borderId="52" xfId="10" applyFont="1" applyBorder="1" applyAlignment="1">
      <alignment horizontal="center"/>
    </xf>
    <xf numFmtId="0" fontId="19" fillId="0" borderId="57" xfId="10" applyFont="1" applyBorder="1" applyAlignment="1">
      <alignment horizontal="center"/>
    </xf>
    <xf numFmtId="0" fontId="20" fillId="0" borderId="53" xfId="10" applyFont="1" applyBorder="1" applyAlignment="1">
      <alignment horizontal="center" vertical="center"/>
    </xf>
    <xf numFmtId="0" fontId="20" fillId="0" borderId="54" xfId="10" applyFont="1" applyBorder="1" applyAlignment="1">
      <alignment horizontal="center" vertical="center"/>
    </xf>
    <xf numFmtId="0" fontId="20" fillId="0" borderId="55" xfId="10" applyFont="1" applyBorder="1" applyAlignment="1">
      <alignment horizontal="center" vertical="center"/>
    </xf>
    <xf numFmtId="0" fontId="20" fillId="0" borderId="12" xfId="10" applyFont="1" applyBorder="1" applyAlignment="1">
      <alignment horizontal="center" vertical="center"/>
    </xf>
    <xf numFmtId="0" fontId="20" fillId="0" borderId="0" xfId="10" applyFont="1" applyAlignment="1">
      <alignment horizontal="center" vertical="center"/>
    </xf>
    <xf numFmtId="0" fontId="20" fillId="0" borderId="13" xfId="10" applyFont="1" applyBorder="1" applyAlignment="1">
      <alignment horizontal="center" vertical="center"/>
    </xf>
    <xf numFmtId="0" fontId="21" fillId="0" borderId="53" xfId="10" applyFont="1" applyBorder="1" applyAlignment="1">
      <alignment horizontal="center" vertical="center"/>
    </xf>
    <xf numFmtId="0" fontId="21" fillId="0" borderId="56" xfId="10" applyFont="1" applyBorder="1" applyAlignment="1">
      <alignment horizontal="center" vertical="center"/>
    </xf>
    <xf numFmtId="0" fontId="21" fillId="0" borderId="3" xfId="10" applyFont="1" applyBorder="1" applyAlignment="1">
      <alignment horizontal="center" vertical="center"/>
    </xf>
    <xf numFmtId="0" fontId="21" fillId="0" borderId="58" xfId="10" applyFont="1" applyBorder="1" applyAlignment="1">
      <alignment horizontal="center" vertical="center"/>
    </xf>
    <xf numFmtId="0" fontId="19" fillId="0" borderId="59" xfId="10" applyFont="1" applyBorder="1" applyAlignment="1">
      <alignment horizontal="center"/>
    </xf>
    <xf numFmtId="0" fontId="19" fillId="0" borderId="10" xfId="10" applyFont="1" applyBorder="1" applyAlignment="1">
      <alignment horizontal="center"/>
    </xf>
    <xf numFmtId="0" fontId="19" fillId="0" borderId="60" xfId="10" applyFont="1" applyBorder="1" applyAlignment="1">
      <alignment horizontal="center"/>
    </xf>
    <xf numFmtId="0" fontId="22" fillId="6" borderId="61" xfId="10" applyFont="1" applyFill="1" applyBorder="1" applyAlignment="1">
      <alignment horizontal="center" vertical="center" wrapText="1"/>
    </xf>
    <xf numFmtId="0" fontId="22" fillId="6" borderId="6" xfId="10" applyFont="1" applyFill="1" applyBorder="1" applyAlignment="1">
      <alignment horizontal="center" vertical="center" wrapText="1"/>
    </xf>
    <xf numFmtId="0" fontId="22" fillId="6" borderId="4" xfId="10" applyFont="1" applyFill="1" applyBorder="1" applyAlignment="1">
      <alignment horizontal="center" vertical="center" wrapText="1"/>
    </xf>
    <xf numFmtId="0" fontId="22" fillId="3" borderId="1" xfId="10" applyFont="1" applyFill="1" applyBorder="1" applyAlignment="1">
      <alignment horizontal="center" vertical="center" wrapText="1"/>
    </xf>
    <xf numFmtId="0" fontId="22" fillId="6" borderId="5" xfId="10" applyFont="1" applyFill="1" applyBorder="1" applyAlignment="1">
      <alignment horizontal="center" vertical="center" wrapText="1"/>
    </xf>
    <xf numFmtId="14" fontId="22" fillId="6" borderId="61" xfId="10" applyNumberFormat="1" applyFont="1" applyFill="1" applyBorder="1" applyAlignment="1">
      <alignment horizontal="center" vertical="center" wrapText="1"/>
    </xf>
    <xf numFmtId="14" fontId="22" fillId="6" borderId="6" xfId="10" applyNumberFormat="1" applyFont="1" applyFill="1" applyBorder="1" applyAlignment="1">
      <alignment horizontal="center" vertical="center" wrapText="1"/>
    </xf>
    <xf numFmtId="14" fontId="22" fillId="6" borderId="62" xfId="10" applyNumberFormat="1" applyFont="1" applyFill="1" applyBorder="1" applyAlignment="1">
      <alignment horizontal="center" vertical="center" wrapText="1"/>
    </xf>
    <xf numFmtId="0" fontId="23" fillId="0" borderId="64" xfId="11" applyNumberFormat="1" applyFont="1" applyBorder="1" applyAlignment="1">
      <alignment horizontal="left" vertical="center" wrapText="1"/>
    </xf>
    <xf numFmtId="0" fontId="23" fillId="0" borderId="65" xfId="11" applyNumberFormat="1" applyFont="1" applyBorder="1" applyAlignment="1">
      <alignment horizontal="left" vertical="center" wrapText="1"/>
    </xf>
    <xf numFmtId="0" fontId="23" fillId="0" borderId="1" xfId="10" applyFont="1" applyBorder="1" applyAlignment="1">
      <alignment horizontal="left" vertical="center" wrapText="1"/>
    </xf>
    <xf numFmtId="0" fontId="23" fillId="0" borderId="66" xfId="10" applyFont="1" applyBorder="1" applyAlignment="1">
      <alignment horizontal="left" vertical="center" wrapText="1"/>
    </xf>
    <xf numFmtId="0" fontId="24" fillId="0" borderId="68" xfId="10" applyFont="1" applyBorder="1" applyAlignment="1">
      <alignment horizontal="left" vertical="center" wrapText="1"/>
    </xf>
    <xf numFmtId="0" fontId="22" fillId="0" borderId="68" xfId="10" applyFont="1" applyBorder="1" applyAlignment="1">
      <alignment horizontal="center" vertical="center"/>
    </xf>
    <xf numFmtId="0" fontId="22" fillId="0" borderId="69" xfId="10" applyFont="1" applyBorder="1" applyAlignment="1">
      <alignment horizontal="center" vertical="center"/>
    </xf>
    <xf numFmtId="0" fontId="25" fillId="0" borderId="71" xfId="10" applyFont="1" applyBorder="1" applyAlignment="1">
      <alignment horizontal="center" vertical="center"/>
    </xf>
    <xf numFmtId="0" fontId="25" fillId="0" borderId="73" xfId="10" applyFont="1" applyBorder="1" applyAlignment="1">
      <alignment horizontal="center" vertical="center"/>
    </xf>
    <xf numFmtId="0" fontId="28" fillId="0" borderId="1" xfId="12" applyFont="1" applyBorder="1" applyAlignment="1">
      <alignment horizontal="left" vertical="center" wrapText="1"/>
    </xf>
    <xf numFmtId="0" fontId="25" fillId="14" borderId="76" xfId="10" quotePrefix="1" applyFont="1" applyFill="1" applyBorder="1" applyAlignment="1">
      <alignment horizontal="center" vertical="center" wrapText="1"/>
    </xf>
    <xf numFmtId="0" fontId="26" fillId="0" borderId="76" xfId="10" applyFont="1" applyBorder="1"/>
    <xf numFmtId="0" fontId="26" fillId="0" borderId="77" xfId="10" applyFont="1" applyBorder="1"/>
    <xf numFmtId="0" fontId="25" fillId="0" borderId="0" xfId="10" applyFont="1" applyAlignment="1">
      <alignment horizontal="center" vertical="center" wrapText="1"/>
    </xf>
    <xf numFmtId="0" fontId="26" fillId="0" borderId="0" xfId="10" applyFont="1"/>
    <xf numFmtId="0" fontId="26" fillId="0" borderId="72" xfId="10" applyFont="1" applyBorder="1"/>
    <xf numFmtId="0" fontId="12" fillId="0" borderId="0" xfId="10"/>
    <xf numFmtId="0" fontId="32" fillId="0" borderId="57" xfId="12" applyFont="1" applyBorder="1" applyAlignment="1">
      <alignment horizontal="center" vertical="center" wrapText="1"/>
    </xf>
    <xf numFmtId="0" fontId="32" fillId="0" borderId="1" xfId="12" applyFont="1" applyBorder="1" applyAlignment="1">
      <alignment horizontal="center" vertical="center" wrapText="1"/>
    </xf>
    <xf numFmtId="0" fontId="32" fillId="0" borderId="5" xfId="12" applyFont="1" applyBorder="1" applyAlignment="1">
      <alignment horizontal="center" vertical="center" wrapText="1"/>
    </xf>
    <xf numFmtId="2" fontId="33" fillId="0" borderId="79" xfId="10" applyNumberFormat="1" applyFont="1" applyBorder="1" applyAlignment="1">
      <alignment horizontal="center" vertical="center"/>
    </xf>
    <xf numFmtId="2" fontId="33" fillId="0" borderId="8" xfId="10" applyNumberFormat="1" applyFont="1" applyBorder="1" applyAlignment="1">
      <alignment horizontal="center" vertical="center"/>
    </xf>
    <xf numFmtId="2" fontId="33" fillId="0" borderId="9" xfId="10" applyNumberFormat="1" applyFont="1" applyBorder="1" applyAlignment="1">
      <alignment horizontal="center" vertical="center"/>
    </xf>
    <xf numFmtId="0" fontId="25" fillId="14" borderId="52" xfId="10" applyFont="1" applyFill="1" applyBorder="1" applyAlignment="1">
      <alignment horizontal="center" vertical="center"/>
    </xf>
    <xf numFmtId="0" fontId="25" fillId="14" borderId="57" xfId="10" applyFont="1" applyFill="1" applyBorder="1" applyAlignment="1">
      <alignment horizontal="center" vertical="center"/>
    </xf>
    <xf numFmtId="0" fontId="25" fillId="14" borderId="74" xfId="10" applyFont="1" applyFill="1" applyBorder="1" applyAlignment="1">
      <alignment horizontal="center" vertical="center"/>
    </xf>
    <xf numFmtId="0" fontId="25" fillId="14" borderId="1" xfId="10" applyFont="1" applyFill="1" applyBorder="1" applyAlignment="1">
      <alignment horizontal="center" vertical="center"/>
    </xf>
    <xf numFmtId="0" fontId="26" fillId="0" borderId="74" xfId="10" applyFont="1" applyBorder="1"/>
    <xf numFmtId="0" fontId="26" fillId="0" borderId="1" xfId="10" applyFont="1" applyBorder="1"/>
    <xf numFmtId="0" fontId="25" fillId="0" borderId="91" xfId="10" applyFont="1" applyBorder="1" applyAlignment="1">
      <alignment horizontal="center" vertical="center"/>
    </xf>
    <xf numFmtId="0" fontId="26" fillId="0" borderId="82" xfId="10" applyFont="1" applyBorder="1"/>
    <xf numFmtId="0" fontId="26" fillId="0" borderId="83" xfId="10" applyFont="1" applyBorder="1"/>
    <xf numFmtId="2" fontId="33" fillId="0" borderId="67" xfId="10" applyNumberFormat="1" applyFont="1" applyBorder="1" applyAlignment="1">
      <alignment horizontal="center" vertical="center"/>
    </xf>
    <xf numFmtId="2" fontId="33" fillId="0" borderId="68" xfId="10" applyNumberFormat="1" applyFont="1" applyBorder="1" applyAlignment="1">
      <alignment horizontal="center" vertical="center"/>
    </xf>
    <xf numFmtId="2" fontId="33" fillId="0" borderId="92" xfId="10" applyNumberFormat="1" applyFont="1" applyBorder="1" applyAlignment="1">
      <alignment horizontal="center" vertical="center"/>
    </xf>
    <xf numFmtId="0" fontId="25" fillId="14" borderId="64" xfId="10" applyFont="1" applyFill="1" applyBorder="1" applyAlignment="1">
      <alignment horizontal="center" vertical="center" wrapText="1"/>
    </xf>
    <xf numFmtId="0" fontId="25" fillId="14" borderId="2" xfId="10" applyFont="1" applyFill="1" applyBorder="1" applyAlignment="1">
      <alignment horizontal="center" vertical="center" wrapText="1"/>
    </xf>
    <xf numFmtId="0" fontId="25" fillId="14" borderId="74" xfId="10" applyFont="1" applyFill="1" applyBorder="1" applyAlignment="1">
      <alignment horizontal="center" vertical="center" wrapText="1"/>
    </xf>
    <xf numFmtId="0" fontId="26" fillId="0" borderId="1" xfId="10" applyFont="1" applyBorder="1" applyAlignment="1">
      <alignment wrapText="1"/>
    </xf>
    <xf numFmtId="0" fontId="28" fillId="0" borderId="5" xfId="12" applyFont="1" applyBorder="1" applyAlignment="1">
      <alignment horizontal="left" vertical="center" wrapText="1"/>
    </xf>
    <xf numFmtId="0" fontId="28" fillId="0" borderId="4" xfId="12" applyFont="1" applyBorder="1" applyAlignment="1">
      <alignment horizontal="left" vertical="center" wrapText="1"/>
    </xf>
    <xf numFmtId="0" fontId="28" fillId="0" borderId="1" xfId="12" applyFont="1" applyBorder="1" applyAlignment="1">
      <alignment horizontal="center" vertical="center" wrapText="1"/>
    </xf>
    <xf numFmtId="0" fontId="25" fillId="14" borderId="53" xfId="10" applyFont="1" applyFill="1" applyBorder="1" applyAlignment="1">
      <alignment horizontal="center" vertical="center"/>
    </xf>
    <xf numFmtId="0" fontId="25" fillId="14" borderId="55" xfId="10" applyFont="1" applyFill="1" applyBorder="1" applyAlignment="1">
      <alignment horizontal="center" vertical="center"/>
    </xf>
    <xf numFmtId="0" fontId="25" fillId="14" borderId="3" xfId="10" applyFont="1" applyFill="1" applyBorder="1" applyAlignment="1">
      <alignment horizontal="center" vertical="center"/>
    </xf>
    <xf numFmtId="0" fontId="25" fillId="14" borderId="7" xfId="10" applyFont="1" applyFill="1" applyBorder="1" applyAlignment="1">
      <alignment horizontal="center" vertical="center"/>
    </xf>
    <xf numFmtId="0" fontId="25" fillId="14" borderId="84" xfId="10" quotePrefix="1" applyFont="1" applyFill="1" applyBorder="1" applyAlignment="1">
      <alignment horizontal="center" vertical="center" wrapText="1"/>
    </xf>
    <xf numFmtId="0" fontId="25" fillId="14" borderId="77" xfId="10" quotePrefix="1" applyFont="1" applyFill="1" applyBorder="1" applyAlignment="1">
      <alignment horizontal="center" vertical="center" wrapText="1"/>
    </xf>
    <xf numFmtId="0" fontId="25" fillId="0" borderId="80" xfId="10" applyFont="1" applyBorder="1" applyAlignment="1">
      <alignment horizontal="center" vertical="center" wrapText="1"/>
    </xf>
    <xf numFmtId="0" fontId="25" fillId="0" borderId="54" xfId="10" applyFont="1" applyBorder="1" applyAlignment="1">
      <alignment horizontal="center" vertical="center" wrapText="1"/>
    </xf>
    <xf numFmtId="0" fontId="25" fillId="0" borderId="56" xfId="10" applyFont="1" applyBorder="1" applyAlignment="1">
      <alignment horizontal="center" vertical="center" wrapText="1"/>
    </xf>
    <xf numFmtId="0" fontId="25" fillId="0" borderId="70" xfId="10" applyFont="1" applyBorder="1" applyAlignment="1">
      <alignment horizontal="center" vertical="center" wrapText="1"/>
    </xf>
    <xf numFmtId="0" fontId="25" fillId="0" borderId="72" xfId="10" applyFont="1" applyBorder="1" applyAlignment="1">
      <alignment horizontal="center" vertical="center" wrapText="1"/>
    </xf>
    <xf numFmtId="0" fontId="25" fillId="0" borderId="81" xfId="10" applyFont="1" applyBorder="1" applyAlignment="1">
      <alignment horizontal="center" vertical="center" wrapText="1"/>
    </xf>
    <xf numFmtId="0" fontId="25" fillId="0" borderId="82" xfId="10" applyFont="1" applyBorder="1" applyAlignment="1">
      <alignment horizontal="center" vertical="center" wrapText="1"/>
    </xf>
    <xf numFmtId="0" fontId="25" fillId="0" borderId="83" xfId="10" applyFont="1" applyBorder="1" applyAlignment="1">
      <alignment horizontal="center" vertical="center" wrapText="1"/>
    </xf>
    <xf numFmtId="0" fontId="28" fillId="0" borderId="5" xfId="12" applyFont="1" applyBorder="1" applyAlignment="1">
      <alignment horizontal="right" vertical="center" wrapText="1"/>
    </xf>
    <xf numFmtId="0" fontId="28" fillId="0" borderId="4" xfId="12" applyFont="1" applyBorder="1" applyAlignment="1">
      <alignment horizontal="right" vertical="center" wrapText="1"/>
    </xf>
    <xf numFmtId="0" fontId="32" fillId="0" borderId="61" xfId="12" applyFont="1" applyBorder="1" applyAlignment="1">
      <alignment horizontal="center" vertical="center" wrapText="1"/>
    </xf>
    <xf numFmtId="0" fontId="32" fillId="0" borderId="6" xfId="12" applyFont="1" applyBorder="1" applyAlignment="1">
      <alignment horizontal="center" vertical="center" wrapText="1"/>
    </xf>
    <xf numFmtId="0" fontId="32" fillId="0" borderId="62" xfId="12" applyFont="1" applyBorder="1" applyAlignment="1">
      <alignment horizontal="center" vertical="center" wrapText="1"/>
    </xf>
    <xf numFmtId="2" fontId="33" fillId="0" borderId="85" xfId="10" applyNumberFormat="1" applyFont="1" applyBorder="1" applyAlignment="1">
      <alignment horizontal="center" vertical="center"/>
    </xf>
    <xf numFmtId="2" fontId="33" fillId="0" borderId="86" xfId="10" applyNumberFormat="1" applyFont="1" applyBorder="1" applyAlignment="1">
      <alignment horizontal="center" vertical="center"/>
    </xf>
    <xf numFmtId="2" fontId="33" fillId="0" borderId="87" xfId="10" applyNumberFormat="1" applyFont="1" applyBorder="1" applyAlignment="1">
      <alignment horizontal="center" vertical="center"/>
    </xf>
    <xf numFmtId="0" fontId="18" fillId="0" borderId="0" xfId="10" applyFont="1" applyAlignment="1">
      <alignment horizontal="center"/>
    </xf>
    <xf numFmtId="2" fontId="33" fillId="0" borderId="84" xfId="10" applyNumberFormat="1" applyFont="1" applyBorder="1" applyAlignment="1">
      <alignment horizontal="center" vertical="center"/>
    </xf>
    <xf numFmtId="2" fontId="33" fillId="0" borderId="76" xfId="10" applyNumberFormat="1" applyFont="1" applyBorder="1" applyAlignment="1">
      <alignment horizontal="center" vertical="center"/>
    </xf>
    <xf numFmtId="2" fontId="33" fillId="0" borderId="77" xfId="10" applyNumberFormat="1" applyFont="1" applyBorder="1" applyAlignment="1">
      <alignment horizontal="center" vertical="center"/>
    </xf>
    <xf numFmtId="0" fontId="32" fillId="0" borderId="59" xfId="12" applyFont="1" applyBorder="1" applyAlignment="1">
      <alignment horizontal="center" vertical="center" wrapText="1"/>
    </xf>
    <xf numFmtId="0" fontId="32" fillId="0" borderId="10" xfId="12" applyFont="1" applyBorder="1" applyAlignment="1">
      <alignment horizontal="center" vertical="center" wrapText="1"/>
    </xf>
    <xf numFmtId="0" fontId="32" fillId="0" borderId="60" xfId="12" applyFont="1" applyBorder="1" applyAlignment="1">
      <alignment horizontal="center" vertical="center" wrapText="1"/>
    </xf>
    <xf numFmtId="0" fontId="4" fillId="0" borderId="5" xfId="13" applyFont="1" applyBorder="1" applyAlignment="1">
      <alignment horizontal="center" vertical="center" wrapText="1"/>
    </xf>
    <xf numFmtId="0" fontId="4" fillId="0" borderId="4" xfId="13" applyFont="1" applyBorder="1" applyAlignment="1">
      <alignment horizontal="center" vertical="center" wrapText="1"/>
    </xf>
    <xf numFmtId="0" fontId="4" fillId="0" borderId="5" xfId="12" applyFont="1" applyBorder="1" applyAlignment="1">
      <alignment horizontal="left" vertical="center" wrapText="1"/>
    </xf>
    <xf numFmtId="0" fontId="4" fillId="0" borderId="4" xfId="12" applyFont="1" applyBorder="1" applyAlignment="1">
      <alignment horizontal="left" vertical="center" wrapText="1"/>
    </xf>
    <xf numFmtId="0" fontId="28" fillId="0" borderId="5" xfId="12" applyFont="1" applyBorder="1" applyAlignment="1">
      <alignment horizontal="center" vertical="center" wrapText="1"/>
    </xf>
    <xf numFmtId="0" fontId="28" fillId="0" borderId="4" xfId="12" applyFont="1" applyBorder="1" applyAlignment="1">
      <alignment horizontal="center" vertical="center" wrapText="1"/>
    </xf>
    <xf numFmtId="0" fontId="25" fillId="14" borderId="12" xfId="10" applyFont="1" applyFill="1" applyBorder="1" applyAlignment="1">
      <alignment horizontal="center" vertical="center"/>
    </xf>
    <xf numFmtId="0" fontId="25" fillId="14" borderId="0" xfId="10" applyFont="1" applyFill="1" applyAlignment="1">
      <alignment horizontal="center" vertical="center"/>
    </xf>
    <xf numFmtId="0" fontId="25" fillId="14" borderId="13" xfId="10" applyFont="1" applyFill="1" applyBorder="1" applyAlignment="1">
      <alignment horizontal="center" vertical="center"/>
    </xf>
    <xf numFmtId="0" fontId="25" fillId="14" borderId="5" xfId="10" applyFont="1" applyFill="1" applyBorder="1" applyAlignment="1">
      <alignment horizontal="center" vertical="center"/>
    </xf>
    <xf numFmtId="0" fontId="25" fillId="14" borderId="4" xfId="10" applyFont="1" applyFill="1" applyBorder="1" applyAlignment="1">
      <alignment horizontal="center" vertical="center"/>
    </xf>
    <xf numFmtId="2" fontId="33" fillId="0" borderId="1" xfId="10" applyNumberFormat="1" applyFont="1" applyBorder="1" applyAlignment="1">
      <alignment horizontal="center" vertical="center"/>
    </xf>
    <xf numFmtId="0" fontId="28" fillId="0" borderId="92" xfId="12" applyFont="1" applyBorder="1" applyAlignment="1">
      <alignment horizontal="left" vertical="center" wrapText="1"/>
    </xf>
    <xf numFmtId="0" fontId="28" fillId="0" borderId="98" xfId="12" applyFont="1" applyBorder="1" applyAlignment="1">
      <alignment horizontal="left" vertical="center" wrapText="1"/>
    </xf>
    <xf numFmtId="2" fontId="33" fillId="0" borderId="99" xfId="10" applyNumberFormat="1" applyFont="1" applyBorder="1" applyAlignment="1">
      <alignment horizontal="center" vertical="center"/>
    </xf>
    <xf numFmtId="2" fontId="33" fillId="0" borderId="100" xfId="10" applyNumberFormat="1" applyFont="1" applyBorder="1" applyAlignment="1">
      <alignment horizontal="center" vertical="center"/>
    </xf>
    <xf numFmtId="2" fontId="33" fillId="0" borderId="101" xfId="10" applyNumberFormat="1" applyFont="1" applyBorder="1" applyAlignment="1">
      <alignment horizontal="center" vertical="center"/>
    </xf>
    <xf numFmtId="0" fontId="28" fillId="0" borderId="3" xfId="12" applyFont="1" applyBorder="1" applyAlignment="1">
      <alignment horizontal="left" vertical="center" wrapText="1"/>
    </xf>
    <xf numFmtId="0" fontId="28" fillId="0" borderId="7" xfId="12" applyFont="1" applyBorder="1" applyAlignment="1">
      <alignment horizontal="left" vertical="center" wrapText="1"/>
    </xf>
    <xf numFmtId="0" fontId="36" fillId="0" borderId="70" xfId="10" applyFont="1" applyBorder="1" applyAlignment="1">
      <alignment horizontal="left"/>
    </xf>
    <xf numFmtId="0" fontId="36" fillId="0" borderId="0" xfId="10" applyFont="1" applyAlignment="1">
      <alignment horizontal="left"/>
    </xf>
    <xf numFmtId="0" fontId="46" fillId="0" borderId="14" xfId="24" applyFont="1" applyBorder="1" applyAlignment="1" applyProtection="1">
      <alignment horizontal="left" vertical="center" wrapText="1"/>
      <protection locked="0"/>
    </xf>
    <xf numFmtId="0" fontId="25" fillId="14" borderId="88" xfId="10" applyFont="1" applyFill="1" applyBorder="1" applyAlignment="1">
      <alignment horizontal="center" vertical="center"/>
    </xf>
    <xf numFmtId="0" fontId="25" fillId="14" borderId="89" xfId="10" applyFont="1" applyFill="1" applyBorder="1" applyAlignment="1">
      <alignment horizontal="center" vertical="center"/>
    </xf>
    <xf numFmtId="0" fontId="25" fillId="14" borderId="90" xfId="10" applyFont="1" applyFill="1" applyBorder="1" applyAlignment="1">
      <alignment horizontal="center" vertical="center"/>
    </xf>
    <xf numFmtId="174" fontId="33" fillId="0" borderId="85" xfId="10" applyNumberFormat="1" applyFont="1" applyBorder="1" applyAlignment="1">
      <alignment horizontal="center" vertical="center"/>
    </xf>
    <xf numFmtId="174" fontId="33" fillId="0" borderId="86" xfId="10" applyNumberFormat="1" applyFont="1" applyBorder="1" applyAlignment="1">
      <alignment horizontal="center" vertical="center"/>
    </xf>
    <xf numFmtId="174" fontId="33" fillId="0" borderId="87" xfId="10" applyNumberFormat="1" applyFont="1" applyBorder="1" applyAlignment="1">
      <alignment horizontal="center" vertical="center"/>
    </xf>
    <xf numFmtId="0" fontId="34" fillId="0" borderId="70" xfId="10" applyFont="1" applyBorder="1" applyAlignment="1">
      <alignment horizontal="left"/>
    </xf>
    <xf numFmtId="0" fontId="34" fillId="0" borderId="0" xfId="10" applyFont="1" applyAlignment="1">
      <alignment horizontal="left"/>
    </xf>
    <xf numFmtId="0" fontId="19" fillId="0" borderId="63" xfId="10" applyFont="1" applyBorder="1" applyAlignment="1">
      <alignment horizontal="center"/>
    </xf>
    <xf numFmtId="0" fontId="19" fillId="0" borderId="97" xfId="10" applyFont="1" applyBorder="1" applyAlignment="1">
      <alignment horizontal="center"/>
    </xf>
    <xf numFmtId="0" fontId="20" fillId="0" borderId="3" xfId="10" applyFont="1" applyBorder="1" applyAlignment="1">
      <alignment horizontal="center" vertical="center"/>
    </xf>
    <xf numFmtId="0" fontId="20" fillId="0" borderId="14" xfId="10" applyFont="1" applyBorder="1" applyAlignment="1">
      <alignment horizontal="center" vertical="center"/>
    </xf>
    <xf numFmtId="0" fontId="20" fillId="0" borderId="7" xfId="10" applyFont="1" applyBorder="1" applyAlignment="1">
      <alignment horizontal="center" vertical="center"/>
    </xf>
    <xf numFmtId="0" fontId="39" fillId="0" borderId="1" xfId="10" applyFont="1" applyBorder="1" applyAlignment="1">
      <alignment horizontal="left"/>
    </xf>
    <xf numFmtId="0" fontId="34" fillId="0" borderId="80" xfId="10" applyFont="1" applyBorder="1" applyAlignment="1">
      <alignment horizontal="left" vertical="center"/>
    </xf>
    <xf numFmtId="0" fontId="34" fillId="0" borderId="54" xfId="10" applyFont="1" applyBorder="1" applyAlignment="1">
      <alignment horizontal="left" vertical="center"/>
    </xf>
    <xf numFmtId="0" fontId="34" fillId="0" borderId="56" xfId="10" applyFont="1" applyBorder="1" applyAlignment="1">
      <alignment horizontal="left" vertical="center"/>
    </xf>
    <xf numFmtId="0" fontId="34" fillId="0" borderId="70" xfId="10" applyFont="1" applyBorder="1" applyAlignment="1">
      <alignment horizontal="left" vertical="center"/>
    </xf>
    <xf numFmtId="0" fontId="34" fillId="0" borderId="0" xfId="10" applyFont="1" applyAlignment="1">
      <alignment horizontal="left" vertical="center"/>
    </xf>
    <xf numFmtId="0" fontId="34" fillId="0" borderId="72" xfId="10" applyFont="1" applyBorder="1" applyAlignment="1">
      <alignment horizontal="left" vertical="center"/>
    </xf>
    <xf numFmtId="0" fontId="25" fillId="14" borderId="65" xfId="10" applyFont="1" applyFill="1" applyBorder="1" applyAlignment="1">
      <alignment horizontal="center" vertical="center"/>
    </xf>
    <xf numFmtId="0" fontId="25" fillId="14" borderId="94" xfId="10" applyFont="1" applyFill="1" applyBorder="1" applyAlignment="1">
      <alignment horizontal="center" vertical="center"/>
    </xf>
  </cellXfs>
  <cellStyles count="26">
    <cellStyle name="Millares" xfId="1" builtinId="3"/>
    <cellStyle name="Millares 3 2" xfId="14" xr:uid="{690844F3-848E-443D-A0EA-F99044273662}"/>
    <cellStyle name="Millares 4 2 3" xfId="5" xr:uid="{1CD2A1BE-7480-4BA8-A7B6-F47348A1435B}"/>
    <cellStyle name="Millares 8" xfId="25" xr:uid="{FE53267D-E22F-4DFA-AAC5-8226C57CB9DD}"/>
    <cellStyle name="Millares 8 3" xfId="2" xr:uid="{00000000-0005-0000-0000-000001000000}"/>
    <cellStyle name="Millares 8 3 2" xfId="16" xr:uid="{40614E35-5697-4BB6-B112-3E9234C4D9CC}"/>
    <cellStyle name="Millares 8 3 2 2" xfId="21" xr:uid="{88ED7352-C535-4330-A51A-857194F99AEE}"/>
    <cellStyle name="Millares 8 3 3" xfId="19" xr:uid="{21984085-6F2B-427D-8FD6-F55F0264E915}"/>
    <cellStyle name="Moneda" xfId="3" builtinId="4"/>
    <cellStyle name="Moneda [0] 3 2" xfId="9" xr:uid="{D9CF5544-0D35-4A22-B2DD-78FB170825A4}"/>
    <cellStyle name="Moneda 2" xfId="6" xr:uid="{2D1271A0-57FF-4985-AC9B-6AA536DA986B}"/>
    <cellStyle name="Moneda 2 3" xfId="11" xr:uid="{874BD519-ABE6-4296-8D26-13B9BA0CFAF1}"/>
    <cellStyle name="Moneda 2 3 2" xfId="18" xr:uid="{A45014E4-9E6D-48B6-A661-FFEDC4111C3D}"/>
    <cellStyle name="Moneda 2 3 2 2" xfId="23" xr:uid="{7C1A4AE1-A195-444A-92A2-39DD65CA9095}"/>
    <cellStyle name="Moneda 3" xfId="7" xr:uid="{64545F35-B8A4-4A3B-8157-F5397E2B6A17}"/>
    <cellStyle name="Moneda 4" xfId="17" xr:uid="{D27C30B0-A8C4-455C-9779-D1AAF4B1D601}"/>
    <cellStyle name="Moneda 4 2" xfId="22" xr:uid="{1DE4AA1D-E2CF-40FE-B5D6-E6F675FEEB8E}"/>
    <cellStyle name="Moneda 5" xfId="20" xr:uid="{5518C3DB-ED98-477E-841D-5B77EC2DC316}"/>
    <cellStyle name="Normal" xfId="0" builtinId="0"/>
    <cellStyle name="Normal 10 2" xfId="10" xr:uid="{072CDBFC-321D-4B6E-9C30-421420763172}"/>
    <cellStyle name="Normal 16 2" xfId="12" xr:uid="{ACBB5133-7D75-4F04-93CE-BB76131D0FB0}"/>
    <cellStyle name="Normal 16 4" xfId="13" xr:uid="{7A92DBD9-797A-4707-B55A-26362528BA4C}"/>
    <cellStyle name="Normal 2 2" xfId="4" xr:uid="{C8BDD847-E6EA-4B45-82AE-9D21B1E6057F}"/>
    <cellStyle name="Normal 3 2" xfId="15" xr:uid="{9FE7D63E-601F-4726-B4D4-0907D5D88E3D}"/>
    <cellStyle name="Normal 3 2 2" xfId="8" xr:uid="{2719D25C-6991-4E8B-B338-D567A2241F51}"/>
    <cellStyle name="Normal 3 3" xfId="24" xr:uid="{3B1183FD-9D3C-482B-8E86-4AFDCAA5844E}"/>
  </cellStyles>
  <dxfs count="231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externalLink" Target="externalLinks/externalLink5.xml"/><Relationship Id="rId55" Type="http://schemas.openxmlformats.org/officeDocument/2006/relationships/externalLink" Target="externalLinks/externalLink10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8.xml"/><Relationship Id="rId58" Type="http://schemas.openxmlformats.org/officeDocument/2006/relationships/externalLink" Target="externalLinks/externalLink13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16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3.xml"/><Relationship Id="rId56" Type="http://schemas.openxmlformats.org/officeDocument/2006/relationships/externalLink" Target="externalLinks/externalLink11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59" Type="http://schemas.openxmlformats.org/officeDocument/2006/relationships/externalLink" Target="externalLinks/externalLink1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9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4.xml"/><Relationship Id="rId57" Type="http://schemas.openxmlformats.org/officeDocument/2006/relationships/externalLink" Target="externalLinks/externalLink1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7.xml"/><Relationship Id="rId60" Type="http://schemas.openxmlformats.org/officeDocument/2006/relationships/externalLink" Target="externalLinks/externalLink15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1.png"/><Relationship Id="rId1" Type="http://schemas.openxmlformats.org/officeDocument/2006/relationships/image" Target="../media/image4.jp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1.png"/><Relationship Id="rId1" Type="http://schemas.openxmlformats.org/officeDocument/2006/relationships/image" Target="../media/image9.jpeg"/><Relationship Id="rId6" Type="http://schemas.openxmlformats.org/officeDocument/2006/relationships/image" Target="../media/image13.jpeg"/><Relationship Id="rId5" Type="http://schemas.openxmlformats.org/officeDocument/2006/relationships/image" Target="../media/image12.jpeg"/><Relationship Id="rId4" Type="http://schemas.openxmlformats.org/officeDocument/2006/relationships/image" Target="../media/image1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.png"/><Relationship Id="rId1" Type="http://schemas.openxmlformats.org/officeDocument/2006/relationships/image" Target="../media/image14.jpeg"/><Relationship Id="rId5" Type="http://schemas.openxmlformats.org/officeDocument/2006/relationships/image" Target="../media/image17.jpeg"/><Relationship Id="rId4" Type="http://schemas.openxmlformats.org/officeDocument/2006/relationships/image" Target="../media/image16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.png"/><Relationship Id="rId1" Type="http://schemas.openxmlformats.org/officeDocument/2006/relationships/image" Target="../media/image18.jpeg"/><Relationship Id="rId5" Type="http://schemas.openxmlformats.org/officeDocument/2006/relationships/image" Target="../media/image21.jpeg"/><Relationship Id="rId4" Type="http://schemas.openxmlformats.org/officeDocument/2006/relationships/image" Target="../media/image20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image" Target="../media/image1.png"/><Relationship Id="rId1" Type="http://schemas.openxmlformats.org/officeDocument/2006/relationships/image" Target="../media/image22.jpeg"/><Relationship Id="rId5" Type="http://schemas.openxmlformats.org/officeDocument/2006/relationships/image" Target="../media/image25.jpeg"/><Relationship Id="rId4" Type="http://schemas.openxmlformats.org/officeDocument/2006/relationships/image" Target="../media/image2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jpeg"/><Relationship Id="rId2" Type="http://schemas.openxmlformats.org/officeDocument/2006/relationships/image" Target="../media/image1.png"/><Relationship Id="rId1" Type="http://schemas.openxmlformats.org/officeDocument/2006/relationships/image" Target="../media/image26.jpeg"/><Relationship Id="rId6" Type="http://schemas.openxmlformats.org/officeDocument/2006/relationships/image" Target="../media/image30.jpeg"/><Relationship Id="rId5" Type="http://schemas.openxmlformats.org/officeDocument/2006/relationships/image" Target="../media/image29.jpeg"/><Relationship Id="rId4" Type="http://schemas.openxmlformats.org/officeDocument/2006/relationships/image" Target="../media/image28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jpeg"/><Relationship Id="rId2" Type="http://schemas.openxmlformats.org/officeDocument/2006/relationships/image" Target="../media/image1.png"/><Relationship Id="rId1" Type="http://schemas.openxmlformats.org/officeDocument/2006/relationships/image" Target="../media/image31.jpeg"/><Relationship Id="rId6" Type="http://schemas.openxmlformats.org/officeDocument/2006/relationships/image" Target="../media/image35.jpeg"/><Relationship Id="rId5" Type="http://schemas.openxmlformats.org/officeDocument/2006/relationships/image" Target="../media/image34.jpeg"/><Relationship Id="rId4" Type="http://schemas.openxmlformats.org/officeDocument/2006/relationships/image" Target="../media/image33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jpeg"/><Relationship Id="rId2" Type="http://schemas.openxmlformats.org/officeDocument/2006/relationships/image" Target="../media/image1.png"/><Relationship Id="rId1" Type="http://schemas.openxmlformats.org/officeDocument/2006/relationships/image" Target="../media/image36.jpeg"/><Relationship Id="rId5" Type="http://schemas.openxmlformats.org/officeDocument/2006/relationships/image" Target="../media/image39.jpeg"/><Relationship Id="rId4" Type="http://schemas.openxmlformats.org/officeDocument/2006/relationships/image" Target="../media/image38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jpeg"/><Relationship Id="rId2" Type="http://schemas.openxmlformats.org/officeDocument/2006/relationships/image" Target="../media/image1.png"/><Relationship Id="rId1" Type="http://schemas.openxmlformats.org/officeDocument/2006/relationships/image" Target="../media/image40.jpeg"/><Relationship Id="rId5" Type="http://schemas.openxmlformats.org/officeDocument/2006/relationships/image" Target="../media/image42.jpeg"/><Relationship Id="rId4" Type="http://schemas.openxmlformats.org/officeDocument/2006/relationships/image" Target="../media/image41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4.jpeg"/><Relationship Id="rId2" Type="http://schemas.openxmlformats.org/officeDocument/2006/relationships/image" Target="../media/image1.png"/><Relationship Id="rId1" Type="http://schemas.openxmlformats.org/officeDocument/2006/relationships/image" Target="../media/image43.jpeg"/><Relationship Id="rId4" Type="http://schemas.openxmlformats.org/officeDocument/2006/relationships/image" Target="../media/image45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7.jpeg"/><Relationship Id="rId2" Type="http://schemas.openxmlformats.org/officeDocument/2006/relationships/image" Target="../media/image1.png"/><Relationship Id="rId1" Type="http://schemas.openxmlformats.org/officeDocument/2006/relationships/image" Target="../media/image46.jpeg"/><Relationship Id="rId6" Type="http://schemas.openxmlformats.org/officeDocument/2006/relationships/image" Target="../media/image49.jpeg"/><Relationship Id="rId5" Type="http://schemas.openxmlformats.org/officeDocument/2006/relationships/image" Target="../media/image39.jpeg"/><Relationship Id="rId4" Type="http://schemas.openxmlformats.org/officeDocument/2006/relationships/image" Target="../media/image48.jpe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6.jpeg"/><Relationship Id="rId3" Type="http://schemas.openxmlformats.org/officeDocument/2006/relationships/image" Target="../media/image52.jpeg"/><Relationship Id="rId7" Type="http://schemas.openxmlformats.org/officeDocument/2006/relationships/image" Target="../media/image55.jpeg"/><Relationship Id="rId2" Type="http://schemas.openxmlformats.org/officeDocument/2006/relationships/image" Target="../media/image51.jpeg"/><Relationship Id="rId1" Type="http://schemas.openxmlformats.org/officeDocument/2006/relationships/image" Target="../media/image50.jpeg"/><Relationship Id="rId6" Type="http://schemas.openxmlformats.org/officeDocument/2006/relationships/image" Target="../media/image54.jpeg"/><Relationship Id="rId5" Type="http://schemas.openxmlformats.org/officeDocument/2006/relationships/image" Target="../media/image53.jpeg"/><Relationship Id="rId10" Type="http://schemas.openxmlformats.org/officeDocument/2006/relationships/image" Target="../media/image58.png"/><Relationship Id="rId4" Type="http://schemas.openxmlformats.org/officeDocument/2006/relationships/image" Target="../media/image1.png"/><Relationship Id="rId9" Type="http://schemas.openxmlformats.org/officeDocument/2006/relationships/image" Target="../media/image57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60.jpeg"/><Relationship Id="rId1" Type="http://schemas.openxmlformats.org/officeDocument/2006/relationships/image" Target="../media/image59.jpeg"/><Relationship Id="rId6" Type="http://schemas.openxmlformats.org/officeDocument/2006/relationships/image" Target="../media/image63.jpeg"/><Relationship Id="rId5" Type="http://schemas.openxmlformats.org/officeDocument/2006/relationships/image" Target="../media/image62.jpeg"/><Relationship Id="rId4" Type="http://schemas.openxmlformats.org/officeDocument/2006/relationships/image" Target="../media/image61.jpe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65.jpeg"/><Relationship Id="rId1" Type="http://schemas.openxmlformats.org/officeDocument/2006/relationships/image" Target="../media/image64.jpeg"/><Relationship Id="rId6" Type="http://schemas.openxmlformats.org/officeDocument/2006/relationships/image" Target="../media/image63.jpeg"/><Relationship Id="rId5" Type="http://schemas.openxmlformats.org/officeDocument/2006/relationships/image" Target="../media/image62.jpeg"/><Relationship Id="rId4" Type="http://schemas.openxmlformats.org/officeDocument/2006/relationships/image" Target="../media/image61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7.jpeg"/><Relationship Id="rId7" Type="http://schemas.openxmlformats.org/officeDocument/2006/relationships/image" Target="../media/image71.png"/><Relationship Id="rId2" Type="http://schemas.openxmlformats.org/officeDocument/2006/relationships/image" Target="../media/image1.png"/><Relationship Id="rId1" Type="http://schemas.openxmlformats.org/officeDocument/2006/relationships/image" Target="../media/image66.jpeg"/><Relationship Id="rId6" Type="http://schemas.openxmlformats.org/officeDocument/2006/relationships/image" Target="../media/image70.png"/><Relationship Id="rId5" Type="http://schemas.openxmlformats.org/officeDocument/2006/relationships/image" Target="../media/image69.jpeg"/><Relationship Id="rId4" Type="http://schemas.openxmlformats.org/officeDocument/2006/relationships/image" Target="../media/image68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3.jpeg"/><Relationship Id="rId1" Type="http://schemas.openxmlformats.org/officeDocument/2006/relationships/image" Target="../media/image72.jpeg"/><Relationship Id="rId6" Type="http://schemas.openxmlformats.org/officeDocument/2006/relationships/image" Target="../media/image69.jpeg"/><Relationship Id="rId5" Type="http://schemas.openxmlformats.org/officeDocument/2006/relationships/image" Target="../media/image67.jpeg"/><Relationship Id="rId4" Type="http://schemas.openxmlformats.org/officeDocument/2006/relationships/image" Target="../media/image68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75.jpeg"/><Relationship Id="rId2" Type="http://schemas.openxmlformats.org/officeDocument/2006/relationships/image" Target="../media/image1.png"/><Relationship Id="rId1" Type="http://schemas.openxmlformats.org/officeDocument/2006/relationships/image" Target="../media/image74.jpeg"/><Relationship Id="rId4" Type="http://schemas.openxmlformats.org/officeDocument/2006/relationships/image" Target="../media/image76.jpe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jpeg"/><Relationship Id="rId2" Type="http://schemas.openxmlformats.org/officeDocument/2006/relationships/image" Target="../media/image1.png"/><Relationship Id="rId1" Type="http://schemas.openxmlformats.org/officeDocument/2006/relationships/image" Target="../media/image77.jpeg"/><Relationship Id="rId4" Type="http://schemas.openxmlformats.org/officeDocument/2006/relationships/image" Target="../media/image79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1.png"/><Relationship Id="rId2" Type="http://schemas.openxmlformats.org/officeDocument/2006/relationships/image" Target="../media/image1.png"/><Relationship Id="rId1" Type="http://schemas.openxmlformats.org/officeDocument/2006/relationships/image" Target="../media/image80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3.jpeg"/><Relationship Id="rId2" Type="http://schemas.openxmlformats.org/officeDocument/2006/relationships/image" Target="../media/image1.png"/><Relationship Id="rId1" Type="http://schemas.openxmlformats.org/officeDocument/2006/relationships/image" Target="../media/image82.jpeg"/><Relationship Id="rId6" Type="http://schemas.openxmlformats.org/officeDocument/2006/relationships/image" Target="../media/image86.jpeg"/><Relationship Id="rId5" Type="http://schemas.openxmlformats.org/officeDocument/2006/relationships/image" Target="../media/image85.jpeg"/><Relationship Id="rId4" Type="http://schemas.openxmlformats.org/officeDocument/2006/relationships/image" Target="../media/image84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8.jpeg"/><Relationship Id="rId2" Type="http://schemas.openxmlformats.org/officeDocument/2006/relationships/image" Target="../media/image1.png"/><Relationship Id="rId1" Type="http://schemas.openxmlformats.org/officeDocument/2006/relationships/image" Target="../media/image87.jpeg"/><Relationship Id="rId6" Type="http://schemas.openxmlformats.org/officeDocument/2006/relationships/image" Target="../media/image91.jpeg"/><Relationship Id="rId5" Type="http://schemas.openxmlformats.org/officeDocument/2006/relationships/image" Target="../media/image90.jpeg"/><Relationship Id="rId4" Type="http://schemas.openxmlformats.org/officeDocument/2006/relationships/image" Target="../media/image89.jpe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8.jpeg"/><Relationship Id="rId2" Type="http://schemas.openxmlformats.org/officeDocument/2006/relationships/image" Target="../media/image1.png"/><Relationship Id="rId1" Type="http://schemas.openxmlformats.org/officeDocument/2006/relationships/image" Target="../media/image92.jpeg"/><Relationship Id="rId6" Type="http://schemas.openxmlformats.org/officeDocument/2006/relationships/image" Target="../media/image93.jpeg"/><Relationship Id="rId5" Type="http://schemas.openxmlformats.org/officeDocument/2006/relationships/image" Target="../media/image90.jpeg"/><Relationship Id="rId4" Type="http://schemas.openxmlformats.org/officeDocument/2006/relationships/image" Target="../media/image89.jpe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5.jpeg"/><Relationship Id="rId2" Type="http://schemas.openxmlformats.org/officeDocument/2006/relationships/image" Target="../media/image1.png"/><Relationship Id="rId1" Type="http://schemas.openxmlformats.org/officeDocument/2006/relationships/image" Target="../media/image94.jpeg"/><Relationship Id="rId6" Type="http://schemas.openxmlformats.org/officeDocument/2006/relationships/image" Target="../media/image86.jpeg"/><Relationship Id="rId5" Type="http://schemas.openxmlformats.org/officeDocument/2006/relationships/image" Target="../media/image85.jpeg"/><Relationship Id="rId4" Type="http://schemas.openxmlformats.org/officeDocument/2006/relationships/image" Target="../media/image84.jpe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5.jpeg"/><Relationship Id="rId2" Type="http://schemas.openxmlformats.org/officeDocument/2006/relationships/image" Target="../media/image1.png"/><Relationship Id="rId1" Type="http://schemas.openxmlformats.org/officeDocument/2006/relationships/image" Target="../media/image96.jpeg"/><Relationship Id="rId6" Type="http://schemas.openxmlformats.org/officeDocument/2006/relationships/image" Target="../media/image86.jpeg"/><Relationship Id="rId5" Type="http://schemas.openxmlformats.org/officeDocument/2006/relationships/image" Target="../media/image85.jpeg"/><Relationship Id="rId4" Type="http://schemas.openxmlformats.org/officeDocument/2006/relationships/image" Target="../media/image84.jpe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8.jpeg"/><Relationship Id="rId2" Type="http://schemas.openxmlformats.org/officeDocument/2006/relationships/image" Target="../media/image1.png"/><Relationship Id="rId1" Type="http://schemas.openxmlformats.org/officeDocument/2006/relationships/image" Target="../media/image97.jpeg"/><Relationship Id="rId4" Type="http://schemas.openxmlformats.org/officeDocument/2006/relationships/image" Target="../media/image89.jpe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8.jpeg"/><Relationship Id="rId2" Type="http://schemas.openxmlformats.org/officeDocument/2006/relationships/image" Target="../media/image1.png"/><Relationship Id="rId1" Type="http://schemas.openxmlformats.org/officeDocument/2006/relationships/image" Target="../media/image97.jpeg"/><Relationship Id="rId5" Type="http://schemas.openxmlformats.org/officeDocument/2006/relationships/image" Target="../media/image100.jpeg"/><Relationship Id="rId4" Type="http://schemas.openxmlformats.org/officeDocument/2006/relationships/image" Target="../media/image99.jpe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1.jpeg"/><Relationship Id="rId2" Type="http://schemas.openxmlformats.org/officeDocument/2006/relationships/image" Target="../media/image1.png"/><Relationship Id="rId1" Type="http://schemas.openxmlformats.org/officeDocument/2006/relationships/image" Target="../media/image97.jpeg"/><Relationship Id="rId5" Type="http://schemas.openxmlformats.org/officeDocument/2006/relationships/image" Target="../media/image103.jpeg"/><Relationship Id="rId4" Type="http://schemas.openxmlformats.org/officeDocument/2006/relationships/image" Target="../media/image102.jpe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4.jpeg"/><Relationship Id="rId2" Type="http://schemas.openxmlformats.org/officeDocument/2006/relationships/image" Target="../media/image1.png"/><Relationship Id="rId1" Type="http://schemas.openxmlformats.org/officeDocument/2006/relationships/image" Target="../media/image97.jpeg"/><Relationship Id="rId5" Type="http://schemas.openxmlformats.org/officeDocument/2006/relationships/image" Target="../media/image106.jpeg"/><Relationship Id="rId4" Type="http://schemas.openxmlformats.org/officeDocument/2006/relationships/image" Target="../media/image105.jpeg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3.jpeg"/><Relationship Id="rId3" Type="http://schemas.openxmlformats.org/officeDocument/2006/relationships/image" Target="../media/image46.jpeg"/><Relationship Id="rId7" Type="http://schemas.openxmlformats.org/officeDocument/2006/relationships/image" Target="../media/image112.jpeg"/><Relationship Id="rId2" Type="http://schemas.openxmlformats.org/officeDocument/2006/relationships/image" Target="../media/image108.jpeg"/><Relationship Id="rId1" Type="http://schemas.openxmlformats.org/officeDocument/2006/relationships/image" Target="../media/image107.jpeg"/><Relationship Id="rId6" Type="http://schemas.openxmlformats.org/officeDocument/2006/relationships/image" Target="../media/image111.jpeg"/><Relationship Id="rId5" Type="http://schemas.openxmlformats.org/officeDocument/2006/relationships/image" Target="../media/image110.jpeg"/><Relationship Id="rId4" Type="http://schemas.openxmlformats.org/officeDocument/2006/relationships/image" Target="../media/image109.jpeg"/><Relationship Id="rId9" Type="http://schemas.openxmlformats.org/officeDocument/2006/relationships/image" Target="../media/image114.jpeg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0.jpeg"/><Relationship Id="rId3" Type="http://schemas.openxmlformats.org/officeDocument/2006/relationships/image" Target="../media/image115.jpeg"/><Relationship Id="rId7" Type="http://schemas.openxmlformats.org/officeDocument/2006/relationships/image" Target="../media/image119.jpeg"/><Relationship Id="rId2" Type="http://schemas.openxmlformats.org/officeDocument/2006/relationships/image" Target="../media/image46.jpeg"/><Relationship Id="rId1" Type="http://schemas.openxmlformats.org/officeDocument/2006/relationships/image" Target="../media/image107.jpeg"/><Relationship Id="rId6" Type="http://schemas.openxmlformats.org/officeDocument/2006/relationships/image" Target="../media/image118.jpeg"/><Relationship Id="rId5" Type="http://schemas.openxmlformats.org/officeDocument/2006/relationships/image" Target="../media/image117.jpeg"/><Relationship Id="rId4" Type="http://schemas.openxmlformats.org/officeDocument/2006/relationships/image" Target="../media/image116.jpeg"/><Relationship Id="rId9" Type="http://schemas.openxmlformats.org/officeDocument/2006/relationships/image" Target="../media/image121.jpe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2.png"/><Relationship Id="rId2" Type="http://schemas.openxmlformats.org/officeDocument/2006/relationships/image" Target="../media/image1.png"/><Relationship Id="rId1" Type="http://schemas.openxmlformats.org/officeDocument/2006/relationships/image" Target="../media/image97.jpe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2.png"/><Relationship Id="rId2" Type="http://schemas.openxmlformats.org/officeDocument/2006/relationships/image" Target="../media/image1.png"/><Relationship Id="rId1" Type="http://schemas.openxmlformats.org/officeDocument/2006/relationships/image" Target="../media/image97.jpeg"/></Relationships>
</file>

<file path=xl/drawings/_rels/drawing3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6.png"/><Relationship Id="rId3" Type="http://schemas.openxmlformats.org/officeDocument/2006/relationships/image" Target="../media/image102.jpeg"/><Relationship Id="rId7" Type="http://schemas.openxmlformats.org/officeDocument/2006/relationships/image" Target="../media/image125.png"/><Relationship Id="rId2" Type="http://schemas.openxmlformats.org/officeDocument/2006/relationships/image" Target="../media/image1.png"/><Relationship Id="rId1" Type="http://schemas.openxmlformats.org/officeDocument/2006/relationships/image" Target="../media/image97.jpeg"/><Relationship Id="rId6" Type="http://schemas.openxmlformats.org/officeDocument/2006/relationships/image" Target="../media/image124.jpeg"/><Relationship Id="rId5" Type="http://schemas.openxmlformats.org/officeDocument/2006/relationships/image" Target="../media/image123.jpeg"/><Relationship Id="rId4" Type="http://schemas.openxmlformats.org/officeDocument/2006/relationships/image" Target="../media/image103.jpe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8.jpeg"/><Relationship Id="rId2" Type="http://schemas.openxmlformats.org/officeDocument/2006/relationships/image" Target="../media/image127.jpeg"/><Relationship Id="rId1" Type="http://schemas.openxmlformats.org/officeDocument/2006/relationships/image" Target="../media/image107.jpeg"/><Relationship Id="rId4" Type="http://schemas.openxmlformats.org/officeDocument/2006/relationships/image" Target="../media/image129.jpe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0.png"/><Relationship Id="rId2" Type="http://schemas.openxmlformats.org/officeDocument/2006/relationships/image" Target="../media/image46.jpeg"/><Relationship Id="rId1" Type="http://schemas.openxmlformats.org/officeDocument/2006/relationships/image" Target="../media/image107.jpeg"/><Relationship Id="rId6" Type="http://schemas.openxmlformats.org/officeDocument/2006/relationships/image" Target="../media/image133.png"/><Relationship Id="rId5" Type="http://schemas.openxmlformats.org/officeDocument/2006/relationships/image" Target="../media/image132.png"/><Relationship Id="rId4" Type="http://schemas.openxmlformats.org/officeDocument/2006/relationships/image" Target="../media/image131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5.png"/><Relationship Id="rId2" Type="http://schemas.openxmlformats.org/officeDocument/2006/relationships/image" Target="../media/image134.png"/><Relationship Id="rId1" Type="http://schemas.openxmlformats.org/officeDocument/2006/relationships/image" Target="../media/image107.jpeg"/><Relationship Id="rId4" Type="http://schemas.openxmlformats.org/officeDocument/2006/relationships/image" Target="../media/image136.png"/></Relationships>
</file>

<file path=xl/drawings/_rels/drawing3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3.jpeg"/><Relationship Id="rId3" Type="http://schemas.openxmlformats.org/officeDocument/2006/relationships/image" Target="../media/image139.jpeg"/><Relationship Id="rId7" Type="http://schemas.openxmlformats.org/officeDocument/2006/relationships/image" Target="../media/image142.jpeg"/><Relationship Id="rId2" Type="http://schemas.openxmlformats.org/officeDocument/2006/relationships/image" Target="../media/image138.jpeg"/><Relationship Id="rId1" Type="http://schemas.openxmlformats.org/officeDocument/2006/relationships/image" Target="../media/image137.jpeg"/><Relationship Id="rId6" Type="http://schemas.openxmlformats.org/officeDocument/2006/relationships/image" Target="../media/image141.jpeg"/><Relationship Id="rId5" Type="http://schemas.openxmlformats.org/officeDocument/2006/relationships/image" Target="../media/image107.jpeg"/><Relationship Id="rId10" Type="http://schemas.openxmlformats.org/officeDocument/2006/relationships/image" Target="../media/image145.jpeg"/><Relationship Id="rId4" Type="http://schemas.openxmlformats.org/officeDocument/2006/relationships/image" Target="../media/image140.jpeg"/><Relationship Id="rId9" Type="http://schemas.openxmlformats.org/officeDocument/2006/relationships/image" Target="../media/image144.jpe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7.jpeg"/><Relationship Id="rId7" Type="http://schemas.openxmlformats.org/officeDocument/2006/relationships/image" Target="../media/image151.png"/><Relationship Id="rId2" Type="http://schemas.openxmlformats.org/officeDocument/2006/relationships/image" Target="../media/image146.png"/><Relationship Id="rId1" Type="http://schemas.openxmlformats.org/officeDocument/2006/relationships/image" Target="../media/image137.jpeg"/><Relationship Id="rId6" Type="http://schemas.openxmlformats.org/officeDocument/2006/relationships/image" Target="../media/image150.png"/><Relationship Id="rId5" Type="http://schemas.openxmlformats.org/officeDocument/2006/relationships/image" Target="../media/image149.jpeg"/><Relationship Id="rId4" Type="http://schemas.openxmlformats.org/officeDocument/2006/relationships/image" Target="../media/image14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0.jpeg"/><Relationship Id="rId1" Type="http://schemas.openxmlformats.org/officeDocument/2006/relationships/image" Target="../media/image107.jpe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2.png"/><Relationship Id="rId2" Type="http://schemas.openxmlformats.org/officeDocument/2006/relationships/image" Target="../media/image119.jpeg"/><Relationship Id="rId1" Type="http://schemas.openxmlformats.org/officeDocument/2006/relationships/image" Target="../media/image137.jpeg"/><Relationship Id="rId4" Type="http://schemas.openxmlformats.org/officeDocument/2006/relationships/image" Target="../media/image153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8.jpeg"/><Relationship Id="rId2" Type="http://schemas.openxmlformats.org/officeDocument/2006/relationships/image" Target="../media/image127.jpeg"/><Relationship Id="rId1" Type="http://schemas.openxmlformats.org/officeDocument/2006/relationships/image" Target="../media/image107.jpeg"/><Relationship Id="rId4" Type="http://schemas.openxmlformats.org/officeDocument/2006/relationships/image" Target="../media/image129.jpe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5.jpeg"/><Relationship Id="rId2" Type="http://schemas.openxmlformats.org/officeDocument/2006/relationships/image" Target="../media/image1.png"/><Relationship Id="rId1" Type="http://schemas.openxmlformats.org/officeDocument/2006/relationships/image" Target="../media/image74.jpeg"/><Relationship Id="rId4" Type="http://schemas.openxmlformats.org/officeDocument/2006/relationships/image" Target="../media/image76.jpe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6.jpeg"/><Relationship Id="rId2" Type="http://schemas.openxmlformats.org/officeDocument/2006/relationships/image" Target="../media/image155.jpeg"/><Relationship Id="rId1" Type="http://schemas.openxmlformats.org/officeDocument/2006/relationships/image" Target="../media/image154.jpeg"/><Relationship Id="rId5" Type="http://schemas.openxmlformats.org/officeDocument/2006/relationships/image" Target="../media/image158.jpeg"/><Relationship Id="rId4" Type="http://schemas.openxmlformats.org/officeDocument/2006/relationships/image" Target="../media/image15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1085850</xdr:colOff>
      <xdr:row>2</xdr:row>
      <xdr:rowOff>25088</xdr:rowOff>
    </xdr:from>
    <xdr:to>
      <xdr:col>4</xdr:col>
      <xdr:colOff>47625</xdr:colOff>
      <xdr:row>3</xdr:row>
      <xdr:rowOff>291729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7FA0AFF4-3860-45AF-A9DC-542E3AE28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33525" y="71605463"/>
          <a:ext cx="809625" cy="580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1085850</xdr:colOff>
      <xdr:row>65</xdr:row>
      <xdr:rowOff>25088</xdr:rowOff>
    </xdr:from>
    <xdr:to>
      <xdr:col>4</xdr:col>
      <xdr:colOff>47625</xdr:colOff>
      <xdr:row>66</xdr:row>
      <xdr:rowOff>291729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F7E0D13-302F-467B-8BAD-C09EF94DA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43050" y="213347"/>
          <a:ext cx="862293" cy="580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1095375</xdr:colOff>
      <xdr:row>113</xdr:row>
      <xdr:rowOff>72713</xdr:rowOff>
    </xdr:from>
    <xdr:to>
      <xdr:col>4</xdr:col>
      <xdr:colOff>57150</xdr:colOff>
      <xdr:row>114</xdr:row>
      <xdr:rowOff>339354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705B66E-3C79-4DFE-B086-747262887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52575" y="32591063"/>
          <a:ext cx="857250" cy="704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1095375</xdr:colOff>
      <xdr:row>161</xdr:row>
      <xdr:rowOff>72713</xdr:rowOff>
    </xdr:from>
    <xdr:to>
      <xdr:col>4</xdr:col>
      <xdr:colOff>57150</xdr:colOff>
      <xdr:row>162</xdr:row>
      <xdr:rowOff>339354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A5B7A46-A33B-4E5A-A671-FE55707E4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52575" y="32591063"/>
          <a:ext cx="857250" cy="704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60BEF5D-D3DB-445F-BC54-1F5A8373A7E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CE6AAA89-738B-42E5-ADCC-C4A17673A39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B95910DF-5835-4306-8608-83CCCF35930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67FD470-7364-4913-87DB-0CAEB833D24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45804B7C-2FD0-4BCA-BA20-BF21446922C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9390CA61-29D4-4AB9-9380-E5ECF2448C6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29477667-5045-4AFD-8391-FF2B314FDA1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D09C671-ACA0-46A6-BA53-BCCEAF0815F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06AA7308-D388-45EB-B1AC-9AD4F391447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1447883-58C6-4AE8-AF3A-F03984E6A96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F050BBE-703C-4810-AE8F-6699C2F9B92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B4B8317-9547-420E-9272-C9CCD7A21C2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D88F35B-A3D8-4226-9103-840A1FAF938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6D08ED09-0D56-4D2F-BAD3-B59FA78C13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71CD5F0-B06C-414E-90A7-9E6F0E4CB71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AB166074-DCBF-4AAA-AFCE-94EC0E108F0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423DE04-2813-4A82-B35D-DFE1A5DEB54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3B8CE98A-7C25-4AB7-B447-DFC7B1F070D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37399EB2-5720-4587-9060-E7D01085ADF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EE27C969-299D-4C22-87B6-1536D9F5CB5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E5756240-BEB1-4733-8CB9-A5B9965F5C7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3CC0174F-B8BC-4C69-8BDD-67864AE0BD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BE8DD1CE-9BD0-4601-A390-238558C04B5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584FCEF-C000-4EEC-9B20-036379D825D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1A16C61-690D-4422-A901-1BEAD01F876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7C3C99CF-1570-4D56-B4DA-BEC591E679A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DFA5E1B8-1A70-4746-8549-D67BBFBA28D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42CC0533-089B-446C-A080-B45BDED6B90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2D216DC1-B4F6-4675-AD13-00251A40BF0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84C56C6C-C587-4156-BBEE-AB2E10D9B53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5D86D887-CED8-4585-801C-32097BF5D18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D9DDD69F-F3B0-4D4E-8252-BB0CECF01D3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054DAC4-9CD4-46A9-9DAB-96729387E57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B903C69B-834A-4C42-BC81-58A87979878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DFD6D42F-B17F-4ABD-96EC-043ABB5AD7A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ADBBF64F-775F-4557-B793-173E431B328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10E62F53-0225-4CAD-8A6A-91F1F7B8E53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763B10DE-C0A5-42BE-BF10-C807F6CB304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B5272853-18BE-49D3-B765-8E8C4AA8259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C7FE0978-D92D-4ABA-89DB-0F7A6A33CA2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EC5B34CA-6008-4940-9465-B5B7920CB5E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ED7CD1E-1DCB-4490-8BE5-C6312F8DA2C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D3E8933-9BC9-4848-9265-F43E945BF53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65C69512-DB1D-4C50-A809-F39EC4F9492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589F8CC2-BF24-45EE-8607-630517BDAFF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A1AF635D-3B70-4B5E-B170-6B1F80FCC11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8A774181-D170-4AD2-9DC2-7D546A23CB8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43E41C07-E882-4761-8603-E6FFE3311A8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39F20856-B4F7-40D3-8AD2-467E6A77E62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722A7BA2-DEC9-4D1D-8299-D73D4781D5B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E518A542-0C08-410D-B0C4-55FA193B910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042CA4F3-C41F-45B7-B479-4A97D9D1847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B869E0C5-E5DD-4C0D-8E53-BA4EE705822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52B3FD92-DC58-4809-8014-1C5ACC96DFF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327F6BDE-9201-4CA3-AB7D-75951884B7B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FB4F6223-123E-4164-98F2-D920E349036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842A942D-16CA-47B9-B614-988AA2B00C6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63C6867D-E489-42F3-99BB-52097E0EB6F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11F6EB6-38E0-4245-9050-EE81F05F09C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31FD1BCA-B5E0-4BAD-B552-2927B1B752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15D97576-E0AD-41A9-BE7C-37D264D3D4D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6A141896-FCFB-4A01-9EF9-6C65F5BCB1D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EE753F7F-B51A-48B0-AFF5-92293FD476E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DB8866DC-7647-43F6-A189-FE5012E4C47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00A02F7F-165C-45F9-B8BF-ABD4A9B43D0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21F7B329-E69B-4B04-8CB8-94F530339C2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76CD163-8FA8-4513-B064-8F1D4F7F9B5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A3776B20-60D8-4B14-B54B-666E685155A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B2018F4F-54E9-4EC1-8488-6ADDE9D9EAE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87DA183-7E5F-4654-9BAE-5641BDB2DEF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FE62D2A4-CF69-4352-B8DA-29E560E40EB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0A117586-4532-4B5B-8CEE-D4AA2C3E60E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0A8F8E8-E9A2-4D17-9462-B3EC0E9E21D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422451C8-313D-4C15-98F1-629FBE1F8C7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EC7538BC-4298-4FBF-A799-1DECCBC02BA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72CA7DBC-4712-4433-A0F4-3D800CF3EA9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13607</xdr:colOff>
      <xdr:row>1</xdr:row>
      <xdr:rowOff>77933</xdr:rowOff>
    </xdr:from>
    <xdr:to>
      <xdr:col>3</xdr:col>
      <xdr:colOff>1107622</xdr:colOff>
      <xdr:row>2</xdr:row>
      <xdr:rowOff>690254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4B3A4DEB-C87C-4633-891C-E66B97EA1A62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186789" y="303069"/>
          <a:ext cx="3951515" cy="837458"/>
        </a:xfrm>
        <a:prstGeom prst="rect">
          <a:avLst/>
        </a:prstGeom>
      </xdr:spPr>
    </xdr:pic>
    <xdr:clientData/>
  </xdr:twoCellAnchor>
  <xdr:twoCellAnchor>
    <xdr:from>
      <xdr:col>14</xdr:col>
      <xdr:colOff>346362</xdr:colOff>
      <xdr:row>1</xdr:row>
      <xdr:rowOff>51954</xdr:rowOff>
    </xdr:from>
    <xdr:to>
      <xdr:col>15</xdr:col>
      <xdr:colOff>620735</xdr:colOff>
      <xdr:row>2</xdr:row>
      <xdr:rowOff>692727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52A0258F-7C0B-432A-87D5-8DE8D0DA8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322135" y="277090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123206</xdr:colOff>
      <xdr:row>11</xdr:row>
      <xdr:rowOff>84613</xdr:rowOff>
    </xdr:from>
    <xdr:to>
      <xdr:col>10</xdr:col>
      <xdr:colOff>1600200</xdr:colOff>
      <xdr:row>19</xdr:row>
      <xdr:rowOff>32657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D73E4E3A-EB66-468E-9E8F-6D950D3E64AF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9749" y="3415642"/>
          <a:ext cx="1476994" cy="330084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1666007</xdr:colOff>
      <xdr:row>11</xdr:row>
      <xdr:rowOff>77020</xdr:rowOff>
    </xdr:from>
    <xdr:to>
      <xdr:col>12</xdr:col>
      <xdr:colOff>293913</xdr:colOff>
      <xdr:row>19</xdr:row>
      <xdr:rowOff>43542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6A10C35C-F029-4F49-B0EF-ED89A753587D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472550" y="3408049"/>
          <a:ext cx="1871849" cy="33193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346363</xdr:colOff>
      <xdr:row>11</xdr:row>
      <xdr:rowOff>86590</xdr:rowOff>
    </xdr:from>
    <xdr:to>
      <xdr:col>15</xdr:col>
      <xdr:colOff>415635</xdr:colOff>
      <xdr:row>14</xdr:row>
      <xdr:rowOff>329046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74E1FB8B-28AB-4A08-B4B4-FC604D7475EC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090" y="3377045"/>
          <a:ext cx="3238500" cy="154131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366953</xdr:colOff>
      <xdr:row>14</xdr:row>
      <xdr:rowOff>412173</xdr:rowOff>
    </xdr:from>
    <xdr:to>
      <xdr:col>15</xdr:col>
      <xdr:colOff>415636</xdr:colOff>
      <xdr:row>19</xdr:row>
      <xdr:rowOff>34636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34BBDBA8-8B0B-404E-828F-F693D789813E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108680" y="5001491"/>
          <a:ext cx="3217911" cy="16833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5953B1A0-1BE0-46BC-A483-82CFAB9E7A6F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3DA2BD4F-353A-4740-BE3A-EB565E8C6E77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5F54577E-F255-49EA-A2F9-2689994C2C80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DD96AF0A-028A-4381-9F15-7866CE252538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CA464D2A-459E-48B0-BA13-C91E923B2A4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5E9CED53-0506-41A6-8FBA-83AD3D1467AF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77C5A4E5-FA43-4ED4-A56D-A7BB50521642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B2F1AF97-F9E2-4565-9C2D-FA737BAB91B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7593392F-3CC9-4BE5-A135-10E620C05A03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BB54680E-6165-4443-A743-37AA0EB2E750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81FB4F48-2902-41A9-8790-5BC9511BC842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8318E4E4-A0ED-41F2-8747-23C069E7CF03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99739AF6-5565-4BDF-BA1D-9DD6C39C496D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55B9B18-4C03-436A-B673-D3B13155DE80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5BDF32C3-59AD-42E7-9B64-584FCF3A9DAD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DC180FC4-2C53-4A9B-B29F-448FD0483403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F4702188-0809-48F5-A268-27FAB998DFED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02951D4E-4A95-4BD2-A4ED-7B952527C7C7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86FA8FB7-9305-4E56-A305-B7C31F0D137F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1E04DA8-5790-49A6-B2CE-F893ABCF7F2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901B0889-1DFC-4D93-A6E8-D1B901979F1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E3A66A7B-767B-491B-A76F-22488C3A7EA4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002055BB-4AC9-4AE3-B2B4-5474D0BCC2EF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50EFD27D-52D8-4255-8765-14806EA454F7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59AAC482-D886-4E4E-BF96-E71476F39E90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C561166D-4475-4D29-972E-B5D9DD330861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153BB4F5-7A33-4A9E-9743-67952892572E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78A67531-AB37-491D-8A6D-4857115EF029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E62D5824-DB25-49B7-B510-49A5A070DAE9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383B1EBD-F112-47F3-992B-19381E77D729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85ED61B9-A1A7-4844-90FF-AFBB570CB2B6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64E6594A-7F29-411F-B654-766B82CF2E1F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BA712A47-9F49-45E3-B835-25DA7BA2CCF1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51442EA8-89F3-452B-8AFF-F668FD424FAA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68096BB4-6A89-413F-9804-A3027B6E9D9B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E6122BF3-2B2E-42D3-96C8-7A7CDF42540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12623024-9C7B-4E96-8A32-CE1F6AF49F21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A60BF9C2-678D-40B9-A356-32619D4403E8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0966DD82-8818-4E0D-A824-EC3A0BE7838E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B71A9EF9-27F3-45C0-B8A7-62FB755E226A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C1C49387-6121-4BF5-AA9A-17035715AB19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AB313933-70D6-4F64-93E1-F5E55F8B9923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EEDC233C-1900-453E-87F1-FD9F001EB209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029726B7-BDA8-4356-9EA0-89C88C057A8C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3213F5E1-A889-4894-8BC5-F656C2338A5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0F3DA44B-DD52-4DF5-A00C-A1843D52CECF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4CC6A96-F9B2-4230-9132-0BBD01060157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6D622448-727A-47D6-9375-C88647BA5470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B901FF72-A5CA-4A07-A465-2DB7176C6E38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139E45B3-A509-4649-8F80-1829086A2352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6A6B9321-6924-4E56-AA6B-4D3F73E25A6F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04601200-AC7C-4312-9708-8394BD2D0D70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1275C70F-6DE5-40AE-9D58-C96E8B3BA1DB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13D8E1CD-5717-4512-B21C-451A7512D11D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82A4A289-36F6-41AE-AACF-6D23D032F232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0A139000-867F-4FD2-B16E-5DAB8EA2AC3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DABD4304-38DB-49A5-9846-CE395595665E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11F559F1-91C7-4422-B998-FCB5DC5A46E2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A7B4DCB3-7985-4962-BBC9-AF8CCA32810C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235FD250-3042-4DF9-A867-F97518C695B2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C2CD1994-B7AA-49F6-8A85-A5935F9EDE40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F3F43F53-709A-4596-86C7-4B53EB11337C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F1387BDD-47CD-41B5-AA1C-527CBE89A75B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5CEDF3C1-B6C0-46E1-B92F-FC0661A401D7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57A6DA7D-3C18-477A-83C3-CA286010C426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A65567B0-0073-4E4F-9A9B-43276FE8ED9A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9B9EA4AB-6829-4FB5-9B23-C53D2B118230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B678CAFC-CAD1-49B1-B151-A2DBBBCEFFFE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6F10AFE8-6B75-41B1-8C3F-E5A83EA9BAC9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A74DFD02-4C78-4DBE-90B7-C653803F0E4B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603F5353-3BE5-45C3-A0FE-EE2956D250E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A9405B17-832A-4395-A65D-5C2FEAFEA8BB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21290259-E592-415B-A0F1-582134C61955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7FAC07E-1AF0-4A47-A9F4-1CBE6656F01C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32B7C31C-24E0-499A-9B82-7D25726AA968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83F8F85A-4408-403A-9E02-F07C2966E312}"/>
            </a:ext>
          </a:extLst>
        </xdr:cNvPr>
        <xdr:cNvSpPr>
          <a:spLocks noChangeAspect="1" noChangeArrowheads="1"/>
        </xdr:cNvSpPr>
      </xdr:nvSpPr>
      <xdr:spPr bwMode="auto">
        <a:xfrm>
          <a:off x="76485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136071</xdr:colOff>
      <xdr:row>1</xdr:row>
      <xdr:rowOff>108859</xdr:rowOff>
    </xdr:from>
    <xdr:to>
      <xdr:col>1</xdr:col>
      <xdr:colOff>1009650</xdr:colOff>
      <xdr:row>3</xdr:row>
      <xdr:rowOff>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4F0D295E-902F-4394-84B1-0FCEAA40818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17046" y="337459"/>
          <a:ext cx="873579" cy="919841"/>
        </a:xfrm>
        <a:prstGeom prst="rect">
          <a:avLst/>
        </a:prstGeom>
      </xdr:spPr>
    </xdr:pic>
    <xdr:clientData/>
  </xdr:twoCellAnchor>
  <xdr:twoCellAnchor>
    <xdr:from>
      <xdr:col>14</xdr:col>
      <xdr:colOff>311727</xdr:colOff>
      <xdr:row>1</xdr:row>
      <xdr:rowOff>103909</xdr:rowOff>
    </xdr:from>
    <xdr:to>
      <xdr:col>15</xdr:col>
      <xdr:colOff>586100</xdr:colOff>
      <xdr:row>2</xdr:row>
      <xdr:rowOff>744682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38AC4D86-479F-4571-975D-DA604EB7A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443363" y="32904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450272</xdr:colOff>
      <xdr:row>11</xdr:row>
      <xdr:rowOff>51955</xdr:rowOff>
    </xdr:from>
    <xdr:to>
      <xdr:col>10</xdr:col>
      <xdr:colOff>1783772</xdr:colOff>
      <xdr:row>18</xdr:row>
      <xdr:rowOff>86590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EDC11ACD-A628-4CA0-8F26-28621CC7B18F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5954" y="3342410"/>
          <a:ext cx="1333500" cy="28574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1988127</xdr:colOff>
      <xdr:row>11</xdr:row>
      <xdr:rowOff>66135</xdr:rowOff>
    </xdr:from>
    <xdr:to>
      <xdr:col>12</xdr:col>
      <xdr:colOff>294410</xdr:colOff>
      <xdr:row>18</xdr:row>
      <xdr:rowOff>86590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A58B5C5E-1866-4AB2-9382-694324DCA7FC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733809" y="3356590"/>
          <a:ext cx="1458192" cy="284331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796635</xdr:colOff>
      <xdr:row>11</xdr:row>
      <xdr:rowOff>69271</xdr:rowOff>
    </xdr:from>
    <xdr:to>
      <xdr:col>15</xdr:col>
      <xdr:colOff>519545</xdr:colOff>
      <xdr:row>14</xdr:row>
      <xdr:rowOff>103909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B1842977-0817-4875-8F58-CDCB7BD4B147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4226" y="3359726"/>
          <a:ext cx="2892137" cy="13335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711115</xdr:colOff>
      <xdr:row>14</xdr:row>
      <xdr:rowOff>204355</xdr:rowOff>
    </xdr:from>
    <xdr:to>
      <xdr:col>15</xdr:col>
      <xdr:colOff>415638</xdr:colOff>
      <xdr:row>18</xdr:row>
      <xdr:rowOff>136717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3F5E2440-D337-497C-8745-060B2CE1B63D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608706" y="4793673"/>
          <a:ext cx="2873750" cy="14563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BA0D8D25-0134-4817-89F2-DF158880833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49303DF-7FF8-42D1-8E1D-08ED7AF4BE4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F46D8570-1F76-420C-915E-8E2A70797F4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51184A3-DA36-4498-9373-B269B04072F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E54699F7-5F99-49DB-9B72-0FA915D2ABB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7420AD37-0216-4603-B477-1546C2CAD1B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3819C6C8-096F-4960-B3DD-40E17745E64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E3E23EA3-9346-4843-8E08-4CCF0A84B4E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7D9E8BFC-8623-40C3-A5BF-12B64229456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4C85BA33-A21F-45EB-B834-0E9A2A42A3B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C4BF43CA-DE12-4D13-ADC9-0744B3FEC96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0A85CD75-01EA-4F9C-9780-9AA67F84592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767E7E95-3969-4BCC-A500-EDF939453DA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8D2E17A0-D8AD-4AE8-B284-7DBDC11FB99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90344100-D7F2-4CE5-9020-879405C4370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08376B87-2343-4A63-A145-8E0BB956497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D21B8D93-B9B2-46DA-8735-B155A53D36D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0E94BD66-6D0D-4700-85D4-69AC026CC3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C627A2F1-7EA5-4A7D-8CB7-24ADDA02263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23E6A37F-EAEE-4CC1-9146-F688FE41AE4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0EAA61F3-6CFE-4816-9960-69D733C532D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17BD72E-122A-44B1-8BC5-1052B048C31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47D79E7F-BDC7-4EB0-B450-AA2FD2349F2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ABEE50BA-8B26-4BB9-A483-E486D4D4F81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BB76D218-BAF2-4E39-8E01-5420C9EAEAF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DD7308F8-C0BF-4357-9403-71ADB5F357C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F433E548-638A-45D7-BFB5-2816BBDCCE8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0687D29F-1AAD-46E3-BBC6-3439739CEBB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BE6FF518-AD38-4F36-A3FD-BCF02BA1956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D8A95205-23E3-4E52-94F9-40C106BD128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8B112515-56C2-4F24-A4D5-64D5AAD86DD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C69BE21-DC64-4A5D-A74E-50049EF90C6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1B2427C4-CBAA-47E2-B2BF-406A2C7EB5D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EE92F989-63E4-4EC7-B11E-463DE81E336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884E7D81-7D24-4C87-8E12-5C0A1F6E47F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05E0C0E-9C38-4C38-8BFC-427C1E277F1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18BD8BFE-2DA8-4AA5-B6C2-F5871BB2ECE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447BBD3-5769-40CD-8953-F6EB7EEC276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454DC40-0EC2-4D11-BF62-5C465DACFA0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E7273F81-1DB7-449F-A737-D714CF18945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79258A9C-FDA2-4D0D-AF38-52FE71BC508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8648E1E4-7B95-45BF-BE14-59C207F359A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3544F6CE-DB1D-412E-8D92-60B44494ADB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3F636EE3-AD0F-4645-9E25-DA3E1707A4F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A85E668-011C-4BBC-903A-68FCBF68CA4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3CD97525-B409-4029-B199-299B39F9690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2CD67265-588C-4E8D-9EED-8ECECCF289F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A375E5E6-399F-4884-8102-E77990407A7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3A72A335-3374-46DC-A434-F601630C02C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6B0D72BD-4B27-4797-97F6-3A9788CEE5D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13537057-1C14-4ED8-A026-20B62B3C2C1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C7AF2D6-5358-4682-A0B3-A9D73C4984F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D371BD48-F09E-4F1E-BEFA-6D31DF33407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1CFB52F2-B975-4E0F-99C2-4245F94C5D5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D495896E-F6F1-4B66-B070-3085274682F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58EFBEC2-D789-4B14-818F-8E01E8DAF27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C8CE3720-C96F-4E7C-BB73-4E402C5153B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2EB5D1CE-F268-422D-BDA3-8DEB2F04229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7FA535FC-325F-4FE4-995E-A2E7ACEC2C7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44302496-A3B2-4E43-82B2-347791545B9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74D5707D-1A5E-4957-8863-AAB5F9ECF00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E8653CEE-8425-4C78-9CFE-9418A9961A1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6EADA47-5887-468F-A61D-BD3F21BA098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2557DF5A-3E83-41AF-8A55-33463347528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D04F6913-E767-4E75-B275-84C627806AB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6452DDAE-76FF-41DC-86BB-043F5E13F5C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ABE81900-7472-403C-9994-0B8C496779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18A24A31-E16F-4725-A969-E2688324FBF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2075BB5E-B592-47E9-AF60-F46E7A7D23D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E520DE92-FBE6-42F8-A259-0244A321108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12465203-4349-4270-AA21-3CF0D6CB091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E00304C4-5018-4B1F-A10E-97D1A835851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DD0FFEA6-06A5-43EA-9F95-F1CC5470B74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D7EE95EE-4638-421F-A15A-73E2171B715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190D5E2A-8F25-4893-8756-079BA31335A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0BEA4C50-2521-4B9D-9BB5-C409E0E4232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1074965</xdr:colOff>
      <xdr:row>2</xdr:row>
      <xdr:rowOff>761999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DAF4CAC6-0823-4919-B219-E28963BF906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180975" y="228600"/>
          <a:ext cx="2541815" cy="990599"/>
        </a:xfrm>
        <a:prstGeom prst="rect">
          <a:avLst/>
        </a:prstGeom>
      </xdr:spPr>
    </xdr:pic>
    <xdr:clientData/>
  </xdr:twoCellAnchor>
  <xdr:twoCellAnchor>
    <xdr:from>
      <xdr:col>14</xdr:col>
      <xdr:colOff>259773</xdr:colOff>
      <xdr:row>1</xdr:row>
      <xdr:rowOff>69272</xdr:rowOff>
    </xdr:from>
    <xdr:to>
      <xdr:col>15</xdr:col>
      <xdr:colOff>534146</xdr:colOff>
      <xdr:row>2</xdr:row>
      <xdr:rowOff>710045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24EC313E-AFAC-41D7-B445-DFC6F35A3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235546" y="294408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225138</xdr:colOff>
      <xdr:row>11</xdr:row>
      <xdr:rowOff>34635</xdr:rowOff>
    </xdr:from>
    <xdr:to>
      <xdr:col>10</xdr:col>
      <xdr:colOff>1991592</xdr:colOff>
      <xdr:row>19</xdr:row>
      <xdr:rowOff>109565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A2224DF0-7622-47D6-A69F-DF74CC2E1167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4956" y="3325090"/>
          <a:ext cx="1766454" cy="33480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2109356</xdr:colOff>
      <xdr:row>11</xdr:row>
      <xdr:rowOff>33303</xdr:rowOff>
    </xdr:from>
    <xdr:to>
      <xdr:col>12</xdr:col>
      <xdr:colOff>796636</xdr:colOff>
      <xdr:row>19</xdr:row>
      <xdr:rowOff>103909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FD987459-82E0-4279-AB80-C39811101E1D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699174" y="3323758"/>
          <a:ext cx="1839189" cy="334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848588</xdr:colOff>
      <xdr:row>12</xdr:row>
      <xdr:rowOff>434289</xdr:rowOff>
    </xdr:from>
    <xdr:to>
      <xdr:col>15</xdr:col>
      <xdr:colOff>748603</xdr:colOff>
      <xdr:row>17</xdr:row>
      <xdr:rowOff>42552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458CE0B5-BCDB-4114-A619-F1971AFD9B9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0315" y="3949880"/>
          <a:ext cx="3069243" cy="22059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225136</xdr:colOff>
      <xdr:row>11</xdr:row>
      <xdr:rowOff>35969</xdr:rowOff>
    </xdr:from>
    <xdr:to>
      <xdr:col>10</xdr:col>
      <xdr:colOff>1991590</xdr:colOff>
      <xdr:row>19</xdr:row>
      <xdr:rowOff>110899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57E298EB-5D15-4508-81D4-BF07884FEB24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4954" y="3326424"/>
          <a:ext cx="1766454" cy="33480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2109354</xdr:colOff>
      <xdr:row>11</xdr:row>
      <xdr:rowOff>34637</xdr:rowOff>
    </xdr:from>
    <xdr:to>
      <xdr:col>12</xdr:col>
      <xdr:colOff>796634</xdr:colOff>
      <xdr:row>19</xdr:row>
      <xdr:rowOff>105243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58E6484B-94AD-47B7-8520-34FA886E9CE4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699172" y="3325092"/>
          <a:ext cx="1839189" cy="33437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67F9B527-8119-41B1-A1F6-35041C268F8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5D73E822-A992-4560-8667-7F073716EAC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1EB81F12-61C2-483E-9D29-704BABF0963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336F2B38-B8FD-43D0-B2E8-3DB5D7041C2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E31F0377-8257-427E-9B73-EA65D6FC80E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70EB8DE6-59EB-4C90-90E8-671A8183780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3661127F-FE0F-4720-B8B0-0402C6774E1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DAE7F49F-DF73-45E3-9C01-5ECD6363DD8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AD06476A-5718-4FED-BB5A-9F920F6E094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D8799A89-0432-4CDA-A2A7-BBA497E3FA3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05CCFBEE-6350-4E4A-BA1B-EC961057D8E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53357222-914D-46D9-9E1E-091EBC3E3C2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C3955168-4508-4CF7-BF87-A8F8F64C0FE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ADF029F-70FF-46E3-AAA7-64B0B40CE95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75BFE9A7-4931-4CC8-B1F2-5E7EEC33F89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C9DC446F-1E89-4FAA-BACB-C12A2FC2931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DC406026-B7D0-4C7F-8CAF-C7348B13F12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455047F4-FE4D-46BF-94EE-F7A8C899A6D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02CE5DC5-332E-465A-A809-EB1E62E73E3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93B25F58-E8E4-4D3B-AF3C-F659CFDD8FE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F279DEC6-7EAB-4111-82A8-FFD1E13E1C4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231E573-C8BD-484A-A5EC-9172D44F1CF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842B74C-735F-4AFA-9625-F6BC24F8DFE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F9158019-F6A5-4604-8136-2DCA9C272C1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51A3EB80-5EC8-4714-A6CD-7D197858482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3A3DB32-E732-47D8-B24D-E9D8D83955F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F595AD3D-5103-4767-89D9-EC3DB7B73B9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442E069-3C02-4C50-B769-F9D31D1E955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61CD6AA0-ECAA-422E-83BE-1F849E43F10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76B2BB39-BD13-4AB4-A607-3FE3FCC540E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DFA1D70D-A681-4CB9-ADE6-3A0FA41F7AD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A369937B-6754-473F-8F0E-E1B8E17E969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B41E362-2A9A-437B-98A2-4DB91CCD008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29F6EBB0-C693-4833-97C8-BED467170C8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E367798-0DEA-47C9-B63E-97D2398A945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0B31F98E-342D-4E19-8FA1-212645C8062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B932C64-8746-486D-8439-318ECC8064F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E92F9EC3-6075-46EA-B12C-6361E58A1FA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F35049D-7ECB-4F53-8506-3010D746645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093AF208-0A43-4545-BEF3-5D3303F3F60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353868E6-2040-4F20-B9F3-A5D7D777E3F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A1DEDC90-12CA-4B11-8E6C-E8C59862480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58EE7864-15E7-45F2-BE0D-1C23C2E160D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7B06B7D1-2547-4CBE-A62F-F950D90EA26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9F082C6D-A54C-4FA6-92D8-B1D0F221323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2F3830BD-74EC-4E47-9CE4-76415EE5459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AD51794B-C0C9-428E-9C6A-F11CB7EF45F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897C871-A1A3-4C1E-BBBB-DA3E9F39C59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462D318A-270F-4F1C-A726-32BC0DC7DEC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77CCD9C8-47C7-4909-98AA-C16191EC720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03FC70C8-63C2-4431-91D3-F4F0BE7FE47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9F9BAC25-8CFD-43F8-A8E8-12D77698409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382AFCE3-3FD5-409C-8081-A8AA68B1BEE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17070053-D786-4A2E-B308-4145B1C28E8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9046436-4B11-48FD-B625-1C76E4161E9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114F2DE0-0AFD-4D41-A117-7EC53D3A1B4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B07A0863-9AA4-4FDF-B54F-9A0DE332B37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5F1E6604-2635-4A8C-B106-CBBD9E26483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80F05130-19E0-45D8-AA8B-44A0D730CAE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BA5E5944-F0B2-450D-BD2C-F85C1148F35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4C03D9C4-B4EC-470B-B886-CD84F7B5253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7C4A9E57-0EDB-471D-BDEC-D6F8593E843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AE985F44-E87C-4C39-B073-70D24895C03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219F206A-9E38-407E-BE4D-54F72F55945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5DEF0BF3-3CCF-42C5-B9CD-7FAA8E8F169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FCD9ED53-7541-4A9C-B7B2-DD2FADBD018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C2E264E3-134D-4EA2-8226-700740DC48E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208368B7-C26E-407C-B118-65CAF068F42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524610DD-12AD-4AEA-9846-6552BDC747D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1FA98307-3CA9-487A-B5D8-832E1E410E6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D90FBA46-C9BF-4AE6-B40D-831D61F28CA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B7DC0969-CAA5-4C96-AB7E-5355D3EFA82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0AE23856-652D-48EC-86D2-8C1D27FE7E7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EBD2A0BD-C649-467E-8E6C-36174EE4EBC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1D0ABE48-C0C5-474B-BF62-E06963BFCD5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6654A000-C5E7-4A07-9D1A-D230A278956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293915</xdr:colOff>
      <xdr:row>2</xdr:row>
      <xdr:rowOff>789214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90ED17B9-EA41-46F6-81CA-1288911B596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180975" y="228600"/>
          <a:ext cx="3141890" cy="1017814"/>
        </a:xfrm>
        <a:prstGeom prst="rect">
          <a:avLst/>
        </a:prstGeom>
      </xdr:spPr>
    </xdr:pic>
    <xdr:clientData/>
  </xdr:twoCellAnchor>
  <xdr:twoCellAnchor>
    <xdr:from>
      <xdr:col>14</xdr:col>
      <xdr:colOff>404812</xdr:colOff>
      <xdr:row>1</xdr:row>
      <xdr:rowOff>119062</xdr:rowOff>
    </xdr:from>
    <xdr:to>
      <xdr:col>15</xdr:col>
      <xdr:colOff>685679</xdr:colOff>
      <xdr:row>2</xdr:row>
      <xdr:rowOff>746847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A2B91B78-5A27-44F5-972D-86C4D5D9E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358937" y="357187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368574</xdr:colOff>
      <xdr:row>11</xdr:row>
      <xdr:rowOff>101426</xdr:rowOff>
    </xdr:from>
    <xdr:to>
      <xdr:col>10</xdr:col>
      <xdr:colOff>1991591</xdr:colOff>
      <xdr:row>18</xdr:row>
      <xdr:rowOff>86590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5CF91FEA-56B6-4249-9F1F-02CBA749EE3E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958392" y="3391881"/>
          <a:ext cx="1623017" cy="28080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190499</xdr:colOff>
      <xdr:row>11</xdr:row>
      <xdr:rowOff>69272</xdr:rowOff>
    </xdr:from>
    <xdr:to>
      <xdr:col>12</xdr:col>
      <xdr:colOff>640773</xdr:colOff>
      <xdr:row>18</xdr:row>
      <xdr:rowOff>138547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57EEDD9A-5D93-4B09-8AE7-BE71D5A737F2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945090" y="3359727"/>
          <a:ext cx="1437410" cy="28921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865910</xdr:colOff>
      <xdr:row>11</xdr:row>
      <xdr:rowOff>138545</xdr:rowOff>
    </xdr:from>
    <xdr:to>
      <xdr:col>14</xdr:col>
      <xdr:colOff>718299</xdr:colOff>
      <xdr:row>18</xdr:row>
      <xdr:rowOff>92248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41B17407-4B6A-4F59-A545-C1745C4EEE78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7637" y="3429000"/>
          <a:ext cx="2086436" cy="277656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FB279E8F-3A07-4EE7-A628-141ACF43168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218A2F78-5FAA-44F7-8E9F-AD7C4833776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542292DC-224A-4DD9-AED4-DBD499D8D96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CCBE24D2-54E6-4329-893D-B4F4056616D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4304EB4A-F43C-4F79-9480-F821094C897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517599F4-41AF-4970-8F05-A0DA6912892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4D6EEFD6-BD22-4D02-8830-EDB83B7D08D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29CBA0DA-2D4A-4C57-B525-E546D143F59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DB750786-E4E2-4906-9B8D-03F01C583B4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105E44D5-173E-4DC3-B3FC-59302B56628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581A1C0B-7CEE-4C4A-84E5-0422BB56C81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7B32FB65-0F94-4ACA-840A-2D5ED9299A6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9872C956-82CF-4851-885D-1F1C1113329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EB4C071-245F-43BD-A354-EE5333A77AA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F8712EC4-1168-4F18-9312-7FC89C50C4E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382ACD2A-82D7-4B2B-BE0C-80ACF429D61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69CF719A-C7DD-4EA6-BEFB-AF3EA4E3EE2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7290BEA9-E931-4514-9B84-9EA0E04A40E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EC0825EE-88EF-4F4C-8F0E-C68CD50F274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07BCB40A-0531-4176-8EF1-7D5EEFE1B25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A862879F-1376-47F3-A4F9-3BC853AD9EE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8488BEFF-A334-42B8-8149-34DE08BE07F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C35F081-850F-405E-B806-569046A8B2B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2FEC4F0-ABBF-4032-A84F-E920402CCB3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605F227B-583A-4A0D-A7E0-ABE72ADEE41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1F862A32-2414-491A-8B98-F4C78EDA16F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FC7ADC18-3C6F-4885-B389-0AF07125EE1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199D495C-9022-4E99-B3BC-62C7965560C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3382F73-10E6-46F5-9D66-F4A4F2E79C9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CFAD19ED-BD21-4CEB-95F2-583A934B0BA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56EA20EF-9BEC-4AF8-8951-58CFADD3953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2F945673-BBA1-493A-BA06-6CEE3268FC4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43B59B03-C763-4553-9A1A-4472A18FA8E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23CD4FC7-6BE0-49E2-98DC-0D1C01DB06A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6FD0565C-1842-4AA1-AFF7-4167F09C96B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4AB7F165-D8BD-4199-92AD-656539EB316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F6B5570F-AA16-4019-A4C8-E195133F172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50F1DC2-CC8C-430D-855F-D76CB807C93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FA8EBCC-193A-4590-B73A-1A6BA640706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72EC5708-86A6-4F23-889A-4977A6592ED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4E434721-0B84-438B-B8D0-F8A949854B1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1D242723-69F6-4568-8BFC-4BD521F23F9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140D217E-88BE-4D4D-81A3-B7A9218F8F3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8157AEE7-96ED-4D18-A923-2989F86310F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AC247A9-BA93-44DF-932D-B9BBC6402B3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315C231A-95A9-4779-A72E-DA131CCC4A1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4A8BD1A4-2E41-4AFF-A2B1-F540054F28C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26F1CAD-1018-4440-A440-4A4CC88226F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DB9B7B0-6BAB-4A10-BDBC-23A2B778590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2639F13-A87F-4321-BC03-89E189F5720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2BD5BFFE-1601-418B-9032-0B78AF20200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6E26CCE6-5D5A-473E-A6C9-6BE14D8DF94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683DD3AD-654C-4DE1-B18D-FA453644824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14E52616-C956-44E4-AEAC-2B0F784CAE8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05325F7-F5F1-4CE9-81BE-FFD06FA995D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05CA154E-03CB-4A22-B9E0-1F52DC5BBB6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55CA8417-50D6-4E4D-AE9F-4FFBD24127D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BDEFE1A3-E3AC-431B-AC9A-56F84477E68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191CDE5B-0115-4743-B870-01C4C75737D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2A3DF51E-2AAB-42B5-B099-CD7A1ECBE1C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90AE6C4E-F515-4C34-B6DC-689255FC1EC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F0351F16-4261-49C1-8BAB-5310929E283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4A8166C4-F04A-41C4-A160-3336EA9BA0C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67EE849A-C0F2-43EB-B638-0C51BF24B87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D08A2E09-5675-4D7A-A1B7-D1C0F5D3F27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0AE8E04C-1230-4665-BAD5-BF315577B24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00C47F6A-E63E-41D6-AD74-AC2CEB8A8FF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EBDAAE03-CCB9-4187-A5C6-2AAD1192610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50D1DF4D-EFE1-46E0-9600-6F3FA34E93F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70DE71EF-2577-4DF4-BB68-47C637A5891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790CC9BA-42CB-4A72-9954-28187B487C5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1DFA3707-6036-4BB3-A4A2-56076B051BE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7DC22C9C-573D-417E-BCDB-7BAEDD331CD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A88A65D6-D002-4BA4-9239-53510E9717E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5AF91FE2-E3EE-40FD-8A21-3A5583F8727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D58B8DA8-0381-467D-9E94-9E92F151691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2</xdr:col>
      <xdr:colOff>503464</xdr:colOff>
      <xdr:row>2</xdr:row>
      <xdr:rowOff>748393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9A1B20A4-674F-4B1B-A31E-8458D33EDA5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5781" y="295282"/>
          <a:ext cx="1798858" cy="910311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5F5BA46C-F6C5-46E0-B167-2D0AD4E9EF9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E5EFAE8E-C57C-49C4-9929-711D3717E4D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11A32890-CCFC-4943-9684-41DF753B048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004A6703-E25D-438B-BF33-257DBDD0E99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12B1D32A-6B06-4DD5-872D-B1A3AB625B8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B4C6F967-71D0-4946-B1F3-A0DFAA7B833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F2BF65B-DBC7-4A82-A6BB-E091ED4CC59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52306101-BA5C-401E-B0D6-95D3CAD5717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91E01D7B-F5B6-4ED5-B6DA-B53B15B5F3D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D70563B2-105D-4CB5-A4D7-E093039B582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35025B0C-FBB9-4F26-8B34-432AEBA8E67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DA3A865B-99D6-4D52-8F49-DD3D727179F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241ADBF6-1C7A-4D22-9135-371DF92EC5C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3C56C2AF-8C38-4FBC-AFA6-4C48FE3E785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45E9BE01-B198-4F4A-A37A-D9DEBB604CF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E70F75EF-DA15-4D3A-9C15-F744CACCBB2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EA9EF54A-4C1E-4DCE-94E9-F87E6A696DB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E62144C1-9108-47C7-A9AA-6829EAB9D5A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E970808-F0E6-4EDF-83C7-32C2471AD11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5D5A210E-AB95-45E7-A558-E198785C489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1E502149-645F-4F3C-8EDC-96093C8CA0F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259D8735-D5D1-4BF9-826B-17B43FFB0BF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8D2B3DDD-C2BC-49AB-8431-44F707F67DA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67A44B58-49B1-4946-8F00-2D1EB03E19B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04B1DA6F-7FBD-469B-8D09-AB337441F99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189E4F16-EE5A-4765-868D-41F4AECDF15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C3FC2644-4D8A-41E1-99B6-CF80ABD1027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D7751508-57E0-46B5-9E0D-36BA02512D2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36F06539-8671-4361-8965-9FCFB2DA072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F06523CA-FE88-414C-BBA3-22020A01E60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BB22BC1B-B5BE-4595-AF77-AA52EE99D6A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64EE683C-8122-4B61-AD14-1D08F6EB9E3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D4FE47A3-E686-46DE-A2BA-B70A2B01A79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914F11CD-49CD-4839-8C4E-82677B8FD79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CABB0391-1DC8-496D-BC4F-F1935F1B0EA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8BE79CEC-7A1C-4B49-A722-B117DC28DBF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6816FA42-975F-4FA3-8D24-3A2116CBCB2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B9FDC08D-5317-41F1-9367-42E5602C82B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3120E211-6F9E-4EDC-AA76-B3A6BA38A35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5FC67EDA-3552-482A-804C-D13CF1FEBF9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F7A7C13E-9EF5-44C0-AD83-2C1905946CD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74D339FB-C88C-4486-ACB1-2D03DAB808A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14A2E616-95EA-4F2F-B740-0EE0C3EFFB7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2267F5C8-7C88-4D79-91E6-EE1C4CE2F68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2FAB81E7-0EA4-4E03-99D0-2A37EA8A78A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489B1606-6269-42FC-A7C0-805CCD9AA80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3B5B5E7B-13A5-4412-8438-2E4397FFB68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79E3349A-DE21-45B9-8B90-0158F487964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A216B9F9-B770-4F40-96CD-E4E65190DCA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09885C3F-1C76-436B-959A-F9143B6F10D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8037517D-025B-4D3F-9FD3-8B04C86F49E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23E6CF0E-AB87-41F9-BE47-6D0F51F7FD7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F2288473-0256-4E4F-81D7-2F7F5F0F411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7F6A8257-384F-477F-A736-DE232EC3FA8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F06AAC57-76B4-431B-96EE-FA13AE6AFF8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27D986B9-AFBA-4F3C-8A1D-BF06159DB83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1AB13231-D986-4F1B-8B0D-0D4EA8A9CB6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60D2A7DA-5CAA-4A5E-B5A8-3C9A0B3208D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FB2EA5F0-7AD9-468B-9349-25EFEC6EB21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CF66C0F3-663E-4AB3-BAFF-7288DB092C6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E11F8270-A26E-439E-9C87-626B8937549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EE9A4E80-3E41-47C5-A0C3-B03EA636DE0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CEE9AE0E-6E4D-4AC4-9D28-AA07522BD54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85A2CC16-427A-4D2C-BC7C-19B6F4BCA64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393F35C1-3091-46AE-98EB-1BBFA881B8E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764AE105-EEB0-44A8-8A7E-58439FBD329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C7C74AEF-109A-4800-A6B3-5E1549CD11C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71ED940B-555C-4E83-8897-6F961FE2FC3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DB2720AA-BCAC-4A7B-9E26-DADDF16BFE6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B748EB9C-E2F6-4F39-9E7D-20D975FC6AE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F050CE5A-73EA-4DAA-AD28-C15EEF26984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5D482C87-C4DC-4C72-9DF2-E8FB3CB3C92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0199A30F-C947-4629-B1E6-5DFEC2673BE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40FA6777-4CF2-491B-B527-BC115CF1CF4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F7AAE0E0-5381-421A-95F7-4861BCB0D5D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2A9C5417-858C-431D-9473-FB25F877EB4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317500</xdr:colOff>
      <xdr:row>1</xdr:row>
      <xdr:rowOff>47625</xdr:rowOff>
    </xdr:from>
    <xdr:to>
      <xdr:col>15</xdr:col>
      <xdr:colOff>590430</xdr:colOff>
      <xdr:row>2</xdr:row>
      <xdr:rowOff>691285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5553656B-E26E-4DC6-9B82-0A981A316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446375" y="26987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31750</xdr:colOff>
      <xdr:row>12</xdr:row>
      <xdr:rowOff>34925</xdr:rowOff>
    </xdr:from>
    <xdr:to>
      <xdr:col>12</xdr:col>
      <xdr:colOff>76200</xdr:colOff>
      <xdr:row>19</xdr:row>
      <xdr:rowOff>203200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3B58AE51-BA8F-463C-8255-11F8A15885EE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7450" y="3768725"/>
          <a:ext cx="3282950" cy="2987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158749</xdr:colOff>
      <xdr:row>12</xdr:row>
      <xdr:rowOff>47625</xdr:rowOff>
    </xdr:from>
    <xdr:to>
      <xdr:col>13</xdr:col>
      <xdr:colOff>809625</xdr:colOff>
      <xdr:row>19</xdr:row>
      <xdr:rowOff>190501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86A8857F-6DEC-452B-A9DF-53C5A5CA219D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5124" y="3714750"/>
          <a:ext cx="1841501" cy="30321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876300</xdr:colOff>
      <xdr:row>12</xdr:row>
      <xdr:rowOff>50800</xdr:rowOff>
    </xdr:from>
    <xdr:to>
      <xdr:col>15</xdr:col>
      <xdr:colOff>752474</xdr:colOff>
      <xdr:row>19</xdr:row>
      <xdr:rowOff>171450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9C96C3D5-AFF0-4D78-907C-75C8B7D72372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2400" y="3784600"/>
          <a:ext cx="1908174" cy="294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0F24DEE4-5326-4873-BED1-1198AD0CEDE1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0E8EC300-DD6F-4CB9-923F-C20AADF93B8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C2526503-F2A4-46F5-A107-FCCDA3A669E1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B67F4A67-53CF-4411-A365-4AF9E2C62CC8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FBF08FD7-9041-4514-AD12-AAA8F912016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CB2CDEB0-EAA1-41F7-BB97-501F2A71CEF9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B22D8FE3-9B23-44CA-B1F5-87098B5686BD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34EFF3A1-47D0-453A-81F9-D407C0AF9099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E6103063-9433-443A-841F-B60D1FC91354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7D6EFEAD-E845-471F-9A98-C11B52CD01B1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C1DBAB0-C3BF-4903-AB5D-3701AA0EA84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306921B5-7534-48CD-8D50-AFE564A1BD40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EE6F4A53-EE7C-435C-84EB-6779C9D1B6A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A9987BBD-C3D4-4BC0-949D-AEF5C6E1E9DE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615EA633-CD3D-4BAF-85AD-C611353D800E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7615C118-6E95-487D-9981-49529535972B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93AEB36-3542-4225-9EF6-E9D3177E969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2016353D-4695-4A72-91CF-709650558DD7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7C10DB93-9446-48FC-A268-0E17BF3D52E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37B2F7C2-D8E3-4A74-8756-8DFAAB63F757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555C04AC-B359-4C01-92DC-6E10FFE7734C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3E480C0A-A676-455B-AB0F-A9B8FE710AF4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27896BEF-5378-485B-B6CA-BB310D587497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9A3B8A3-E949-456F-AC59-809DD58ED3C5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4B498A21-5467-4B43-87C4-208DDE181157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08C77B2F-A86F-491C-BF18-329BC6A4341B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58D274C4-BEC0-45E1-9C0E-41FC18726AB7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934571B2-B838-4CB5-BE74-2A62494E3A38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33B9022F-7797-4D9F-B044-94EAB3E413BF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9917C5B8-4610-433E-B317-AD32A6F49D60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62C6F9FB-1135-4EE5-B94A-B1E3EEF58688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A0AD1C43-0DDF-48C5-9A6B-46B9A9B8737C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B24C56D0-86F2-477E-9854-D6EC9C62F04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645FC082-6532-42CA-B083-93FB1D7225CC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3307777A-BF1F-4286-A6A9-D01E7993A172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A75C716-2763-460F-9DE7-AFA75FF05039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0D915569-644A-45CC-A0E2-043B97A14EC3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BB19E306-AD1B-4659-9D86-A14188813868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21718F5-2127-4933-BF02-2CD192F1ED22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F9C8FCE1-F9EE-406E-8864-44AF55906AB3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5F71F2B8-1B64-41BE-A8B2-D99422FF6B29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5D296148-ED9F-45D3-A04A-8EE9AE5C1F72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229067B0-9CF8-4E4B-A6A3-9472E204FB58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AB422684-DA08-4976-8B59-A58AD7BCF12C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C640A271-B55D-44B7-B39C-74E347A5A1AD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32C3B9AD-86B8-42FB-AC5D-0C98222CAE0A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6045FB27-615A-4117-A20E-C97447554CF4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18AEFF28-7C8D-41DC-9930-C9B2DED0BA47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0C13B2FE-81FD-4F31-9B9C-8F0DFA9DC22A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7A7BC73C-9197-4FF9-99DA-99169D115F23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A6B6CFA-D684-4B43-8C4A-47AE47A3AFDF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315A2B65-4E8A-48A3-9F48-09FEAF9F5573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6C64BA93-D778-4107-8BD0-BE57A84B00A2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BFD208A1-F3E9-45CB-9545-7AB8C223776B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8469C089-AB17-4B9A-A916-E8F60459F582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31FB8396-9551-41F7-8FF8-EE23C183C84D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C1C56A84-0D92-45A2-B079-8884AB65F06F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456B9CFE-AAA1-44FD-822A-DCE0660EC350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5D47C35B-F13C-41AE-A9D4-D4A15D6D57D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90CC29A2-569E-41FE-B8BE-D2B64859A2B4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618FD213-93D1-4B5E-87A4-A3452B255326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AAE48141-0DC0-42B7-ABE4-0F0344269CAB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045562E7-0385-4240-B45D-26816D92212B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C29B694A-01BB-4C58-8EF0-9AFF78373DCA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36F90FDA-CF2D-488B-AFE0-EF61E4E6319C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A4E062D1-B8BB-44F6-AC86-35BD0B56AF52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6FF69522-87AC-49C1-88D2-F7466D26C5EE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7BB4C22E-A2BC-4889-94ED-DBB8B13C7C74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08AE2BC7-EAA1-4A31-897D-45D9BBE7136C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79A1EC8A-3524-4194-A00B-735C89CC3648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66B1C540-5C64-45CE-AD27-875F3E7FDE0A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901305F6-92AD-4BD9-92B7-FBC6EC075934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ADBFF75E-1A6B-4814-88C9-5E6E6A58FFAF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10872E14-91D0-48CF-A198-A57B8693ED8B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B97230D9-1EC9-4CA8-B570-8E9D9425FE9D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921DE0E2-7C93-47C1-AE5B-524E70716FCC}"/>
            </a:ext>
          </a:extLst>
        </xdr:cNvPr>
        <xdr:cNvSpPr>
          <a:spLocks noChangeAspect="1" noChangeArrowheads="1"/>
        </xdr:cNvSpPr>
      </xdr:nvSpPr>
      <xdr:spPr bwMode="auto">
        <a:xfrm>
          <a:off x="76581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149680</xdr:colOff>
      <xdr:row>1</xdr:row>
      <xdr:rowOff>108858</xdr:rowOff>
    </xdr:from>
    <xdr:to>
      <xdr:col>2</xdr:col>
      <xdr:colOff>1115786</xdr:colOff>
      <xdr:row>2</xdr:row>
      <xdr:rowOff>802821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43EEF30-C4B0-4B0A-9480-0BDA275DAE1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30655" y="337458"/>
          <a:ext cx="2432956" cy="922563"/>
        </a:xfrm>
        <a:prstGeom prst="rect">
          <a:avLst/>
        </a:prstGeom>
      </xdr:spPr>
    </xdr:pic>
    <xdr:clientData/>
  </xdr:twoCellAnchor>
  <xdr:twoCellAnchor>
    <xdr:from>
      <xdr:col>14</xdr:col>
      <xdr:colOff>333375</xdr:colOff>
      <xdr:row>1</xdr:row>
      <xdr:rowOff>142875</xdr:rowOff>
    </xdr:from>
    <xdr:to>
      <xdr:col>15</xdr:col>
      <xdr:colOff>614243</xdr:colOff>
      <xdr:row>2</xdr:row>
      <xdr:rowOff>770660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7081E6E8-D523-4F95-97F8-5FDB727D6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549438" y="381000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311728</xdr:colOff>
      <xdr:row>11</xdr:row>
      <xdr:rowOff>51953</xdr:rowOff>
    </xdr:from>
    <xdr:to>
      <xdr:col>10</xdr:col>
      <xdr:colOff>2147455</xdr:colOff>
      <xdr:row>21</xdr:row>
      <xdr:rowOff>109562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9D540F30-1C93-462C-961D-0629F64CBCB1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683" y="3428998"/>
          <a:ext cx="1835727" cy="334806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103911</xdr:colOff>
      <xdr:row>11</xdr:row>
      <xdr:rowOff>34636</xdr:rowOff>
    </xdr:from>
    <xdr:to>
      <xdr:col>12</xdr:col>
      <xdr:colOff>762000</xdr:colOff>
      <xdr:row>21</xdr:row>
      <xdr:rowOff>51953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EFA91713-2E84-4098-9B94-3BD42B19C45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3638" y="3411681"/>
          <a:ext cx="1645226" cy="33077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1108363</xdr:colOff>
      <xdr:row>11</xdr:row>
      <xdr:rowOff>103907</xdr:rowOff>
    </xdr:from>
    <xdr:to>
      <xdr:col>15</xdr:col>
      <xdr:colOff>623455</xdr:colOff>
      <xdr:row>15</xdr:row>
      <xdr:rowOff>294407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8C95F1A3-3A9D-4F82-B33C-37D943893AF4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5227" y="3480952"/>
          <a:ext cx="2684319" cy="16105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1125681</xdr:colOff>
      <xdr:row>15</xdr:row>
      <xdr:rowOff>398316</xdr:rowOff>
    </xdr:from>
    <xdr:to>
      <xdr:col>15</xdr:col>
      <xdr:colOff>571500</xdr:colOff>
      <xdr:row>20</xdr:row>
      <xdr:rowOff>207816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F12446BF-151F-46B0-B307-8C83DCA48D51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2545" y="5195452"/>
          <a:ext cx="2615046" cy="145472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B1F7E7E9-3C79-488D-B28A-832DFE58981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F275818A-66BF-4486-81E7-6BC09F618D8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3C6E2F32-8F87-4784-A4AB-CABDB631768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A43E3250-C5E8-445C-8537-B253D45876D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BB30788B-1767-4C87-A8A4-C9AE1A6207A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E0D472D-A055-4CAE-A95C-16FB500E79F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00DB4723-88EC-4F52-8B6F-E8B00D67A25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FC8CD6D-10BB-411F-A27F-93E4CA9F3E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E685B86B-4985-499B-B06B-C4DCACA7077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4BCE5B7A-0F3F-4243-AECA-76DF90847CA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D570D62-3EBA-46EC-9EE0-EDA2055D168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5998472F-811A-4656-A3D4-BE083798645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610C0F91-248F-49EA-AEFC-F3558C5D4E7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A40E19C-73C1-41B6-BFCC-A497D61D9EC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E9EA57DD-36AC-4756-8EC6-D96438CA06C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6414471A-96BF-4B8F-B116-1125B8C6A23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EA9FB559-6DF6-4479-A04F-E172F85DD64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10830BAF-8D2D-4C52-983B-B42ACD75C25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8A0EB94B-A0D1-4C52-9F06-34C907BC11E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430FFB62-C803-4D70-B822-FDE7887ECD2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31E5B76F-2DFF-4260-91B4-9541F2C90DB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63BC88E-4E64-4AB3-9F74-BDDA3A7E103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C21DDF2-2F26-4447-BE32-2692F07904C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1B57384F-5F3C-42FD-A49B-C6361D15DD9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0FEAF4FA-91FF-4AF0-AC45-0CB0767C04B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B44B1C3A-9C5B-4BD4-B6FE-9029DC92114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BE1368E6-CE95-4D02-A8B2-48B18845F3D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F779BB31-0DCC-4E84-A42D-7857270FE6F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9D6479D8-5838-417F-8900-165A8E52837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7C72C714-6677-4270-9E47-A3BFC18E797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014A1F0F-1DCB-4A27-A94A-1F7CBBE0DE4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D64C76B-F6B4-4537-9504-27A7DE127EA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108416A4-BD54-4486-B980-DC6120D1692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402F6868-3D52-4CAE-8A6A-C811460F7EC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D20F175-7D70-4162-A2EE-54DE1B50617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29B53F36-BF9B-4148-949C-DC3F19BABEF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7834F713-D31A-4D5E-84D5-B33789090B4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398DDB4C-7CB1-401E-AE9E-4B13D0304B6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9D8AF9EE-6C2F-4E2F-8D59-9EAE53AFFFE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41C5A782-4D8A-4246-B3BE-1DEC7168514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FC55418D-9297-4E0F-B75F-87BBB505B17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E1702FCF-48C1-4184-A61B-9A344025255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DEDA7675-0D54-4511-A971-0D2ADF2FA3B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66698DA2-B183-432B-A3B5-A32EB4FA370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89123413-0927-4B80-8B21-C0AA57A21D0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921EFEFA-A648-4563-935C-0043A0FB0F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CD7C20AD-CE4B-43A6-901B-844B9E68BF4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3A3AFA39-E1BA-42FC-907D-C2D63CE72C1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695FE6FB-EF26-4148-AB2A-34FB5D460A3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DEBFA2CB-E3E8-46E1-9F89-1399B2FDE9A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8AAEADAA-1400-45A9-B697-8B6DB7B3F9D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8DE754A2-B47B-49BB-8853-18424B4A552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9758BAB1-1250-496A-9115-2CEAD760E23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57B3B4D8-E5CE-454F-9773-81B3259D05A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9CAF6C16-49EF-4F1F-8BFE-AF4634937C9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878CE517-9ECE-49B7-9065-F9DF048806B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122F7FFA-F231-4F1F-BE0E-F36B369AD72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B36369A1-E719-4159-8C23-2DF331EB673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7992543-8FDD-4316-B9C2-E67259F30D7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FDF6583-B835-4CBE-AFDF-7C8C562DF1B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F57D2A96-7292-4F2B-83C8-AF2C8922160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3024C5AB-5B60-4269-B74C-D5DEA585EB0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1237DFF9-4389-4169-B0E2-00D2EFA35B6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7F092C56-09E0-4635-96A2-25197FAD407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4C85D388-A73B-4EFD-8768-BD828E6CC8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D8FA5CAC-C1B3-451E-B83A-F00C9D3B474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F1194463-F70A-4A9E-99D1-E3731D160C9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C7ABDF53-5DC2-42C3-BD37-DE97340CCF0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7EA65720-C732-47FF-A9C0-B34F7A02F2A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CFA87FDC-B29E-42BC-A68B-4872EBF6532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A7AA6253-5776-4AD9-90EC-0E7260BC34C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7410C931-4BE0-43FB-9157-935BF6223B7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A11DEFE6-6C5B-410F-9ED7-3C3DD7E6F71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016B4ABA-C0D7-40B8-BD3E-DF1D647743F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E64E4970-2343-4571-AF04-412D5407974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DF09905B-817A-4758-A6D7-18D15B866EB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</xdr:colOff>
      <xdr:row>1</xdr:row>
      <xdr:rowOff>1</xdr:rowOff>
    </xdr:from>
    <xdr:to>
      <xdr:col>2</xdr:col>
      <xdr:colOff>276226</xdr:colOff>
      <xdr:row>2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4C60400-21F2-4C2C-A53B-E55DF73A2AE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180977" y="228601"/>
          <a:ext cx="1743074" cy="952499"/>
        </a:xfrm>
        <a:prstGeom prst="rect">
          <a:avLst/>
        </a:prstGeom>
      </xdr:spPr>
    </xdr:pic>
    <xdr:clientData/>
  </xdr:twoCellAnchor>
  <xdr:twoCellAnchor>
    <xdr:from>
      <xdr:col>14</xdr:col>
      <xdr:colOff>285750</xdr:colOff>
      <xdr:row>1</xdr:row>
      <xdr:rowOff>95250</xdr:rowOff>
    </xdr:from>
    <xdr:to>
      <xdr:col>15</xdr:col>
      <xdr:colOff>566617</xdr:colOff>
      <xdr:row>2</xdr:row>
      <xdr:rowOff>723035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C625A250-EB8B-4C1F-9F89-24197E174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239875" y="33337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415636</xdr:colOff>
      <xdr:row>11</xdr:row>
      <xdr:rowOff>34637</xdr:rowOff>
    </xdr:from>
    <xdr:to>
      <xdr:col>12</xdr:col>
      <xdr:colOff>398319</xdr:colOff>
      <xdr:row>16</xdr:row>
      <xdr:rowOff>34637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C4D8206C-615C-4812-BC55-CC8FD4CEE419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5454" y="3325092"/>
          <a:ext cx="3134592" cy="18876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744682</xdr:colOff>
      <xdr:row>16</xdr:row>
      <xdr:rowOff>17319</xdr:rowOff>
    </xdr:from>
    <xdr:to>
      <xdr:col>15</xdr:col>
      <xdr:colOff>692724</xdr:colOff>
      <xdr:row>21</xdr:row>
      <xdr:rowOff>69272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7E7006EB-221B-41BF-96A8-F3B7A3A58F4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86409" y="5195455"/>
          <a:ext cx="3117271" cy="17491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744683</xdr:colOff>
      <xdr:row>11</xdr:row>
      <xdr:rowOff>103909</xdr:rowOff>
    </xdr:from>
    <xdr:to>
      <xdr:col>15</xdr:col>
      <xdr:colOff>727364</xdr:colOff>
      <xdr:row>15</xdr:row>
      <xdr:rowOff>381000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56482647-802D-4F7E-A907-0050773F817C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86410" y="3394364"/>
          <a:ext cx="3151910" cy="174913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519546</xdr:colOff>
      <xdr:row>16</xdr:row>
      <xdr:rowOff>138545</xdr:rowOff>
    </xdr:from>
    <xdr:to>
      <xdr:col>12</xdr:col>
      <xdr:colOff>363682</xdr:colOff>
      <xdr:row>21</xdr:row>
      <xdr:rowOff>191192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138CBA70-B5E6-48DF-860B-CFC843E2261F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9364" y="5316681"/>
          <a:ext cx="2996045" cy="17498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758EDB5-B5B0-4B9E-A07C-7F1DA8B98AE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A1787E01-2BEC-4D29-B4F1-73B0CDCF2F15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2D862729-9168-4344-AD8A-4623DB036BB5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738D8F62-CBC0-4A6C-8D01-FD4D403B3115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E871AE79-9439-4A6F-80E7-8CBBC67E1543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F6E2F0F2-8D27-4C03-99BB-D495C004225C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E9339A0-74DB-439E-84FD-087A442DF3F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EAB138FD-AE02-464D-84A3-35B642D4D80B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0529860A-D84C-472B-B264-2E8C3353DF90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E91069E7-1819-4ED0-B5A1-21210BC5A55E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245C4A40-99B7-4585-8607-883A2AD4CD5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738AB157-E79D-4C85-AE62-2DBB81FEA86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C7F9E87-E46D-435F-B77E-7279B1389F50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549CDDF1-68B6-47F9-812D-8B85CFE50FF9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7DD47648-C267-432C-AA78-72B93C6FC43C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CF8F587A-2F5D-4C18-8854-F9486B0EDAF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421B5D7-6E74-48C5-AECA-B1734CFB1F44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0B89FD73-E48D-4489-8BE7-1CE17F97A345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E407A421-EEE9-408B-AA09-75405DA79C10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FC24BA34-B092-4D36-966F-DF5D61E80270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40F2BB14-B672-4C2A-B6DC-4657A9F3F86A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BEC38362-A78A-4096-BECC-BE7A56E3DF55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FB7E59E1-4F96-497A-BF26-CFF34036832A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63589460-6145-417D-BAF6-A59B1BAB93D0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07F8A568-2EF4-477D-A2C0-B90D0C2C73F1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93D89628-FC86-4B14-B6AB-82B40FDD7AC6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43B68D26-7632-45F0-AE19-A84AB3E10A51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189213EF-B241-49FC-BCAB-9F1952D7BB6A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1D3296ED-7F3E-412A-A1AE-95C025AF87BA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7565CD0-9275-464D-BECF-9DBA07AF1FD6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ABE8E42E-0577-4A3A-A4FD-309CCF309313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8DE00B3F-610F-4869-9412-F0CF5392A2EA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9E20A2C2-4B4E-41D2-9CCA-43E48B0FAD89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5B502ED9-627F-4B41-91FF-F01BFD75A9CE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304EA947-7942-430C-A71E-26C04B311F58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14CF9076-9B6A-4E35-8C3C-66CF3B4E249E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34971A0C-81B9-4A13-AA12-441E2BA33920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1754540-BC87-4599-8D6E-94934E9648EC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085E1034-AF86-4DD0-A6D7-3D9F14FCA620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8C61A978-11C1-4E2F-9314-80F45AD4A352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FB2EED17-1A76-4AD2-8DC4-945E23279545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23CC632-EB0C-46C6-9C6D-3B4543E7660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B66FB49B-8B06-4C01-95A1-71814B96CCA4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E6E14672-3086-4743-96E0-D6CEBDC941D4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D056F661-7C52-47B2-B953-D8E6E52910D6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2B443FC1-4959-4EAC-BA1C-DCA5CA89297F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ECD712B0-9963-401B-8081-CC54D9A7494D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FC121F9C-0B6F-45D6-AE5C-9DB380F6EA7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D9114193-BD55-4581-BDF3-09C9C637B82E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CD6AC5CD-43AE-4F4F-9290-ECBDAE7AD28F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5DEBFB3B-FB6E-451E-BA52-318A6C2D9F0C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7DA4248B-2E52-46E2-8675-B46662F585B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8F06C7BB-1729-47D5-A529-4851B06B3F6C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21616D3C-31FD-42BC-AA68-7AF114C69B45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86C468E3-EAE4-4036-B510-66F28E9640AB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7EB6870A-A6F5-41C4-B4FF-297FD0D9465B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A23FAEA2-F206-440B-B23E-C13B67077909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E3F1713A-0D6C-4CED-A253-873CAC7F384B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0E67F63-7EDB-490F-B24C-F37CA48FBF6E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B040C81B-38D7-4560-9DC7-0D5CE7A32F36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74C78780-70E5-432D-AE34-76B511F5FADD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7A97303F-DDD5-415D-BFF6-09EB6E5C55FE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BA7C33E2-5928-4244-8209-5488BF65390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CDF4937-987D-4633-BC46-616FD5B23F09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BF8E9F73-0646-4F3C-B714-47932E7E79AF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97794D85-69F7-4D62-A2DE-4FD50510E149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776B1297-EBE9-4901-8E7C-E1E551EA14ED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732E6C49-C43B-456F-A362-EE203C29064D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1A97FF9A-8B34-4AB0-B7EC-AB32820BD458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AB2D43CE-2893-4D05-AB5E-A971192DF0E8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6F132B61-4220-437C-83E7-3F356285DA14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25EA6010-6A82-44AC-ABC0-71AAE0E11033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1370A6AB-527B-4407-BDB7-158C99EF3E0E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10F21A6-C735-49ED-BA73-5EE9CA359F28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46B57A64-8C35-4309-96FC-2604E2761180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3375C65F-8487-435E-A850-18539CE2F2C7}"/>
            </a:ext>
          </a:extLst>
        </xdr:cNvPr>
        <xdr:cNvSpPr>
          <a:spLocks noChangeAspect="1" noChangeArrowheads="1"/>
        </xdr:cNvSpPr>
      </xdr:nvSpPr>
      <xdr:spPr bwMode="auto">
        <a:xfrm>
          <a:off x="84296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66677</xdr:rowOff>
    </xdr:from>
    <xdr:to>
      <xdr:col>1</xdr:col>
      <xdr:colOff>1473200</xdr:colOff>
      <xdr:row>2</xdr:row>
      <xdr:rowOff>666751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1097787B-1120-4AAC-A11B-9C40809F7F8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9252" y="295277"/>
          <a:ext cx="1301748" cy="828674"/>
        </a:xfrm>
        <a:prstGeom prst="rect">
          <a:avLst/>
        </a:prstGeom>
      </xdr:spPr>
    </xdr:pic>
    <xdr:clientData/>
  </xdr:twoCellAnchor>
  <xdr:twoCellAnchor>
    <xdr:from>
      <xdr:col>15</xdr:col>
      <xdr:colOff>357188</xdr:colOff>
      <xdr:row>1</xdr:row>
      <xdr:rowOff>95250</xdr:rowOff>
    </xdr:from>
    <xdr:to>
      <xdr:col>16</xdr:col>
      <xdr:colOff>638055</xdr:colOff>
      <xdr:row>2</xdr:row>
      <xdr:rowOff>723035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B8BE483C-C5DA-40E7-B315-A57EA9CA4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263813" y="33337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69272</xdr:colOff>
      <xdr:row>11</xdr:row>
      <xdr:rowOff>138546</xdr:rowOff>
    </xdr:from>
    <xdr:to>
      <xdr:col>11</xdr:col>
      <xdr:colOff>1489363</xdr:colOff>
      <xdr:row>18</xdr:row>
      <xdr:rowOff>207818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A742B003-CE0E-49FE-A686-126D7AC74B32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36" r="18750"/>
        <a:stretch/>
      </xdr:blipFill>
      <xdr:spPr bwMode="auto">
        <a:xfrm>
          <a:off x="9611590" y="3429001"/>
          <a:ext cx="1420091" cy="33077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1541320</xdr:colOff>
      <xdr:row>11</xdr:row>
      <xdr:rowOff>103908</xdr:rowOff>
    </xdr:from>
    <xdr:to>
      <xdr:col>13</xdr:col>
      <xdr:colOff>315687</xdr:colOff>
      <xdr:row>19</xdr:row>
      <xdr:rowOff>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04F953A-7395-4F1A-8A11-77F6824C9C67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7577" y="3434937"/>
          <a:ext cx="2018309" cy="340129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359229</xdr:colOff>
      <xdr:row>11</xdr:row>
      <xdr:rowOff>103578</xdr:rowOff>
    </xdr:from>
    <xdr:to>
      <xdr:col>16</xdr:col>
      <xdr:colOff>901700</xdr:colOff>
      <xdr:row>19</xdr:row>
      <xdr:rowOff>0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A9DCF75F-11CB-44D6-9C5E-456E6EAAA8B2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0429" y="3430978"/>
          <a:ext cx="3806371" cy="34143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C9E45C9F-AC26-4BF3-9F7C-09B427EADB1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3E3282CD-27FE-42AF-B055-9F80858A728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9C6A873F-603B-44B7-92FB-417138C728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6D2A3027-B2A5-4BD3-B414-0434D8166CF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ED098610-A94C-45D9-B98F-FDBA422A244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55B0CA39-6135-4FA8-8B26-8FB535B1598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8A48EBB3-BBBB-44E3-A5BB-5C91805D5B7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7F216C9-4B27-45D3-A824-114F0716A87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C29661C1-CACF-4385-AAC8-30D4A20EB47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A2CFD8E1-C5FE-425E-BA09-D1BC9D7D6F1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70552617-0D26-48D9-9E9D-B983EB918A0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F5806B31-D53C-4DEB-9B02-4B928AEE7D4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7FB00CA7-7DF8-4140-8774-B12AB534682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0E33F0EC-6C64-4E29-ACD6-4C3E15FAEE7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2C1D59FF-67CF-4E19-8343-B3CC6A2003B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526FA275-03E1-4FF9-87AC-0A7AE7BDD77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6234C4C5-AC5B-4E2D-9183-2B646FFCF50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A9164036-FAD8-406F-9A4F-6FE94ADF664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E442B30A-2D9C-4EEF-99B0-27A7EDA6A20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ADC60D7-8CDE-4204-A71F-7EE483D4F7E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CD6E7AE6-407C-4D43-B7F6-8B7CC55A48B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D008148A-30C2-4422-98B1-858DBF7A96D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E289768-A6B2-4ECF-BD11-B2DB3AC223B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34AF3E34-6AE4-4A34-A9E3-D6785928F77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41C312EE-6D75-416B-8800-49F61E477D0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68B82CC5-3239-4039-A928-C09BDC1F602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1998D4D1-DC33-4396-A7E9-916A27FB5F5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21B3C21D-CF38-4751-8D88-AA0AE6BF896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966D1CF4-3BAA-4170-B757-A272E2525CE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3B33D02E-D80B-4D7C-A3BF-759F67391F2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19E20B11-68C7-4C70-9C36-B90FB7BEECA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F0FD953-CF02-4DE6-8B43-521E9D52EAC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6BEF59B-955C-4016-8F35-4ACC1C5FF9B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39651E86-191C-4876-925C-63F3127B0F6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56BA90E5-A866-4E18-8B2A-FAEF6A096E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5AA1ACA-2CC4-4111-AA20-AA7C79CA9A6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E001ABC3-F17E-4708-AF67-8FB5CC9AF73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4E2AFCB-6BB3-4996-9912-273F4ECF32D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CA12554B-E786-4AD6-84FC-E537BEB6638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298AB5E7-5839-4A00-B5B8-5AE818321C1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0EAA2C3-0E0C-43E3-90B9-27419565C7A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67336143-9AEF-4AC6-90EC-0CB1F2D3FCF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14858163-ADB0-41A5-B1E1-59A5118D5A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C02C624B-2442-45DA-9A5D-C3F5E4D997B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F3389F21-FA3E-48FE-A8C3-725F9AA8CA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AA3D6AE-1917-4BC3-9394-84243EC7226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86E7A469-3B3D-4428-97DA-6B1279C674F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5E494B3D-733B-41B4-A0E5-6BE24F129C9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AA041380-88B5-4744-A9C4-4A7EEC2637B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9841C2E7-7D70-460F-ACE5-F4D9749E0B3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FA27761B-99A5-4DA9-A718-3FE58622EAA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1890ADE-A0D9-4F76-8915-07D8A6F3B3F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8D339042-4F75-4924-8CC2-04C718FEC72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99D43B04-C6E8-4FB9-B9F0-5329CE04D83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482D5FD5-35EA-49D8-9C4F-EB725E1920C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0096AB84-3D1C-4FE0-B3B8-37CEBA98A57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16F4EFDB-131D-4800-B609-1934242ABC0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9448AEE-82E6-40C2-A6B4-AD6700D38F1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043D316-6D13-41D8-94CB-BB8344DDF25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1EA8915E-FB91-4D51-B7C9-E507D7E265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0BD9B66D-1382-451B-A849-43307CC1A9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E4F56CED-F574-44B4-8BE0-8550C768BED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ADBD4D5E-B23C-4F64-96BB-49F080D8131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C0F76611-6BB7-4DAF-BB80-D7D09255E1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DE6FCE2C-C319-4CAF-A3CB-5425F117AD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203184B3-0FE3-4D98-8FC8-ADEED047CEA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170F06A2-DF2F-4DC8-9600-266D9FEA6C1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BE9E5CD2-98DB-4691-BD01-311D893129B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4D989AD5-9B26-4CC1-A895-F14D75FB81D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B22297BD-FE44-4873-956C-467E45DDCC7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80CC5035-9272-45EC-A64D-E438AB69774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AFAD9D4D-EEC8-4A35-8351-6958BB4906F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907085C-EA53-47FF-93A1-C3FB76049DC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87B0B0FE-C4E1-4992-8048-93A06893123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8AF351DD-A614-44C6-96BA-BFD8005F514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69B84C3A-23D0-42C2-A432-A16B5030396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66678</xdr:rowOff>
    </xdr:from>
    <xdr:to>
      <xdr:col>1</xdr:col>
      <xdr:colOff>1374321</xdr:colOff>
      <xdr:row>2</xdr:row>
      <xdr:rowOff>748393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2C4245E-8037-404D-8E14-398CE82B275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8"/>
          <a:ext cx="1202869" cy="910315"/>
        </a:xfrm>
        <a:prstGeom prst="rect">
          <a:avLst/>
        </a:prstGeom>
      </xdr:spPr>
    </xdr:pic>
    <xdr:clientData/>
  </xdr:twoCellAnchor>
  <xdr:twoCellAnchor>
    <xdr:from>
      <xdr:col>14</xdr:col>
      <xdr:colOff>333375</xdr:colOff>
      <xdr:row>1</xdr:row>
      <xdr:rowOff>166687</xdr:rowOff>
    </xdr:from>
    <xdr:to>
      <xdr:col>15</xdr:col>
      <xdr:colOff>614242</xdr:colOff>
      <xdr:row>2</xdr:row>
      <xdr:rowOff>794472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BABBCD05-8871-448D-91AF-4837940E3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16125" y="404812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215900</xdr:colOff>
      <xdr:row>11</xdr:row>
      <xdr:rowOff>417699</xdr:rowOff>
    </xdr:from>
    <xdr:to>
      <xdr:col>15</xdr:col>
      <xdr:colOff>887185</xdr:colOff>
      <xdr:row>20</xdr:row>
      <xdr:rowOff>12700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6A565188-AD0C-414D-8B4B-7A845B09183C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3745099"/>
          <a:ext cx="3935185" cy="34304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94383</xdr:colOff>
      <xdr:row>11</xdr:row>
      <xdr:rowOff>404094</xdr:rowOff>
    </xdr:from>
    <xdr:to>
      <xdr:col>10</xdr:col>
      <xdr:colOff>1727200</xdr:colOff>
      <xdr:row>20</xdr:row>
      <xdr:rowOff>25400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0307FB8C-E609-4A45-8E8C-0939D47C1DAF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36" r="18750"/>
        <a:stretch/>
      </xdr:blipFill>
      <xdr:spPr bwMode="auto">
        <a:xfrm>
          <a:off x="9441583" y="3731494"/>
          <a:ext cx="1632817" cy="34567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1685350</xdr:colOff>
      <xdr:row>11</xdr:row>
      <xdr:rowOff>412174</xdr:rowOff>
    </xdr:from>
    <xdr:to>
      <xdr:col>12</xdr:col>
      <xdr:colOff>203200</xdr:colOff>
      <xdr:row>20</xdr:row>
      <xdr:rowOff>25400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C9107513-AA43-403E-8365-E66F75086432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2550" y="3739574"/>
          <a:ext cx="1756350" cy="34486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689EB8B-759F-4344-BE3F-24ADE63A820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3463FACA-49BE-40B9-9A52-E1F2031D7F1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BBB5019B-9733-4A84-945D-ACA009A9B9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3F1B0F10-0701-4259-83D7-F6F622D97C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25C686C2-878A-48B4-9FC3-6042967C71F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A1354295-41D6-4425-81C5-FB9B23F802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0B126474-C5F4-4163-A78B-3D959994E82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7D49AC09-0D48-4B3E-B8C2-FABD875C522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E27501C8-357D-42A6-A70C-9CD0FD7A973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A01A6045-0644-49CC-BDA9-5464C30AE82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6046201-E858-4F63-BDCB-4F7223F67A8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12F495F4-FD80-41FA-9CE0-C36C253F5F7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87859698-DF2B-4D1D-8C04-36F46033593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0AB8ED72-8FC1-4F18-B8C5-8353E8B48EE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9CCE2ECC-F2C1-4017-8422-FC7C6A5EF58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103EFF5-E50F-4488-A92C-F8B4F475C0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7C82D80-6D22-4BE0-9C89-00C8E0C4627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698D228F-BA55-4A4F-9B23-75B0D98C1E3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2EED863A-A4A4-4D4D-9D5F-1AE0AA17260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5DBD7330-1551-40A9-A9BF-21EBA0AEE85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CF441FE5-4B92-41B4-A26E-56823A43DEB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E6FC4B72-2587-4B1C-8540-B539509F7FA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504ADF06-C820-4151-B11D-0C6A706EF6D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629319F9-3795-4147-B493-CDEB56E4088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56941308-EDDB-44DF-A2B5-A2E4A089822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8C48B44-04C9-4AEF-B250-0E53D0855FC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A22903DA-89CC-4CC9-9924-A3A58D39AF1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59BD0484-AEF8-439F-B282-5DD9A2C31A1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6892D528-334E-4DD8-B86C-3A209A97408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3F5B1FF8-C6DA-4B1C-A5F2-32ADE6F1D16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B6AB1EC0-3E88-44DC-9359-ABFCFED5F9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DF784CA-68C6-48EF-9A22-914FBFF97F5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2B4A1AE2-1BE2-4505-8F4B-8C4B147FDB6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D781424C-9736-4695-A3F5-35206D00C6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33009959-FC06-49B9-9E8B-745B9312CDE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49876E49-476D-4384-8455-9371E51066C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F8DD1963-5B62-4E42-AB29-4D1C02EB10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AE62873E-38C0-4679-B1AE-2F39448A5A6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33B42A4-F04D-4CB4-8E88-94A18D6686C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BE31807D-E503-44BD-A450-3AF700F2AAA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8316C7B-2E35-46B4-BBA4-40B1A029A03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A65ACB30-D44E-45F0-B4DD-F01F6D2361B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3CA50F33-6E02-452A-8CDF-ACA7DCF1D04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263F14EE-E564-4DF3-8B40-5705C4C9E7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54C9A26-0324-4C50-9928-FFC32EFB0A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33AE413D-4451-49CE-910D-5EB27756EF9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7BBA88B-B9B5-4917-A09F-0E7BEDF4688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FA29B1CF-005D-4BF3-9CC5-7B4E61A111D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66A0431-057A-4DA2-83E2-84C82983B63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F61E20EE-1A0D-4FD9-B124-7A7C061905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20E66A40-C8BB-4030-BA25-00352AF23A5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1B8787B3-01D3-495E-A41F-C6243E2F834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0E7E39E9-192E-48B8-8DBE-A4B381D2BC9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BC263384-9102-4491-84BD-BC397A3E8CC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5F4A5135-C831-4A0E-91C0-D7F7AF9BA7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6E9FEA26-E3E5-4EA5-AEED-578EFFC0E67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43132A70-FD5E-46E7-994D-ED74D5CCD9C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A0A583A3-1A61-40A4-8511-E45AE71F005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D2D32CC1-D5AE-4BF1-9C1B-C89C9A8C738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28F4186F-6AF6-4482-B200-1B38A60E096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97DEEF40-1557-47C5-A279-0DE3FC59A2D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CF28115-18B7-422F-AB24-3C6383AD9F1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1275DCBB-6527-4524-ADE0-961B22265F9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C37BDBF0-F792-4CCA-996F-C09EBAB3FB0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35A0262-1010-4B29-9832-97EC1041BCC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69B0E451-1926-4F1B-993D-5399A65CB2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6F4613A5-4FF4-4B63-A5D3-A23859A077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47D3B249-7060-40D5-A7DE-5342B6D3CFC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73D4C0CE-183B-4ECC-B700-7F469EECCCA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E4B948D0-8BA3-4D7D-AA26-6EBEE75656A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FBD28D3-C6AC-4431-BCA3-0548B5AA9BF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E1670CD4-F91D-4915-8F2B-C3D6AD6FA5B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D2421596-6411-4EB3-A3CE-6B3FB881456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2B92888E-215C-489A-910C-CDF28B7F8CF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76FDFBA0-5377-499D-A8B2-56BCCCA88F4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7C04DAB3-F8F8-4326-928E-ACB1DCB68D2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66678</xdr:rowOff>
    </xdr:from>
    <xdr:to>
      <xdr:col>1</xdr:col>
      <xdr:colOff>1224643</xdr:colOff>
      <xdr:row>2</xdr:row>
      <xdr:rowOff>693964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CC452DAB-0449-4050-9BBB-933994FF3B4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8"/>
          <a:ext cx="1053191" cy="855886"/>
        </a:xfrm>
        <a:prstGeom prst="rect">
          <a:avLst/>
        </a:prstGeom>
      </xdr:spPr>
    </xdr:pic>
    <xdr:clientData/>
  </xdr:twoCellAnchor>
  <xdr:twoCellAnchor>
    <xdr:from>
      <xdr:col>14</xdr:col>
      <xdr:colOff>309563</xdr:colOff>
      <xdr:row>1</xdr:row>
      <xdr:rowOff>95250</xdr:rowOff>
    </xdr:from>
    <xdr:to>
      <xdr:col>15</xdr:col>
      <xdr:colOff>590430</xdr:colOff>
      <xdr:row>2</xdr:row>
      <xdr:rowOff>723035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8BDDCD5C-BA65-4FD0-A8A1-A44FA4CDB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692313" y="33337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207819</xdr:colOff>
      <xdr:row>11</xdr:row>
      <xdr:rowOff>69272</xdr:rowOff>
    </xdr:from>
    <xdr:to>
      <xdr:col>11</xdr:col>
      <xdr:colOff>920864</xdr:colOff>
      <xdr:row>19</xdr:row>
      <xdr:rowOff>190270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6A411264-8277-40B3-A77E-244E4032E194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5955" y="3359727"/>
          <a:ext cx="2877818" cy="40002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935181</xdr:colOff>
      <xdr:row>12</xdr:row>
      <xdr:rowOff>415636</xdr:rowOff>
    </xdr:from>
    <xdr:to>
      <xdr:col>15</xdr:col>
      <xdr:colOff>779318</xdr:colOff>
      <xdr:row>17</xdr:row>
      <xdr:rowOff>363683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3B62D0E2-2F7D-44AD-9520-36ECBD5D5989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090" y="4035136"/>
          <a:ext cx="4000501" cy="27189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E2184193-A62A-4B56-B03C-79B94791780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81A01239-3749-4970-97B2-E2B86A98D2C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9346F418-A303-493D-8719-10A643D7448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66E04AA8-3195-42AE-AD47-C0C3FBCB828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F264C5D5-F232-417A-B051-387CFE84911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4692CF5C-BFCF-4F6D-954E-662F7DDFA3F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8174844A-CCFA-43BB-90F1-3300CA99E77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47743229-B31D-4419-8F3D-CB10DE6E19E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C44F8CE4-5907-4E73-BEF6-245FD97BB21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53FBC1B1-F066-43CE-8F1D-07F545502D0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D2E368B-3D5E-4344-ABE8-DFF5AECD218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6FCA13D-E29A-4C20-A4C4-599C2DDFCC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8BE77A4B-3D76-415A-8041-D29C0177BA2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000AA00-6E10-429E-9025-84313FB78E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3333D4D-3F43-48F1-A653-E7F5E16BC6D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D8C57FF5-8DFE-45EE-99CE-E6663D6F75F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E004EDE2-0199-4B05-869E-380FA17DC1D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F8BE8361-5989-4F1E-B82C-138F9E6174F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31758920-105C-4D91-B37E-EF80EA06845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237BD915-DB26-43BD-93F3-59593C557B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1AB82C61-3A66-46DB-ACD3-18A9E6E5B14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0A364635-8161-417F-81F3-5D825D0CA2E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440D6D81-ACBB-4E6F-BD8C-8329EE7B769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062A68E4-20DE-4365-9EAC-3AC1022E955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4D0E343-A488-4129-853E-A69F12A2C3A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00DAD625-F7ED-494C-8934-99F59D15CD1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FB103A49-A6D4-47BE-9B0B-00B433B30D4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4C2481D9-6A92-4895-AE82-1544589A84D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EB8DBC2-E482-42C5-B988-4B9691DC3F2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4CACFA72-68F5-4598-A369-F344966234A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BA6D5815-4BE6-4170-9F25-5AB1A6DC53E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AF2BC9E-83E4-42B4-9DD9-33DD5B9FAB6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0699B5CF-366C-4853-A3F0-19AF0E986B0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D79C8E76-F65A-4DB5-ABC3-6E5E445DAC5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0707A469-2D1E-4EB0-B52E-27B7236F357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5C5D510-6E2B-4EA7-A7FA-5C610B4FE26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E9959A9-4A50-4AD3-9322-3CD96432F49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1B22C8A8-DD20-4196-AB79-031273FC32A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773FEFF-24A5-4DD1-94F0-C17CFA4DA9B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5346294-40E4-4062-89DB-9C9A9AED1EF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28175340-1FA4-4F4E-BCD8-967477EDBA9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7867CDFE-41BB-4F80-90A4-1C2EAA82AFB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2C93DBC1-44D1-4D5B-9944-2243DE88AF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F48255CC-3711-4418-8AE7-FBA8B3E0819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5C14A44-E4CD-4F21-82F4-4C14137FC4F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FB69F5F-C29B-422E-BF1F-61733DF65B6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29D1EDEC-F3F7-45F7-B870-438FB850C5D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078CEC8-7F7A-41E6-821E-F990AA12E7B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100D7896-CC59-4BFC-BF36-3D4F563CEB9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DADAF39C-AD79-4895-923F-1C2ABE4B82A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273E1DE5-32F8-4EB3-8B09-349896E56FD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0B5388AE-E753-48AA-AAFC-1104F065BAF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DAC6AD86-603A-4131-82C1-319DB3C5CA1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856783C9-CE66-489E-8EBA-5018C3291D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996916A7-B3CD-4EE8-B2F8-31F356F2A7A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F0154AC5-6405-40A5-AEC8-912A1855D4C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439857C9-8927-4DC8-89AB-178E1315DD5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6DA97B73-587F-486E-9728-9FBDD558AFA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1568AD5C-5263-4714-B9CA-1F71EFB4E30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20F5E2D3-F6AB-455E-BF67-CFFFD3B879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2630A67E-6A5E-49A1-AF4E-330B9DFCDA0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870D8037-D5E4-4D67-BDC2-8350A42CBE6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84D6AFD6-3BE3-4D2B-A08F-AC4B9503F87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669EE44-E8B4-4908-AB37-EDB32E03BD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BEB40A47-DC57-4C6D-BC59-7A8C67B431E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CD2603D5-6D1D-407F-817F-203C36F7E3B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50EEE054-444C-4192-8841-D8448E6B114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89FD1335-AFD9-4C05-8E75-1BA7830C16C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3917149B-5F40-46B3-A5EC-ACE4920B816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C4ED17A0-D289-401E-B8E8-B15136209E2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AA4E950F-E48D-4329-B797-B95A7A298D4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D4B05115-A427-4BEA-AFE2-BA19BAEB5C8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164EEB9B-B9E8-475A-9262-078997F9273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E78D6C77-6801-489B-A713-D30546637A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4FCAF1E4-1BBD-49F2-8E0B-628E64282CC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AD2F786B-2809-4890-801A-42352454A75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19A706E6-17C3-47F0-9E25-DAE3945EEE8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7169" cy="866772"/>
        </a:xfrm>
        <a:prstGeom prst="rect">
          <a:avLst/>
        </a:prstGeom>
      </xdr:spPr>
    </xdr:pic>
    <xdr:clientData/>
  </xdr:twoCellAnchor>
  <xdr:twoCellAnchor>
    <xdr:from>
      <xdr:col>14</xdr:col>
      <xdr:colOff>309563</xdr:colOff>
      <xdr:row>1</xdr:row>
      <xdr:rowOff>142875</xdr:rowOff>
    </xdr:from>
    <xdr:to>
      <xdr:col>15</xdr:col>
      <xdr:colOff>590430</xdr:colOff>
      <xdr:row>2</xdr:row>
      <xdr:rowOff>770660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6D2BFCCF-1A3C-4882-AD63-A26FCA313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692313" y="381000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107806</xdr:colOff>
      <xdr:row>11</xdr:row>
      <xdr:rowOff>162791</xdr:rowOff>
    </xdr:from>
    <xdr:to>
      <xdr:col>12</xdr:col>
      <xdr:colOff>706582</xdr:colOff>
      <xdr:row>16</xdr:row>
      <xdr:rowOff>595745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DD040B6D-DEB7-4A24-ACAE-59B8AF16A1D1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5879" y="3557155"/>
          <a:ext cx="3854594" cy="33008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162357</xdr:colOff>
      <xdr:row>17</xdr:row>
      <xdr:rowOff>124691</xdr:rowOff>
    </xdr:from>
    <xdr:to>
      <xdr:col>12</xdr:col>
      <xdr:colOff>678872</xdr:colOff>
      <xdr:row>24</xdr:row>
      <xdr:rowOff>13855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20E973A3-66B3-4BEA-BD20-674ED86F708E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453"/>
        <a:stretch/>
      </xdr:blipFill>
      <xdr:spPr bwMode="auto">
        <a:xfrm>
          <a:off x="9680430" y="7024255"/>
          <a:ext cx="3772333" cy="31449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702254</xdr:colOff>
      <xdr:row>11</xdr:row>
      <xdr:rowOff>141142</xdr:rowOff>
    </xdr:from>
    <xdr:to>
      <xdr:col>15</xdr:col>
      <xdr:colOff>900546</xdr:colOff>
      <xdr:row>16</xdr:row>
      <xdr:rowOff>595745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8E2F1F39-E51A-46BE-9C87-C8EB156C85DE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44"/>
        <a:stretch/>
      </xdr:blipFill>
      <xdr:spPr bwMode="auto">
        <a:xfrm>
          <a:off x="13476145" y="3535506"/>
          <a:ext cx="3454110" cy="33224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713509</xdr:colOff>
      <xdr:row>17</xdr:row>
      <xdr:rowOff>124691</xdr:rowOff>
    </xdr:from>
    <xdr:to>
      <xdr:col>15</xdr:col>
      <xdr:colOff>914401</xdr:colOff>
      <xdr:row>24</xdr:row>
      <xdr:rowOff>0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322B3EC3-53AF-4F81-94E8-429EAA54D6A6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7400" y="7024255"/>
          <a:ext cx="3456710" cy="31311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5D9794A0-960E-43F4-B5F3-0E1F46441E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26015AF5-9073-455F-B92C-2C9D071BF3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4E4588C-21F2-4D82-9B7B-B5E2A9E046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00975784-E3A4-42AF-B1C8-C0E2FDA3F3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616990D7-2219-4663-B4CD-175875F81E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49C077D-4D28-4D44-9AFB-1EB89BBADF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D746DC40-65AB-4116-BF98-4B333F036D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B929AA8-1680-40CC-AE0C-855A00F581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DC4A4196-593A-4B7E-AA20-5324267D55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AF385497-671D-47D8-BE5E-CD82547FF7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0F062F3-FB25-4AFA-AB65-26814D13F7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818E7536-A578-45C1-8F6B-6953E50168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6D91535-BA67-4092-962B-2DC100B977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6502DD59-1F09-488B-A787-CD546B4309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69B3CD36-A248-4116-BFE1-18E05DC56D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BDE29C1B-DD28-45ED-8B5F-0459EA5654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FAE2F0B-722E-4862-A7DD-25582CECB1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9CF12220-D7C2-4FC5-AD4D-24C4A100A9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BC81833B-4D4F-4763-95CE-1DE67161D5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1A45C2A7-8692-4059-8122-7248BFF358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DD1D66FF-37B8-481D-A8A1-AAF1A51E6D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E577978-3BAA-4305-8294-139CDB4930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D14CA237-BCFF-4E7D-9CFA-081972EC04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D3E96E25-9032-4A30-8CD9-5F67A9FEA9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E7521D8E-BB35-427B-A376-271E1CD81A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47F95CA-0335-48FD-98C0-5D499EA0A6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349CEE2B-00A9-4D64-BF4E-A18A728D38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045B3A18-006A-4909-9551-FBE73CA7AF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91D548CC-7159-4A17-961F-9542D0C5E2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0D56EA49-4E0E-46A3-A50B-070ADAA5DF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ED8002CE-843A-4D53-A5AD-E2758474B8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2C0EE103-967D-4D93-BF75-885BB53FCC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D5C81F98-A1AC-453C-B9EA-463142F8D6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92E74CBF-D6C6-403D-9B22-E39AB864D1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61691308-9E74-49FA-8E54-5CA1B79FC6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EA780C65-A520-4BA3-980B-633F8016C6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7C303611-6DC3-454E-91ED-84BA818109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D280114B-48F2-4054-A3CD-9F47D4F262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A3E2AB79-0203-476B-9CD1-0A94E3EC3D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1647BCC6-7A6A-4136-9728-2AD37315FD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2AFD9D10-C801-469D-BAF0-FEEC1D9911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15438BAA-5A22-43FF-B90F-4F74463B22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6789284-0829-4578-AABD-D8EF671696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D127CC34-626B-4DFF-9EC7-8CF3640666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D0BD878B-CC6D-423C-AA4A-29DA80FFB6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F1735CA9-F64C-487F-ABCE-7C290333C0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C4DACBAF-B159-4356-80B3-98506FC918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57BB8442-2C10-4D1F-A68B-0B38458AF0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EA61EC5-D1D9-423F-980D-48A3F26BFB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24E4038D-E4DA-4DAD-ACD3-F04D3FC18D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62D87115-A61F-4D75-9AC6-5546F525EA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74B32A3B-AC3A-4005-9141-4283DA7D8A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9F0AB2C6-E3A4-4CD2-A687-EA14F83CA6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EEC8072E-1E25-46B2-876A-5F0F40D4C4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02E4B4F1-BB9C-43E5-908D-56F43303E2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0E9335E3-32DF-42AD-822B-785B2864DE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A68D5393-A39F-43E2-8CBA-502F971BAA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19982FC8-7440-49D7-84A5-8FE4E73E53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64666E5E-54D1-40E9-BEEB-1BD187512E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2DFDF2F-D798-4548-A433-2CA8FD71AE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B6A792B-3918-438E-86B1-D6E5DB23B8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DA4DFC6F-0649-483F-A82A-A241EC7131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04BB5AF-5F29-4AF3-BCEC-CE6B141F14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9ABB1996-537E-41BA-B451-E41B2F35E4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BCF9ED1-70EC-4834-99EE-4BAB074D13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B5E6F84F-D561-43E8-A13C-6FB1439578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8657C44D-E8F1-4715-9686-2200EAB84A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A27A061A-4035-42B2-8FCD-EFA183E5A5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88A2616D-37FC-4627-8C4D-0CA7F137B5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0D2135E7-5322-4B48-9C6E-B43C91F944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70B00B45-DCE0-4B86-A99E-6042087B1F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D0EF4AF5-8C5D-4260-B6DB-2F0C444655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95CB8D4-5CCB-4006-B737-D70A0FC0AB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92B67FA7-AF66-496E-BBBC-3906860C0D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31CF29F5-D6AA-47AD-A174-BDD180AA0C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B8E5D3AF-6EC5-4F7A-8F0F-58848E23C9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66680</xdr:rowOff>
    </xdr:from>
    <xdr:to>
      <xdr:col>1</xdr:col>
      <xdr:colOff>1085851</xdr:colOff>
      <xdr:row>2</xdr:row>
      <xdr:rowOff>695326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2238D0FC-316A-4924-840E-E792D5EABEE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0"/>
          <a:ext cx="914398" cy="85724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C547F2E6-A42D-443E-96CD-EC25392700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20BBD162-726B-49FC-91BF-A978D1FC70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EC8BF369-7498-4D3E-97D5-7239283BE6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81B06EED-C770-4385-811E-7A01C79C74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DF2B957C-9B2C-4027-BD3C-23FFBB42AF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50E420EC-A171-4C5D-90BE-3C85D89B20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84B9FFF-DEB5-4F13-968A-DBAF20C4C6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2F521CA8-F314-44E4-85D7-E7578E15CA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23EDA5A9-E28C-4EF8-A5F6-CEFEB02384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F5176F07-C36A-44BB-A623-9430AD1FD0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DD62C088-2BAA-464C-AD4A-1A1D9DD339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5289F21B-307D-4E82-9B62-0F4ADEA890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5BAD910D-B0D2-45FD-B953-8AD89DD168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274036C0-C1A2-4D03-AE85-1B9E00729E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F0FD45A0-96EF-49D6-B46F-9EA2A8923B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03287E3C-CC32-42D6-86D5-89C0748540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6511C5C3-04F9-4142-AB67-DA19678709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0D393D99-C50D-41A7-ABB1-0491FF2440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C528C8CA-D99B-4B59-BB76-59C7D09A67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4836734C-8164-4F5E-A543-A378291B4F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B123CACE-EACE-4714-9B24-683DFA7C43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431E6E87-9D0B-4729-A92F-D9484320E4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17DB514B-E29F-4559-9185-1B363831FB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0EA8F739-B955-49DE-8511-F5CE9BB2AF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C7BD3D83-8255-4CF8-9914-B8B3989B14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ACB3B664-A892-471B-9F2C-D509039D05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475F5A73-5355-466A-B914-3D6E9D71A6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1EBD8456-8794-4BF8-8937-F487F7393A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A4129074-6D42-468B-BEBD-15761D46FF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041F0B66-2FA3-47B6-BB35-B4F16D4057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F50A3157-E93A-4EC1-9D18-C15D0E7B33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B4609148-C2AD-4C36-8738-AACAD4243C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0324850C-B35A-47F7-9A42-F8A9A7BA35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AE9C3214-D867-4BED-92EF-BDC15A976B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5E1AFA6A-E5C0-4D2A-AFEE-968A283A5B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CE101A5E-DA89-439D-BF64-68C098FB2F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CA91C55A-7039-457D-BAA9-B8ECF69804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8828A10F-B2E3-4254-913D-3929718570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20C162FF-A072-48A7-BB6E-EB95EF3BB5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BD70CDBB-DC8F-4256-91B1-D7000DBB6E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387DF974-1A5D-4587-B073-D3BDFB31DA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31599C1D-DE9A-4B0C-AEC0-0EF0C25BAC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283B88B2-D35A-4FC4-9C8D-6DA955B7F7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B9FD7825-8590-4018-A656-34DD8998F2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D5836FF1-0A3A-4D2E-BFFB-00A7A6A9C5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28A169B9-E52F-4656-9103-8672E4850D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830C2007-1830-4BA2-8DBC-3B775DBDDB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1AC8307D-65F9-4FEC-B06B-0D3EB4370F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EB172D7E-AEF6-4413-A3AB-D96E689D1C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C67E0952-7320-46E1-9C05-D532E096B5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64969E99-2506-45D3-974A-E7412C372F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26F06E4F-A694-431B-8F43-F5464F3502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71A28313-786B-470D-8E2F-B1626AD0B2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A6D34C9A-E2D1-4D2E-B454-885109BA3C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8B3E9920-CE2C-4372-9098-31702353A4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9B1EE199-909F-462A-AA7F-5F4E249900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F2F1B9F7-3F9E-40F8-A748-E9BB6A2F3F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BB55A6D7-42A6-4C22-9BC7-1154264420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32763031-46B5-433E-B3EF-F743123C49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3306719D-6B2C-4F40-8E11-67C03A9E34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21A0D4C4-AFF9-4231-8117-E4D078E9EA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C203754E-F128-4EC2-B08A-28CFB93B58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0189BA99-A2A6-4ADB-947B-B178DB41EF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1FED3C98-6929-4221-BA6A-1DFC83A6A5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0F69EF2D-FD33-4FB3-B17E-E54A8E80D4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6FD5B132-0688-4223-8607-0AE399B63A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35931C0A-599F-4609-A11C-1574AD7CF3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B208C30F-AB3F-4103-ADEF-E83C91F3FA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951D10B4-9146-4E21-8CBB-F4FEB1A446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2111BE35-7EA2-45CD-B81B-D99BEF564B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3D9C2E3E-AEB3-4937-A16F-2B76CAD202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7E70B33E-6C0E-49EC-88D9-3D55307314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30D285FF-9A05-4BE6-90D4-05B65FFE9B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04EE9E1B-9209-462E-8A5A-A2B7B40D50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B614A700-A464-4171-953A-A95ADC28AE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A25D1D3A-4B31-4DC0-984C-0D88D5AB61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19050</xdr:colOff>
      <xdr:row>2</xdr:row>
      <xdr:rowOff>704851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20A8142E-88C4-46B1-9E5A-0FB7ACA2079D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4448" cy="866772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56" name="AutoShape 1024" descr="Mostrando IMG_8691.JPG">
          <a:extLst>
            <a:ext uri="{FF2B5EF4-FFF2-40B4-BE49-F238E27FC236}">
              <a16:creationId xmlns:a16="http://schemas.microsoft.com/office/drawing/2014/main" id="{19DE10D4-A523-4AA2-BBD7-7A30A2CED5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57" name="AutoShape 1025" descr="Mostrando IMG_8691.JPG">
          <a:extLst>
            <a:ext uri="{FF2B5EF4-FFF2-40B4-BE49-F238E27FC236}">
              <a16:creationId xmlns:a16="http://schemas.microsoft.com/office/drawing/2014/main" id="{E2CB0E94-E61B-4570-96AB-78B4AEC83C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58" name="AutoShape 1024" descr="Mostrando IMG_8691.JPG">
          <a:extLst>
            <a:ext uri="{FF2B5EF4-FFF2-40B4-BE49-F238E27FC236}">
              <a16:creationId xmlns:a16="http://schemas.microsoft.com/office/drawing/2014/main" id="{6FCACEBC-E30A-43E8-ADD5-AC1FFA0AAF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59" name="AutoShape 1025" descr="Mostrando IMG_8691.JPG">
          <a:extLst>
            <a:ext uri="{FF2B5EF4-FFF2-40B4-BE49-F238E27FC236}">
              <a16:creationId xmlns:a16="http://schemas.microsoft.com/office/drawing/2014/main" id="{ED1CACDE-D028-460E-B308-54DB93FB1D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24631EB8-E227-46BC-883A-D3F3940853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1" name="AutoShape 1025" descr="Mostrando IMG_8691.JPG">
          <a:extLst>
            <a:ext uri="{FF2B5EF4-FFF2-40B4-BE49-F238E27FC236}">
              <a16:creationId xmlns:a16="http://schemas.microsoft.com/office/drawing/2014/main" id="{828C284A-EC4B-41BD-86A6-7024FE3214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816585E3-F064-4A51-99FD-EC26209DC4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3" name="AutoShape 1025" descr="Mostrando IMG_8691.JPG">
          <a:extLst>
            <a:ext uri="{FF2B5EF4-FFF2-40B4-BE49-F238E27FC236}">
              <a16:creationId xmlns:a16="http://schemas.microsoft.com/office/drawing/2014/main" id="{7B672661-C48B-4353-93CF-5C79A04127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4" name="AutoShape 1024" descr="Mostrando IMG_8691.JPG">
          <a:extLst>
            <a:ext uri="{FF2B5EF4-FFF2-40B4-BE49-F238E27FC236}">
              <a16:creationId xmlns:a16="http://schemas.microsoft.com/office/drawing/2014/main" id="{4F09FD4E-AA0C-482F-AFC4-AC7CA0DD6D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5" name="AutoShape 1025" descr="Mostrando IMG_8691.JPG">
          <a:extLst>
            <a:ext uri="{FF2B5EF4-FFF2-40B4-BE49-F238E27FC236}">
              <a16:creationId xmlns:a16="http://schemas.microsoft.com/office/drawing/2014/main" id="{6ABE622F-A547-4D63-B78A-272C08D731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F8086494-2F18-4F69-ADF9-AAE516B119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337C02D1-6C76-40D4-913D-3AE8B7D940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8" name="AutoShape 1024" descr="Mostrando IMG_8691.JPG">
          <a:extLst>
            <a:ext uri="{FF2B5EF4-FFF2-40B4-BE49-F238E27FC236}">
              <a16:creationId xmlns:a16="http://schemas.microsoft.com/office/drawing/2014/main" id="{1D3D84F4-8030-429D-A848-C5236E867A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03114D46-E3E1-4502-929C-16A51F530F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A4409543-4147-44F0-9FC8-4A597E6FB1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0D41B30D-DCA5-447D-B1D1-DC7E782A51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B317842A-7973-41A5-9643-9A5CCEA0C0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63F3A29B-3C8E-481E-BB95-9EB85278FA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6959423F-4A36-4AC3-B51F-9B0DBDE5E8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6148BD25-87E0-4F48-85E2-7B8C80ECB3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6" name="AutoShape 1025" descr="Mostrando IMG_8691.JPG">
          <a:extLst>
            <a:ext uri="{FF2B5EF4-FFF2-40B4-BE49-F238E27FC236}">
              <a16:creationId xmlns:a16="http://schemas.microsoft.com/office/drawing/2014/main" id="{86A45CE7-FDE9-4790-89EF-98B1754ACD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D07F4A32-BA78-42B3-B0FC-A1B0E933F0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5342ED17-15F9-4186-ADB7-FF4778DC61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E463BB84-69FB-4992-A438-B8919FD6CE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BA50961A-8537-45FD-BC3F-E129E82E23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84D874F2-3B0C-4450-8DF0-56DD03AD79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FADFE785-C296-40FE-9DD5-3CD7E96448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806E7339-0794-4688-92AF-63088A9EDC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1EE3D958-DF02-4AE4-8D26-9D67D5CA3E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ED1E31E7-37E4-4357-80F0-9643A2E20E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43E22EE3-CFB9-48B5-814E-BD4B625538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256B872A-6F61-49BF-81D2-4CC5181B7F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E62A9E67-E922-4C08-A769-02568B7DF7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FF62CDFC-517F-48DA-B32D-F56B643891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5316ED29-03E5-43D7-8ED8-0437F1300F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342BD849-9BE9-4DA5-93F7-8B3C102989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1E672C40-E5BC-4B0C-AD86-DB4306D8D2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4F751ECA-F15E-4E62-B165-A3757DF5AC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2E97E219-FCA3-4B0C-9E9F-0403254D78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5" name="AutoShape 1025" descr="Mostrando IMG_8691.JPG">
          <a:extLst>
            <a:ext uri="{FF2B5EF4-FFF2-40B4-BE49-F238E27FC236}">
              <a16:creationId xmlns:a16="http://schemas.microsoft.com/office/drawing/2014/main" id="{CA196DE2-CB07-4D34-9A84-F08A452FCA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272A50FD-1700-4D86-BE67-824DF3BE44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629E6735-B9CD-46D0-AF77-596F086C71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D024B98F-E0E0-486B-A3B6-55DBA12964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F1DAC421-C984-454C-A346-662FD01457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4CC81856-6050-40BD-8416-ECD5354CCA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649F34AB-270A-425B-8914-B19583984F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619B1FDA-7128-4406-AA88-3B2A926861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B9CD5E69-0979-47A3-9D2E-FE7C030978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18CEE108-C43D-49D4-8EDD-E894E219BA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1218F771-9971-40A1-8362-723AC5D510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3743B4FE-6A4A-4BEF-990C-DA320CDAF5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15F278B2-AC1D-40E2-93E7-3ECCE881F2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7F79B9FC-7B76-473D-997D-D6105B8D0D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B0A57DDD-6EFD-464C-A37C-0D15A1EE3B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0FC043FA-471C-413B-A036-E965AE1169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4F227229-EBAA-4084-9C2C-18FFE23C1C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34874ABD-F787-4CE9-9791-A74E0EE4D9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5446F5C8-7E11-4C95-8FF7-690B09E80F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4" name="AutoShape 1025" descr="Mostrando IMG_8691.JPG">
          <a:extLst>
            <a:ext uri="{FF2B5EF4-FFF2-40B4-BE49-F238E27FC236}">
              <a16:creationId xmlns:a16="http://schemas.microsoft.com/office/drawing/2014/main" id="{D0A6917B-96B7-4019-9FEE-1A22B84DEC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27A1FC96-5C60-4CC3-96B6-DFF47B2A96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ADBF596B-F91A-40A9-992F-BA207E7F9B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BEE88D36-26D4-45FA-83C7-67BAE2B3A1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C05FC2D6-73BB-48CE-86B4-F8545933B5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4DE6C89C-DE34-49DF-8F5E-E7C00C115C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34DD471E-2BB0-4E81-A826-2ED160BD77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745ABC94-A115-4323-94A6-2E1F7F25DA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57E209DC-4C03-4D95-87D0-7EBE5C85E0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6C3F44F5-58CB-4BE6-B74B-556A826AFC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BC0DFC21-A877-4997-A552-CCB5BE6859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DEA16367-3696-447D-99CC-FBC008F8B5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215F9563-7F53-4173-ACAF-BBC5FFAA74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F732E35A-FC1A-4460-B078-6AB1F40746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E0F64E5A-A45E-496C-9710-F9189D46D5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CF44D9F2-3D0C-49BC-83DB-8A97B9FD1A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7E1B01CE-E109-4EA8-AE03-B160D5B1EE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7862047E-DEFA-4290-95A0-A5FCA3EED3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FD78D7D9-BC19-4BDC-8AB6-B7CEF56E94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969F95C9-B6E1-42A2-856E-2225F34BCC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F416EE6F-E4E2-4835-A5B7-2C1269527C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6" name="AutoShape 1025" descr="Mostrando IMG_8691.JPG">
          <a:extLst>
            <a:ext uri="{FF2B5EF4-FFF2-40B4-BE49-F238E27FC236}">
              <a16:creationId xmlns:a16="http://schemas.microsoft.com/office/drawing/2014/main" id="{F3ED1E3A-69CD-46E6-B009-11C4A9B444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7" name="AutoShape 1024" descr="Mostrando IMG_8691.JPG">
          <a:extLst>
            <a:ext uri="{FF2B5EF4-FFF2-40B4-BE49-F238E27FC236}">
              <a16:creationId xmlns:a16="http://schemas.microsoft.com/office/drawing/2014/main" id="{C935928F-F26A-4885-98E2-4FC1DCEA3D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8" name="AutoShape 1025" descr="Mostrando IMG_8691.JPG">
          <a:extLst>
            <a:ext uri="{FF2B5EF4-FFF2-40B4-BE49-F238E27FC236}">
              <a16:creationId xmlns:a16="http://schemas.microsoft.com/office/drawing/2014/main" id="{7CE0789C-9E7F-46EC-978A-812F99C31D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39" name="AutoShape 1024" descr="Mostrando IMG_8691.JPG">
          <a:extLst>
            <a:ext uri="{FF2B5EF4-FFF2-40B4-BE49-F238E27FC236}">
              <a16:creationId xmlns:a16="http://schemas.microsoft.com/office/drawing/2014/main" id="{80BDF802-32B1-4038-8090-652E59135D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0" name="AutoShape 1025" descr="Mostrando IMG_8691.JPG">
          <a:extLst>
            <a:ext uri="{FF2B5EF4-FFF2-40B4-BE49-F238E27FC236}">
              <a16:creationId xmlns:a16="http://schemas.microsoft.com/office/drawing/2014/main" id="{42D2CC3E-15FC-4615-9B8D-17155FB970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1" name="AutoShape 1024" descr="Mostrando IMG_8691.JPG">
          <a:extLst>
            <a:ext uri="{FF2B5EF4-FFF2-40B4-BE49-F238E27FC236}">
              <a16:creationId xmlns:a16="http://schemas.microsoft.com/office/drawing/2014/main" id="{3A476434-C6D9-4A64-AFB9-031BC3D04F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2" name="AutoShape 1025" descr="Mostrando IMG_8691.JPG">
          <a:extLst>
            <a:ext uri="{FF2B5EF4-FFF2-40B4-BE49-F238E27FC236}">
              <a16:creationId xmlns:a16="http://schemas.microsoft.com/office/drawing/2014/main" id="{433AB3E1-2AA5-47E6-ADE0-E2961F012F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3" name="AutoShape 1024" descr="Mostrando IMG_8691.JPG">
          <a:extLst>
            <a:ext uri="{FF2B5EF4-FFF2-40B4-BE49-F238E27FC236}">
              <a16:creationId xmlns:a16="http://schemas.microsoft.com/office/drawing/2014/main" id="{A2AFD7F0-4A39-4D0F-9A2F-B13B82F214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4" name="AutoShape 1025" descr="Mostrando IMG_8691.JPG">
          <a:extLst>
            <a:ext uri="{FF2B5EF4-FFF2-40B4-BE49-F238E27FC236}">
              <a16:creationId xmlns:a16="http://schemas.microsoft.com/office/drawing/2014/main" id="{B5F64A14-FA75-4883-AC94-23EABC1505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5" name="AutoShape 1024" descr="Mostrando IMG_8691.JPG">
          <a:extLst>
            <a:ext uri="{FF2B5EF4-FFF2-40B4-BE49-F238E27FC236}">
              <a16:creationId xmlns:a16="http://schemas.microsoft.com/office/drawing/2014/main" id="{587999F9-21E7-4928-A3C8-DEEECE20FF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6" name="AutoShape 1025" descr="Mostrando IMG_8691.JPG">
          <a:extLst>
            <a:ext uri="{FF2B5EF4-FFF2-40B4-BE49-F238E27FC236}">
              <a16:creationId xmlns:a16="http://schemas.microsoft.com/office/drawing/2014/main" id="{36CF968A-FF7F-4891-9F75-6C215036DE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7" name="AutoShape 1024" descr="Mostrando IMG_8691.JPG">
          <a:extLst>
            <a:ext uri="{FF2B5EF4-FFF2-40B4-BE49-F238E27FC236}">
              <a16:creationId xmlns:a16="http://schemas.microsoft.com/office/drawing/2014/main" id="{8E29C43E-E9C8-4EB0-B70E-D48DB90A49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8" name="AutoShape 1025" descr="Mostrando IMG_8691.JPG">
          <a:extLst>
            <a:ext uri="{FF2B5EF4-FFF2-40B4-BE49-F238E27FC236}">
              <a16:creationId xmlns:a16="http://schemas.microsoft.com/office/drawing/2014/main" id="{21860DCE-9E24-4C03-91DE-D8CEC0AB43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49" name="AutoShape 1024" descr="Mostrando IMG_8691.JPG">
          <a:extLst>
            <a:ext uri="{FF2B5EF4-FFF2-40B4-BE49-F238E27FC236}">
              <a16:creationId xmlns:a16="http://schemas.microsoft.com/office/drawing/2014/main" id="{0A51C6C3-DCB0-46E9-AF9C-CA404C48E8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0" name="AutoShape 1025" descr="Mostrando IMG_8691.JPG">
          <a:extLst>
            <a:ext uri="{FF2B5EF4-FFF2-40B4-BE49-F238E27FC236}">
              <a16:creationId xmlns:a16="http://schemas.microsoft.com/office/drawing/2014/main" id="{8D7BBAC2-2F18-4569-A952-2CF4AFEF57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0F9E6007-D20D-4482-A4C7-F6A36849BB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DAFC7D63-6B71-40FB-B66D-CDD302DD8A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EFED669D-D872-4B69-81E4-4C4546D5D2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07A4E45F-57EB-4397-82FE-EC430415F2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5" name="AutoShape 1025" descr="Mostrando IMG_8691.JPG">
          <a:extLst>
            <a:ext uri="{FF2B5EF4-FFF2-40B4-BE49-F238E27FC236}">
              <a16:creationId xmlns:a16="http://schemas.microsoft.com/office/drawing/2014/main" id="{DD65D5B0-98BB-4ECA-862C-E58B4FB1BE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6" name="AutoShape 1024" descr="Mostrando IMG_8691.JPG">
          <a:extLst>
            <a:ext uri="{FF2B5EF4-FFF2-40B4-BE49-F238E27FC236}">
              <a16:creationId xmlns:a16="http://schemas.microsoft.com/office/drawing/2014/main" id="{38EDB88E-0A5C-4FBE-A951-30B39BEE36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7" name="AutoShape 1025" descr="Mostrando IMG_8691.JPG">
          <a:extLst>
            <a:ext uri="{FF2B5EF4-FFF2-40B4-BE49-F238E27FC236}">
              <a16:creationId xmlns:a16="http://schemas.microsoft.com/office/drawing/2014/main" id="{02072149-6983-4458-8BA6-3B11DEB200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8" name="AutoShape 1024" descr="Mostrando IMG_8691.JPG">
          <a:extLst>
            <a:ext uri="{FF2B5EF4-FFF2-40B4-BE49-F238E27FC236}">
              <a16:creationId xmlns:a16="http://schemas.microsoft.com/office/drawing/2014/main" id="{3D9EAD67-5C5F-4D63-B9D9-78527D9D6E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59" name="AutoShape 1025" descr="Mostrando IMG_8691.JPG">
          <a:extLst>
            <a:ext uri="{FF2B5EF4-FFF2-40B4-BE49-F238E27FC236}">
              <a16:creationId xmlns:a16="http://schemas.microsoft.com/office/drawing/2014/main" id="{21305B86-7254-43E2-9D49-222C410B9E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0" name="AutoShape 1024" descr="Mostrando IMG_8691.JPG">
          <a:extLst>
            <a:ext uri="{FF2B5EF4-FFF2-40B4-BE49-F238E27FC236}">
              <a16:creationId xmlns:a16="http://schemas.microsoft.com/office/drawing/2014/main" id="{8C609409-58ED-4453-AB33-AB010580B5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1" name="AutoShape 1025" descr="Mostrando IMG_8691.JPG">
          <a:extLst>
            <a:ext uri="{FF2B5EF4-FFF2-40B4-BE49-F238E27FC236}">
              <a16:creationId xmlns:a16="http://schemas.microsoft.com/office/drawing/2014/main" id="{4DFA7D00-F545-4561-91CE-76B3D28E84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ACCB8AE3-FA83-4672-B5FC-2494A126A9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3" name="AutoShape 1025" descr="Mostrando IMG_8691.JPG">
          <a:extLst>
            <a:ext uri="{FF2B5EF4-FFF2-40B4-BE49-F238E27FC236}">
              <a16:creationId xmlns:a16="http://schemas.microsoft.com/office/drawing/2014/main" id="{19517BA7-E920-469F-ACFD-057845DCD4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4" name="AutoShape 1024" descr="Mostrando IMG_8691.JPG">
          <a:extLst>
            <a:ext uri="{FF2B5EF4-FFF2-40B4-BE49-F238E27FC236}">
              <a16:creationId xmlns:a16="http://schemas.microsoft.com/office/drawing/2014/main" id="{261E892C-F325-4FB2-B2D5-F14877850C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5" name="AutoShape 1025" descr="Mostrando IMG_8691.JPG">
          <a:extLst>
            <a:ext uri="{FF2B5EF4-FFF2-40B4-BE49-F238E27FC236}">
              <a16:creationId xmlns:a16="http://schemas.microsoft.com/office/drawing/2014/main" id="{0B8C8ED5-34CB-4E98-A771-C6267AE0C6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6" name="AutoShape 1024" descr="Mostrando IMG_8691.JPG">
          <a:extLst>
            <a:ext uri="{FF2B5EF4-FFF2-40B4-BE49-F238E27FC236}">
              <a16:creationId xmlns:a16="http://schemas.microsoft.com/office/drawing/2014/main" id="{F18954F4-B433-4159-BFCB-9D2D775765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7" name="AutoShape 1025" descr="Mostrando IMG_8691.JPG">
          <a:extLst>
            <a:ext uri="{FF2B5EF4-FFF2-40B4-BE49-F238E27FC236}">
              <a16:creationId xmlns:a16="http://schemas.microsoft.com/office/drawing/2014/main" id="{C0EE03BB-1759-4292-9D26-DCFEBD3503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8" name="AutoShape 1024" descr="Mostrando IMG_8691.JPG">
          <a:extLst>
            <a:ext uri="{FF2B5EF4-FFF2-40B4-BE49-F238E27FC236}">
              <a16:creationId xmlns:a16="http://schemas.microsoft.com/office/drawing/2014/main" id="{F0F12A13-3A9F-4F00-8C71-523D404561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69" name="AutoShape 1025" descr="Mostrando IMG_8691.JPG">
          <a:extLst>
            <a:ext uri="{FF2B5EF4-FFF2-40B4-BE49-F238E27FC236}">
              <a16:creationId xmlns:a16="http://schemas.microsoft.com/office/drawing/2014/main" id="{1A5B4491-D2C3-40CC-BA93-08A6FF5F2A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A185806A-D7E1-40C9-B012-535DDE1B61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8C27D849-C6FE-4571-944D-618CEB7781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9C3FAABC-EFFB-4648-97E9-84C1A7CC11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69DFC601-E26C-4E46-9577-29F29D97FD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4" name="AutoShape 1025" descr="Mostrando IMG_8691.JPG">
          <a:extLst>
            <a:ext uri="{FF2B5EF4-FFF2-40B4-BE49-F238E27FC236}">
              <a16:creationId xmlns:a16="http://schemas.microsoft.com/office/drawing/2014/main" id="{E2B32B63-97AA-4775-B547-77A63A8892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5" name="AutoShape 1024" descr="Mostrando IMG_8691.JPG">
          <a:extLst>
            <a:ext uri="{FF2B5EF4-FFF2-40B4-BE49-F238E27FC236}">
              <a16:creationId xmlns:a16="http://schemas.microsoft.com/office/drawing/2014/main" id="{4306C8F4-B7B8-4D3B-BB20-EE6D6897AD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6" name="AutoShape 1025" descr="Mostrando IMG_8691.JPG">
          <a:extLst>
            <a:ext uri="{FF2B5EF4-FFF2-40B4-BE49-F238E27FC236}">
              <a16:creationId xmlns:a16="http://schemas.microsoft.com/office/drawing/2014/main" id="{05A4B6E2-A3FB-4E57-883E-A7E39377DD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7" name="AutoShape 1024" descr="Mostrando IMG_8691.JPG">
          <a:extLst>
            <a:ext uri="{FF2B5EF4-FFF2-40B4-BE49-F238E27FC236}">
              <a16:creationId xmlns:a16="http://schemas.microsoft.com/office/drawing/2014/main" id="{088CA758-4143-4692-A287-FDB1834A78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8" name="AutoShape 1025" descr="Mostrando IMG_8691.JPG">
          <a:extLst>
            <a:ext uri="{FF2B5EF4-FFF2-40B4-BE49-F238E27FC236}">
              <a16:creationId xmlns:a16="http://schemas.microsoft.com/office/drawing/2014/main" id="{CD724DC9-2742-4840-B708-89FB3FB02F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79" name="AutoShape 1024" descr="Mostrando IMG_8691.JPG">
          <a:extLst>
            <a:ext uri="{FF2B5EF4-FFF2-40B4-BE49-F238E27FC236}">
              <a16:creationId xmlns:a16="http://schemas.microsoft.com/office/drawing/2014/main" id="{B520E95D-4D37-4BC7-9CD6-EB51ECEAF7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0" name="AutoShape 1025" descr="Mostrando IMG_8691.JPG">
          <a:extLst>
            <a:ext uri="{FF2B5EF4-FFF2-40B4-BE49-F238E27FC236}">
              <a16:creationId xmlns:a16="http://schemas.microsoft.com/office/drawing/2014/main" id="{23A700EB-5859-4CD7-888C-3A4221BC49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7E9EBBA2-441D-498B-ADB8-C207C0FFB6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2" name="AutoShape 1025" descr="Mostrando IMG_8691.JPG">
          <a:extLst>
            <a:ext uri="{FF2B5EF4-FFF2-40B4-BE49-F238E27FC236}">
              <a16:creationId xmlns:a16="http://schemas.microsoft.com/office/drawing/2014/main" id="{89237466-DF4F-4E6F-960C-7930AA9020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3" name="AutoShape 1024" descr="Mostrando IMG_8691.JPG">
          <a:extLst>
            <a:ext uri="{FF2B5EF4-FFF2-40B4-BE49-F238E27FC236}">
              <a16:creationId xmlns:a16="http://schemas.microsoft.com/office/drawing/2014/main" id="{4DF28D5F-714A-4FCD-8B41-C070075F3C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4" name="AutoShape 1025" descr="Mostrando IMG_8691.JPG">
          <a:extLst>
            <a:ext uri="{FF2B5EF4-FFF2-40B4-BE49-F238E27FC236}">
              <a16:creationId xmlns:a16="http://schemas.microsoft.com/office/drawing/2014/main" id="{96AB34F8-9D45-474F-B24B-CC0AED8D47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5" name="AutoShape 1024" descr="Mostrando IMG_8691.JPG">
          <a:extLst>
            <a:ext uri="{FF2B5EF4-FFF2-40B4-BE49-F238E27FC236}">
              <a16:creationId xmlns:a16="http://schemas.microsoft.com/office/drawing/2014/main" id="{1FE80F2F-0E30-4B58-B2CE-04A575E2B6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6" name="AutoShape 1025" descr="Mostrando IMG_8691.JPG">
          <a:extLst>
            <a:ext uri="{FF2B5EF4-FFF2-40B4-BE49-F238E27FC236}">
              <a16:creationId xmlns:a16="http://schemas.microsoft.com/office/drawing/2014/main" id="{E12A042E-BBA2-4AC8-84E6-5217554C1D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7" name="AutoShape 1024" descr="Mostrando IMG_8691.JPG">
          <a:extLst>
            <a:ext uri="{FF2B5EF4-FFF2-40B4-BE49-F238E27FC236}">
              <a16:creationId xmlns:a16="http://schemas.microsoft.com/office/drawing/2014/main" id="{E0599CC8-8532-468B-93CE-EAE0B5138A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8" name="AutoShape 1025" descr="Mostrando IMG_8691.JPG">
          <a:extLst>
            <a:ext uri="{FF2B5EF4-FFF2-40B4-BE49-F238E27FC236}">
              <a16:creationId xmlns:a16="http://schemas.microsoft.com/office/drawing/2014/main" id="{A26D728F-9857-44DD-8A10-D60C1E80C6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D7A9E37E-4794-4E33-8DED-FB0F1D3795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2EBBCAA8-F74D-481C-A05E-C6EAE40CAD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38711500-A5C6-4A19-94C1-918347A14B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731CE045-F3F9-491A-B3E1-B148F50C95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3" name="AutoShape 1025" descr="Mostrando IMG_8691.JPG">
          <a:extLst>
            <a:ext uri="{FF2B5EF4-FFF2-40B4-BE49-F238E27FC236}">
              <a16:creationId xmlns:a16="http://schemas.microsoft.com/office/drawing/2014/main" id="{78B1CB72-A8FE-4B55-AC72-7F1EC57E1C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4" name="AutoShape 1024" descr="Mostrando IMG_8691.JPG">
          <a:extLst>
            <a:ext uri="{FF2B5EF4-FFF2-40B4-BE49-F238E27FC236}">
              <a16:creationId xmlns:a16="http://schemas.microsoft.com/office/drawing/2014/main" id="{AD7654FF-6D37-457A-92AE-1E176FE56F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5" name="AutoShape 1025" descr="Mostrando IMG_8691.JPG">
          <a:extLst>
            <a:ext uri="{FF2B5EF4-FFF2-40B4-BE49-F238E27FC236}">
              <a16:creationId xmlns:a16="http://schemas.microsoft.com/office/drawing/2014/main" id="{F7432BA3-C357-4769-983B-FEB3177FD3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6" name="AutoShape 1024" descr="Mostrando IMG_8691.JPG">
          <a:extLst>
            <a:ext uri="{FF2B5EF4-FFF2-40B4-BE49-F238E27FC236}">
              <a16:creationId xmlns:a16="http://schemas.microsoft.com/office/drawing/2014/main" id="{BDBB042F-4A3D-4583-B3B0-098C99A8ED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7" name="AutoShape 1025" descr="Mostrando IMG_8691.JPG">
          <a:extLst>
            <a:ext uri="{FF2B5EF4-FFF2-40B4-BE49-F238E27FC236}">
              <a16:creationId xmlns:a16="http://schemas.microsoft.com/office/drawing/2014/main" id="{FE7E449A-6A91-4188-897C-F8681D0606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8" name="AutoShape 1024" descr="Mostrando IMG_8691.JPG">
          <a:extLst>
            <a:ext uri="{FF2B5EF4-FFF2-40B4-BE49-F238E27FC236}">
              <a16:creationId xmlns:a16="http://schemas.microsoft.com/office/drawing/2014/main" id="{F2DD87E9-C94C-4951-9311-B0383C4262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299" name="AutoShape 1025" descr="Mostrando IMG_8691.JPG">
          <a:extLst>
            <a:ext uri="{FF2B5EF4-FFF2-40B4-BE49-F238E27FC236}">
              <a16:creationId xmlns:a16="http://schemas.microsoft.com/office/drawing/2014/main" id="{45FB190A-88A5-410C-9CEC-10BBFD4D74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FC5D6627-18F8-40DC-A808-68683FF3B2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1" name="AutoShape 1025" descr="Mostrando IMG_8691.JPG">
          <a:extLst>
            <a:ext uri="{FF2B5EF4-FFF2-40B4-BE49-F238E27FC236}">
              <a16:creationId xmlns:a16="http://schemas.microsoft.com/office/drawing/2014/main" id="{EF42E00F-1DB3-4638-92BF-887FA0A99B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2" name="AutoShape 1024" descr="Mostrando IMG_8691.JPG">
          <a:extLst>
            <a:ext uri="{FF2B5EF4-FFF2-40B4-BE49-F238E27FC236}">
              <a16:creationId xmlns:a16="http://schemas.microsoft.com/office/drawing/2014/main" id="{BE49EB9B-6376-40AC-95FA-900C0DBB60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3" name="AutoShape 1025" descr="Mostrando IMG_8691.JPG">
          <a:extLst>
            <a:ext uri="{FF2B5EF4-FFF2-40B4-BE49-F238E27FC236}">
              <a16:creationId xmlns:a16="http://schemas.microsoft.com/office/drawing/2014/main" id="{0A85EB6E-84D1-4BB4-9CFD-3EBFDAB73E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4" name="AutoShape 1024" descr="Mostrando IMG_8691.JPG">
          <a:extLst>
            <a:ext uri="{FF2B5EF4-FFF2-40B4-BE49-F238E27FC236}">
              <a16:creationId xmlns:a16="http://schemas.microsoft.com/office/drawing/2014/main" id="{811BF5C8-CF5B-4F51-8C80-14724D772A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5" name="AutoShape 1025" descr="Mostrando IMG_8691.JPG">
          <a:extLst>
            <a:ext uri="{FF2B5EF4-FFF2-40B4-BE49-F238E27FC236}">
              <a16:creationId xmlns:a16="http://schemas.microsoft.com/office/drawing/2014/main" id="{D597D087-458B-41A3-8A0F-E4C2EC0B62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6" name="AutoShape 1024" descr="Mostrando IMG_8691.JPG">
          <a:extLst>
            <a:ext uri="{FF2B5EF4-FFF2-40B4-BE49-F238E27FC236}">
              <a16:creationId xmlns:a16="http://schemas.microsoft.com/office/drawing/2014/main" id="{70FA1C9B-4A0D-43BF-B24C-A773687C6C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7" name="AutoShape 1025" descr="Mostrando IMG_8691.JPG">
          <a:extLst>
            <a:ext uri="{FF2B5EF4-FFF2-40B4-BE49-F238E27FC236}">
              <a16:creationId xmlns:a16="http://schemas.microsoft.com/office/drawing/2014/main" id="{FF51B4CF-6887-4E8C-8C9D-6D913F9531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186250"/>
    <xdr:sp macro="" textlink="">
      <xdr:nvSpPr>
        <xdr:cNvPr id="308" name="AutoShape 1024" descr="Mostrando IMG_8691.JPG">
          <a:extLst>
            <a:ext uri="{FF2B5EF4-FFF2-40B4-BE49-F238E27FC236}">
              <a16:creationId xmlns:a16="http://schemas.microsoft.com/office/drawing/2014/main" id="{4C79196F-44AD-461D-B620-D4182E9670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8677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102179</xdr:colOff>
      <xdr:row>44</xdr:row>
      <xdr:rowOff>135951</xdr:rowOff>
    </xdr:from>
    <xdr:ext cx="1308098" cy="860422"/>
    <xdr:pic>
      <xdr:nvPicPr>
        <xdr:cNvPr id="309" name="Imagen 308">
          <a:extLst>
            <a:ext uri="{FF2B5EF4-FFF2-40B4-BE49-F238E27FC236}">
              <a16:creationId xmlns:a16="http://schemas.microsoft.com/office/drawing/2014/main" id="{C615975B-B93E-471B-A907-E7979C2D0C81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282288" y="16484315"/>
          <a:ext cx="1308098" cy="860422"/>
        </a:xfrm>
        <a:prstGeom prst="rect">
          <a:avLst/>
        </a:prstGeom>
      </xdr:spPr>
    </xdr:pic>
    <xdr:clientData/>
  </xdr:oneCellAnchor>
  <xdr:twoCellAnchor>
    <xdr:from>
      <xdr:col>13</xdr:col>
      <xdr:colOff>333375</xdr:colOff>
      <xdr:row>1</xdr:row>
      <xdr:rowOff>95250</xdr:rowOff>
    </xdr:from>
    <xdr:to>
      <xdr:col>14</xdr:col>
      <xdr:colOff>614242</xdr:colOff>
      <xdr:row>2</xdr:row>
      <xdr:rowOff>723035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2ABB5F67-FB7B-4701-B05A-AE94F07BE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811375" y="33337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131620</xdr:colOff>
      <xdr:row>44</xdr:row>
      <xdr:rowOff>69704</xdr:rowOff>
    </xdr:from>
    <xdr:to>
      <xdr:col>14</xdr:col>
      <xdr:colOff>823749</xdr:colOff>
      <xdr:row>45</xdr:row>
      <xdr:rowOff>415637</xdr:rowOff>
    </xdr:to>
    <xdr:pic>
      <xdr:nvPicPr>
        <xdr:cNvPr id="311" name="Imagen 310">
          <a:extLst>
            <a:ext uri="{FF2B5EF4-FFF2-40B4-BE49-F238E27FC236}">
              <a16:creationId xmlns:a16="http://schemas.microsoft.com/office/drawing/2014/main" id="{1ADB0F1E-8A7E-4F1B-B983-3830A3F04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49947" y="16418068"/>
          <a:ext cx="1648093" cy="900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257989</xdr:colOff>
      <xdr:row>11</xdr:row>
      <xdr:rowOff>301338</xdr:rowOff>
    </xdr:from>
    <xdr:to>
      <xdr:col>10</xdr:col>
      <xdr:colOff>886691</xdr:colOff>
      <xdr:row>19</xdr:row>
      <xdr:rowOff>138545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2EC43DA2-6EDB-4759-9EA0-A5890D8E2A7D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318862" y="3695702"/>
          <a:ext cx="2859284" cy="40351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261743</xdr:colOff>
      <xdr:row>19</xdr:row>
      <xdr:rowOff>235527</xdr:rowOff>
    </xdr:from>
    <xdr:to>
      <xdr:col>10</xdr:col>
      <xdr:colOff>858981</xdr:colOff>
      <xdr:row>27</xdr:row>
      <xdr:rowOff>180108</xdr:rowOff>
    </xdr:to>
    <xdr:pic>
      <xdr:nvPicPr>
        <xdr:cNvPr id="313" name="Imagen 312">
          <a:extLst>
            <a:ext uri="{FF2B5EF4-FFF2-40B4-BE49-F238E27FC236}">
              <a16:creationId xmlns:a16="http://schemas.microsoft.com/office/drawing/2014/main" id="{646DD3AD-79A5-4776-9899-4E3AF7248E3E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322616" y="7827818"/>
          <a:ext cx="2827820" cy="43780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969818</xdr:colOff>
      <xdr:row>11</xdr:row>
      <xdr:rowOff>304800</xdr:rowOff>
    </xdr:from>
    <xdr:to>
      <xdr:col>14</xdr:col>
      <xdr:colOff>817418</xdr:colOff>
      <xdr:row>19</xdr:row>
      <xdr:rowOff>180109</xdr:rowOff>
    </xdr:to>
    <xdr:pic>
      <xdr:nvPicPr>
        <xdr:cNvPr id="314" name="Imagen 313">
          <a:extLst>
            <a:ext uri="{FF2B5EF4-FFF2-40B4-BE49-F238E27FC236}">
              <a16:creationId xmlns:a16="http://schemas.microsoft.com/office/drawing/2014/main" id="{4B012668-322F-42E6-8752-C40EAD66946D}"/>
            </a:ext>
          </a:extLst>
        </xdr:cNvPr>
        <xdr:cNvPicPr/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48" r="9948"/>
        <a:stretch/>
      </xdr:blipFill>
      <xdr:spPr bwMode="auto">
        <a:xfrm>
          <a:off x="12261273" y="3699164"/>
          <a:ext cx="4530436" cy="407323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928455</xdr:colOff>
      <xdr:row>19</xdr:row>
      <xdr:rowOff>249383</xdr:rowOff>
    </xdr:from>
    <xdr:to>
      <xdr:col>14</xdr:col>
      <xdr:colOff>845127</xdr:colOff>
      <xdr:row>27</xdr:row>
      <xdr:rowOff>166255</xdr:rowOff>
    </xdr:to>
    <xdr:pic>
      <xdr:nvPicPr>
        <xdr:cNvPr id="315" name="Imagen 314">
          <a:extLst>
            <a:ext uri="{FF2B5EF4-FFF2-40B4-BE49-F238E27FC236}">
              <a16:creationId xmlns:a16="http://schemas.microsoft.com/office/drawing/2014/main" id="{ECC5EB25-6F53-4F15-8A35-B17C2461B3E2}"/>
            </a:ext>
          </a:extLst>
        </xdr:cNvPr>
        <xdr:cNvPicPr/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219910" y="7841674"/>
          <a:ext cx="4599508" cy="43503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83126</xdr:colOff>
      <xdr:row>54</xdr:row>
      <xdr:rowOff>124692</xdr:rowOff>
    </xdr:from>
    <xdr:to>
      <xdr:col>10</xdr:col>
      <xdr:colOff>329127</xdr:colOff>
      <xdr:row>68</xdr:row>
      <xdr:rowOff>152401</xdr:rowOff>
    </xdr:to>
    <xdr:pic>
      <xdr:nvPicPr>
        <xdr:cNvPr id="316" name="Imagen 315">
          <a:extLst>
            <a:ext uri="{FF2B5EF4-FFF2-40B4-BE49-F238E27FC236}">
              <a16:creationId xmlns:a16="http://schemas.microsoft.com/office/drawing/2014/main" id="{54C71544-09B5-4BBC-8D83-8FBE5EB28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143999" y="19465637"/>
          <a:ext cx="2476583" cy="3325091"/>
        </a:xfrm>
        <a:prstGeom prst="rect">
          <a:avLst/>
        </a:prstGeom>
      </xdr:spPr>
    </xdr:pic>
    <xdr:clientData/>
  </xdr:twoCellAnchor>
  <xdr:twoCellAnchor editAs="oneCell">
    <xdr:from>
      <xdr:col>10</xdr:col>
      <xdr:colOff>387928</xdr:colOff>
      <xdr:row>55</xdr:row>
      <xdr:rowOff>-1</xdr:rowOff>
    </xdr:from>
    <xdr:to>
      <xdr:col>14</xdr:col>
      <xdr:colOff>859100</xdr:colOff>
      <xdr:row>68</xdr:row>
      <xdr:rowOff>110836</xdr:rowOff>
    </xdr:to>
    <xdr:pic>
      <xdr:nvPicPr>
        <xdr:cNvPr id="317" name="Imagen 316">
          <a:extLst>
            <a:ext uri="{FF2B5EF4-FFF2-40B4-BE49-F238E27FC236}">
              <a16:creationId xmlns:a16="http://schemas.microsoft.com/office/drawing/2014/main" id="{488F7FCE-4945-4632-BF89-197FE1E55F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17877" r="-1"/>
        <a:stretch/>
      </xdr:blipFill>
      <xdr:spPr>
        <a:xfrm>
          <a:off x="11679383" y="19576472"/>
          <a:ext cx="5154008" cy="317269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41A81B3-0098-4E0A-B85D-ED31F94047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B26BB994-0AA2-486C-9260-3CCAE69F8D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CE54E340-C122-4EA6-9DFF-7DB5B66B0D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BFEA609D-4671-403F-9EC9-01F1CBA867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3FB75D4-580A-42D0-B1FB-4E01BC854C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62AA65FE-BC04-40B5-A2B7-3DDBF6404B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4522E584-DA62-4EC1-AF42-B389DD2809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F23B32C5-76F9-41B9-A13B-C99E1A251B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FAA67058-9053-4B75-A2D9-69CB48092F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2538F962-95FB-4347-B0AC-86AF4D9B32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CE270A14-AA6D-4779-9435-9DE37062EA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59B37D53-9BB5-4A4B-8120-35B6809B64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A223F680-8385-4F98-B110-D64774BB13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3161C8CE-1165-490C-8AB0-D858F1D9A9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05B2FBE-AEA6-485C-8408-60665196D9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E5C88D0-D0AE-4855-A812-EB0C7DAAB9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CAFD880C-ADEB-4F0C-986C-AD0A568485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B3A11AF4-A22E-4DBE-B4B6-F6A5D34061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20709722-D482-446E-A09B-478A8107D3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D0E5033F-C507-4E32-B91D-700944D0E2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17152414-0FE0-4644-82D3-72B6F5154E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21CE5621-9170-497C-9902-410FC00FE5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38F0632D-3010-45D2-AE2F-CD6D0581A9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C973157-001B-4D89-861E-579CD3350F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9F4876B4-6B66-424C-8FF3-DC41917D2E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50BC1893-3C7B-4C42-9D11-ECDBC6A37C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E8E63E7-9AB1-4E25-B0BC-D995833924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EA909FAD-8CAD-4673-9077-40A700A5FC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723274E9-9F07-43CE-86C7-332FDA9233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1E742900-36E1-4568-9A8D-F0EBE206A7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2B7D122F-1590-4FE8-BD1D-EF9FA35651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1F90611-2C0B-46AF-B0B2-A77A9D2662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7739E0D-256F-4499-999F-BEAB9EE16F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1E5776A5-69DA-47A7-83EA-E1A6F13933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10514F68-5684-49E4-9006-1A352B1F18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53EA4A16-0C00-4706-BA05-59322EA054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81DC5E4C-147A-4F74-B0AE-CF276304C2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6B9EAFDD-D923-428B-8247-D961736F0D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3E43690E-BEF8-407F-9A12-CFF2C0FD15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A01D323-0D97-4EB4-9009-2E474715E5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65CF41C4-F2F4-4016-81D3-E86867536E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D175F5FF-BA82-484B-881B-C21DBCF946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3D460CC1-7623-4B57-B9F7-BD605D83EA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E86AA7C1-1ED8-4F82-8721-69E83D934F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9D6EDB56-4F5C-4E5B-B7AD-22D79F6F78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A65A0DAC-3F98-4493-934D-AA7FA53C4A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C16E5368-39AF-4D68-ACA2-6928FBDBB8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615B8823-E220-4EE1-9ABC-0923033EBD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BC88A531-6FA3-4A07-B083-4FDB9024F4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6A90C07C-D71C-4D23-8D8C-6870F6D0C4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905A23F-FD4C-4B75-BA41-38944688F6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0B10D0FC-802C-42CA-82AD-E4454C102A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EF58C68C-66C4-4A59-8C17-3DF8DFBBAE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DF3E7FA3-FE66-4C39-A95D-730DC7E64F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E2F26C4E-44D3-430E-8EA6-A6A5CD4678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61EB121-0250-424B-8D14-43B32C8A3A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FAECC258-3106-46EC-BF9D-C7F75F3069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90D01C3-365F-45BE-BB31-FA4E07AD07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B4817573-D760-4110-AAA3-46785653E3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343DB5ED-E24C-46C0-A64E-49EE374B05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E3259082-7A67-4B8C-99F4-25B79FCB56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B102FA7B-1097-48F3-9754-A74E4483BA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F2577FBA-976D-4099-821E-6E8F18073C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8DC074E6-4145-489A-B773-714BF79136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A95CE277-9C2B-4456-83F4-9BBF1B02F2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68D25940-B63E-4C67-989F-8AB28E5E5D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091D17E-92A6-4893-8CC9-BD3C6A230F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2D67B8A3-FA21-4D7F-8751-A9E0A69195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C80160D1-C6AA-4960-9AE4-3547F78A0D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7C831160-3852-433F-8A95-3ABCA4DE61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9FAC3C94-892F-42B1-A2DF-51065E5786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99B3B7C1-5288-4659-9362-1C886FF086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7396D543-7672-401B-BF55-EE45619140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BA396404-62CF-4C58-A62F-4CC0DD76D5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4077D697-1BB7-46F8-9798-1F32E75804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F3899BA0-E5E3-4582-A641-76434E3BB4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66680</xdr:rowOff>
    </xdr:from>
    <xdr:to>
      <xdr:col>1</xdr:col>
      <xdr:colOff>1285876</xdr:colOff>
      <xdr:row>2</xdr:row>
      <xdr:rowOff>775607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EC7CEB2F-4A49-4EF4-83BB-46E06F9E754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0"/>
          <a:ext cx="1114423" cy="93752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18B7341A-034C-48A6-9FB5-E784401660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53829F64-68AF-46FC-9FE9-44F6D4F974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D2F79BBB-8DFE-4667-8D35-7001BACD59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56586339-4EEB-4D9F-BD60-1EBCC3DA8F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B2B1E5F9-D7F5-4E2A-8DE2-8A4D638F8E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1E157C7C-7047-40FF-B44E-61314EB328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C781ADED-DAF3-45D4-82F9-B34C43D24D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B5A6AD88-1945-4DDD-AD54-47503625D6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9C89CCEB-2908-4CB3-B700-BC0F212199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2D1334A3-94B1-4407-9599-6A89E8CC87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3DE1EEE4-8275-45FC-AF3B-09CE20337F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299225FE-55B9-4ECE-A3DD-B2D32C8CEE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770E82F9-4273-43EA-A32D-F4ADA4232F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83EB50D4-FB4E-4F4C-85DE-3BC106F696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616A43DA-5607-4C96-B6E0-FC69130CAC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FF55DC77-6E85-4257-A458-BE34A5EBCB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67677004-1516-4DEC-AC49-4471387F39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520DFE42-CD8E-4DB4-BB87-34E6629C36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87822000-7132-40A6-A566-3A79142EB7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A1BFE9CD-CCFC-4638-90C7-83C5DEA3E6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9D58F649-A146-479A-B88B-C87FA03E69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66682055-9933-44DC-B956-7F463441FB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29DB9509-A07B-48D8-BDDB-704745D8F6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72239B87-12EE-4168-AE26-0F98A5EF74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D6B8859F-4BF1-44B5-AF15-C338A91B37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9FF7BA44-038D-44B0-91F8-AA80462B80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A6AE214B-4872-47FB-A4CD-6040FC662B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7283160D-F78E-4C26-8C09-DB3F345AD7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3E36A11C-8AE4-4F5D-AEA8-2395DE84A5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A936D47E-AE78-4847-B588-6542B1D3F3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FF096AAB-6E8D-43AA-82DD-A42A5B9851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F8C211C0-236D-435E-A741-8F26164816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0A8199BD-23BC-4BA0-9279-4D373A8168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586C8DB2-5715-4FC4-8E4C-D26E399F65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7EADCE85-5E85-405A-A9F2-CBBB9C4D12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AB297374-BEB7-4A82-AE22-A93FFC61BD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18DA52C6-D740-4CD7-B739-B8FCCEDFF5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FED39976-320F-40BB-A8F7-69CD1DDFE2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85F8DDB0-1593-4B37-B062-51B371CD0B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6CF8D64E-008E-495D-A2AD-F7070677CC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8C98E9F3-9454-4C34-A851-2D4739C1F4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82E4FB90-A954-4EFB-91B5-C9DC03F708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6567245B-C001-487E-836A-E8CDE3D556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0804A8DA-6BC9-4C4E-B4D7-7E523A5C63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27E5B284-A722-4195-8AD0-701765BCD0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815F972A-C09E-4B30-91EE-728FF6BB5A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07EF4851-5B6E-4B94-9DD7-EA6540554C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ED7A202F-8411-4A4E-A062-B5B2D975E4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15562D6B-E102-499D-8055-9DCDDF07B4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B4D828A9-E071-4ED1-8B18-E3DB927019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87852B7F-E48C-4B42-9333-7E816E1F8E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2AF8CD13-A10E-4B0D-BD24-25071C6AE0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E5F2A21C-BC72-4396-83E6-B28CBD727C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7C55D691-89B5-4F1C-B518-87FFCA42F6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83123229-6178-48BC-A7A1-308E2986D4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3A4A9847-FC61-442A-9D33-1D1260E8AD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298EFA5C-2597-41A7-A8C6-5B956C91F8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451A37EA-BCED-48C6-A5F2-019A04CECE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6518EB4F-453E-421F-8A31-A462AB96DE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507B4A95-9CB7-4BFD-A4CF-96237C8BEE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A30E39F8-46CD-408B-AD3B-8E70E3B8E8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DDE03D78-CDA5-4288-BE05-94980D78F0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9DE7CDE7-91A9-4057-A760-C8C6506C27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6225211A-CE58-4875-B3EE-204CB5E5E2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A0207018-7B3B-4797-94CF-D676DFBDE8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87E3A3A3-BA3E-4E11-BC8A-3C801962D3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FAC07B7A-9CE5-46AA-AB0C-CDD16C70FA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AD7C7EE7-0021-4CB6-A600-EFA42FF8EB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B7BE4073-17D7-4771-A5B6-5FE7C6E054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B4237209-CFF5-4D6A-BD68-493C7D45B2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F7CF5C8F-7500-48A3-878D-43099C2390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2E7B24CC-702F-4612-9857-6AB5F90963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BBFC84A2-9402-4BCA-875A-8479FBEE46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75E6DAAA-04C4-4CA0-8E25-1983862F50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070743D4-3023-4188-947D-D16255FD15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7AD97A9F-4911-459C-BC9B-17FE91F7AB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1</xdr:col>
      <xdr:colOff>1304925</xdr:colOff>
      <xdr:row>2</xdr:row>
      <xdr:rowOff>666750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D82C13E6-1D92-46C4-AB2C-22FEAB9C1BF8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133473" cy="828671"/>
        </a:xfrm>
        <a:prstGeom prst="rect">
          <a:avLst/>
        </a:prstGeom>
      </xdr:spPr>
    </xdr:pic>
    <xdr:clientData/>
  </xdr:twoCellAnchor>
  <xdr:twoCellAnchor>
    <xdr:from>
      <xdr:col>14</xdr:col>
      <xdr:colOff>261938</xdr:colOff>
      <xdr:row>1</xdr:row>
      <xdr:rowOff>95250</xdr:rowOff>
    </xdr:from>
    <xdr:to>
      <xdr:col>15</xdr:col>
      <xdr:colOff>542805</xdr:colOff>
      <xdr:row>2</xdr:row>
      <xdr:rowOff>723035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E464ACFB-2413-468B-AC66-E22AA50A9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39938" y="33337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242456</xdr:colOff>
      <xdr:row>11</xdr:row>
      <xdr:rowOff>277091</xdr:rowOff>
    </xdr:from>
    <xdr:to>
      <xdr:col>12</xdr:col>
      <xdr:colOff>623454</xdr:colOff>
      <xdr:row>15</xdr:row>
      <xdr:rowOff>432955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3D5DD370-7545-49F5-BBA9-5C78BB3F4E63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1" y="3567546"/>
          <a:ext cx="3532908" cy="18357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710045</xdr:colOff>
      <xdr:row>11</xdr:row>
      <xdr:rowOff>294408</xdr:rowOff>
    </xdr:from>
    <xdr:to>
      <xdr:col>15</xdr:col>
      <xdr:colOff>776719</xdr:colOff>
      <xdr:row>16</xdr:row>
      <xdr:rowOff>10391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D63BA076-9EAC-4D84-B107-099DD6AA3DA2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3584863"/>
          <a:ext cx="3235901" cy="184611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1991591</xdr:colOff>
      <xdr:row>16</xdr:row>
      <xdr:rowOff>51954</xdr:rowOff>
    </xdr:from>
    <xdr:to>
      <xdr:col>14</xdr:col>
      <xdr:colOff>205220</xdr:colOff>
      <xdr:row>21</xdr:row>
      <xdr:rowOff>62345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CA89079C-77DD-4E34-8E7C-81A6896FD373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3636" y="5472545"/>
          <a:ext cx="3599584" cy="181148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F553CFA-3C7E-4678-8FBC-0C93D8761A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845929A2-4165-4B6F-81BC-342CD9388F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C3B962D9-095E-4E6C-AD98-0B3BDB40B6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44108062-2604-4608-BFC6-194DBACD10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8058BBA-B95B-4F7B-B19B-53765B006D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3821F575-C85A-4A9A-861F-804E4150A6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61FC75D2-A014-480E-9E8B-E85435D9C5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A1D81EAA-395D-4A16-ACBF-8A54BE52A5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6A47C9B5-7DCE-4786-9721-6D0C691647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9E0A9B8-03ED-4E77-A999-4458286AFF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4B63BA0-1BC4-4592-9538-AA4B6A466C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BDC72B4-D7EA-4BFF-9A81-8BF05FDCD4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496DA572-3D2F-4CCB-BFB8-B8DD619861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9E073240-AF2D-488D-9001-C0CBBC37DF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5FA28555-B72A-4E2C-AD5F-2FA4439EC0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ACA91082-FEEA-4CD7-939B-E3096D2302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4070255-CA2D-470C-BA48-5C43F22809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250099BE-3C1E-4FEC-88AA-80131D4B9C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9750FEC9-C1D6-48C9-B939-1DCA296BDE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6A9EDCF4-1B18-4777-80C5-689413EAB4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9CA48D9F-3B41-4CB6-B798-A507A6ED85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949CF5D0-72AA-4A08-A1F9-2B4B9A5879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2DC19421-5992-4E08-B0AE-720F6B932E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45AD8CFA-C855-439E-9244-6F7357D853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BA8527D6-521C-4DFF-BCE0-51212C38D0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B1B93883-8A53-42A4-A564-652E8A9FB4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B2BADFF8-CF86-4FEB-8C6D-6BB39FE17B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02F589AA-0557-4052-ADC8-9CB3506B08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4838BEE8-D740-4025-9886-6A7D8D6FCE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877F6081-3012-453F-B0B2-F53696B7F9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7330F45-F128-4958-83F7-DEDD43D3E9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49FB803C-EF67-4C2A-8C62-029C838059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72310B1-CC0D-4EC3-953A-4A0530E9A4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62B08F87-7FB7-412E-85BD-33E510B3BA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01A7FA37-C98C-427F-8900-BACABA92A0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778284C9-4236-437E-8BA9-427377BC00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81B61DC4-A11E-49F4-A146-93DECCD93B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CF8EBD89-9F32-4373-AB30-110313AB6B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D3FB3DA6-E481-4B56-84B3-052C5C4686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BEFB31CD-AE80-4A58-B9BF-5D8E40F5C6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A19C0D7-28AE-4E50-8761-A5D51CF05A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6C887181-66CF-4D08-ABD9-3773478E43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1133FFB7-97FC-436E-A5AD-B413534B36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27E61663-EF5D-455C-9F32-20C7DDF24B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8AB974D3-854D-4220-8ADF-CECF4C64A5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DACA1F3B-A21B-42BD-B4CF-EC7B516B4A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65825FCE-FD1F-49A1-B910-3D3C6D7694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BC6E8BE0-E13D-4D8C-BE3A-D6241A8C4B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D284392-2C74-4917-9FB8-272734D5B7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7C5115DD-9C02-4FA6-B75A-AA14EB21F5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5292E9A9-4038-4647-83A2-5A87C591EE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AE779320-D646-46C1-AF24-C795EE3A56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DC2151C4-52B1-480C-8ECD-09DFB31A05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010878DD-7D7A-432F-AA72-879D3FC800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CBFA18A9-F596-4BF3-98E9-31BD66E3C7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0E0E1128-5024-4B1B-BC90-8D1A949CD1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D0A88B20-7045-405F-A783-D494D5BE08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54C83043-8617-4273-BA7A-B9AF4F3026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FC07FD9-90EB-4475-B0A1-2EF490FA25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355D5E35-23E5-4F81-B7E7-7D13920D96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083CFCAA-1B6F-47B8-A3B5-AEF4A04CBE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9C10D8FB-4FE0-4EEF-A823-00A7F7D726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829BB40-D1EE-47E4-8E91-08F3DE6EC1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0A75A57C-A440-4F17-B871-5C9689B984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6137186-FB36-4E4B-9C83-430125BF0E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83756727-454F-4AB1-B103-18569DAB77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457A584-2DE1-4436-ABA3-51A1DC9A89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54A32E21-8BC3-433C-8FC8-BB5FF0FD3C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E400FBEE-6958-4645-A275-B98DE81A04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F93392C4-4B8A-48FF-BC61-72BBB10C3D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F7022AA1-A4A0-49FE-9D94-B82199C94F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86386421-0F88-4BE1-948F-C668805ECE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91E4F046-FE9A-42B0-BBF1-0234E21E14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3FDEF00B-06F9-4D0E-A453-722411D279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97B712F0-0684-4B4A-AFD5-466752B9C6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32F6548A-6B24-40E9-A309-4769FA701D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66680</xdr:rowOff>
    </xdr:from>
    <xdr:to>
      <xdr:col>1</xdr:col>
      <xdr:colOff>1401536</xdr:colOff>
      <xdr:row>2</xdr:row>
      <xdr:rowOff>585107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3A5775A6-1187-47FF-85CC-9DD6D94B605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0"/>
          <a:ext cx="1230083" cy="74702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EEDB21DC-2E0D-4E2F-975A-EBCF5BDA39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61F9D73A-1F84-4C82-B775-C179C8315E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29606214-1872-48D9-AF44-ABCEB20031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EBADA9FA-CA19-422C-B8ED-343C06E416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840F4BE7-4986-4E2D-B3A7-0AE9CAF88F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C2BD76DB-148A-4335-B2B6-448FE0BD64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D2C97429-B8CA-4CA0-BCC7-03032D3077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5FA5B4BD-B8F8-4EBD-9BC1-0ECF8DF6FD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7C51139D-02EB-4F02-BE82-FFCD03E762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3E1918F3-8DB0-48EF-9A34-0275AB3698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9F70F32C-2B04-44F6-9F27-72470F6743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40A78683-F68E-4DB7-9111-37FC9F10A1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488A396A-B245-4DAC-BF96-30F5D3C1DD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B4303ACE-BBFB-499F-B23E-A40CEA3C1C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1454F04C-55CD-4BEE-A44F-4175CD7C77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A0ED2B09-8C19-41B3-81DE-1D8587023E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8EBEA61A-2A79-4699-8DCC-DC892CF4E7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50F3C1CA-0E44-4C31-A4CA-ACC76AF665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6C579FB-BE92-480B-A2DD-7C23482F35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912D4A34-5347-46AB-BCA6-B5CD1A1752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83946EBB-C507-489D-B67A-B15A08D30F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DF7BC81E-CB60-473C-89F4-1CD8C82010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727E07F-B901-4C3F-8436-0F1357854C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9A044693-5513-437B-8F53-E3CE301685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ADAF7E39-9B73-40A3-BD8C-30DCF67316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C7ED8B16-C9F3-4559-A1CE-5E279F33C2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79AC3F5E-3EB5-4F56-99B9-02686F9B24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4FF8ED7F-0CE6-4CAB-B73B-C8F99599FE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88F648F5-0C0B-4C07-BEF4-0994CDF249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B3C51E18-EA7E-4556-AFE2-7C618229A2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EF81C339-1B83-4573-8C85-C0EF127D00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70228F97-BC81-40F7-8D86-8AC6080451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236AECDA-40FE-47C6-9792-AFB6A36AD8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BF6D8944-24C6-4A83-B600-E9158A7A2C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FF0B0FEA-91AE-47DC-97A4-59D3436B09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AE203D3E-919A-47DE-8BED-8189F0448B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F465D6F9-25DB-4CED-851B-309AEA972C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696EF9FE-6FF4-4774-A343-1DBC09857E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736BAE64-1A31-4CB9-A943-39F102B70F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9EB04709-A43E-4584-8E0A-4ECC929A64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54B4BF9F-124B-41A3-8E4C-15C9BB3417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1F84D570-B9CC-439A-8962-E43427E99E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861648DA-1B33-4EA7-98D9-A38AE99A4C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0BFBBF04-959E-471B-B3E5-F1094FC059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70F55E7D-E565-4AE5-891E-DF02A6BEEC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360E6FBF-D18B-4118-9EDA-F82F0CC74E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F74F79C0-78C4-4B9A-BCA6-F7C6EAC042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28BA923B-23C1-411A-93CA-A0D0202B5D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3EA0AE53-88C8-44B9-9BF9-3E975B1135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C2F32023-0B42-46FE-A80A-EBD1E84295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870CB9F0-ADE6-4606-BFF8-0AC522C01A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D5EFE464-489C-4AE1-AADE-D65E714795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DCE0D94B-6BA4-4E35-8046-DA84957EA2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CCA6C2AF-465C-456F-8B6F-D88CC1A1C8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84580176-3AE5-4CC5-A8D4-E87FD03D1C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112097A5-D8AD-47F6-BA34-DEBD7BCA2C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F9005155-812E-4039-9C33-A2E7B2A80C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AE3A3D48-F15F-4DE4-8713-C58B45030E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CB4141B5-11E7-4C0E-8499-B72318457C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A6155DA4-539C-4FD0-A6C6-832728A8E4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1F6513EC-EEEA-428E-B992-2D3BCA907D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01B5002C-338B-4AA6-ABC6-F26E7E37AF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BEDC3D61-54EA-472C-B98A-B6F96DFA95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E781B7CC-A88C-4C31-804C-A3303FBD54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5EF1F322-DE5E-4271-8D05-CC009EA79D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BFB1B3AB-5EF3-4ABC-8C50-154CF31A41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0057C0F2-26BE-417E-B1EE-7FD5E7826E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19CFE309-FC63-445A-B634-8F27E03081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C5150C7C-86E3-4E50-BA40-B9DDF68F6B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D0A54246-20BF-47DF-8205-2B9F0F4648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20E52948-A00E-4B21-80EE-1540A4DE87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6AFC7227-36C5-4C6B-823E-F9690ED148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B49E91C5-94F6-4D0A-A084-01B07A36D9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400C435F-B259-42C9-A1DE-8C07F23152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2A94C834-D167-4ECE-BBFE-55B1A79C7C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F0D57087-1864-409C-92BB-5155C2FEAE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121107</xdr:rowOff>
    </xdr:from>
    <xdr:to>
      <xdr:col>1</xdr:col>
      <xdr:colOff>1323975</xdr:colOff>
      <xdr:row>2</xdr:row>
      <xdr:rowOff>692603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557617CA-07FF-461E-94DF-2237465EEB8E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349707"/>
          <a:ext cx="1152523" cy="800096"/>
        </a:xfrm>
        <a:prstGeom prst="rect">
          <a:avLst/>
        </a:prstGeom>
      </xdr:spPr>
    </xdr:pic>
    <xdr:clientData/>
  </xdr:twoCellAnchor>
  <xdr:twoCellAnchor>
    <xdr:from>
      <xdr:col>14</xdr:col>
      <xdr:colOff>311727</xdr:colOff>
      <xdr:row>1</xdr:row>
      <xdr:rowOff>86591</xdr:rowOff>
    </xdr:from>
    <xdr:to>
      <xdr:col>15</xdr:col>
      <xdr:colOff>586100</xdr:colOff>
      <xdr:row>2</xdr:row>
      <xdr:rowOff>727364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3A143CED-EAB9-4569-90F5-CFA755015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89727" y="311727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207819</xdr:colOff>
      <xdr:row>11</xdr:row>
      <xdr:rowOff>121228</xdr:rowOff>
    </xdr:from>
    <xdr:to>
      <xdr:col>12</xdr:col>
      <xdr:colOff>588817</xdr:colOff>
      <xdr:row>15</xdr:row>
      <xdr:rowOff>173183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0A87FBCB-FE4E-4FA8-9C06-0A8070B8F3C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9864" y="3411683"/>
          <a:ext cx="3532908" cy="18357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727362</xdr:colOff>
      <xdr:row>11</xdr:row>
      <xdr:rowOff>69272</xdr:rowOff>
    </xdr:from>
    <xdr:to>
      <xdr:col>15</xdr:col>
      <xdr:colOff>794036</xdr:colOff>
      <xdr:row>15</xdr:row>
      <xdr:rowOff>131619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53BE112C-C00F-48DB-8D8B-0DDA49452596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1317" y="3359727"/>
          <a:ext cx="3235901" cy="184611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794326</xdr:colOff>
      <xdr:row>15</xdr:row>
      <xdr:rowOff>287482</xdr:rowOff>
    </xdr:from>
    <xdr:to>
      <xdr:col>15</xdr:col>
      <xdr:colOff>317500</xdr:colOff>
      <xdr:row>21</xdr:row>
      <xdr:rowOff>165100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6573E8AC-4916-4F9D-B5C7-604A2519CE8E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826" y="5380182"/>
          <a:ext cx="6025574" cy="22652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5911E4C-343E-41AD-AAFC-0B56606FA2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3B7AC97A-3DC7-4FE6-85BF-39EF043C9B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12314BE8-153F-4F37-A8C5-5ED0AC1433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1ABC37E6-EAD8-4A1D-9F56-D1CB222C54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2454737C-A1E7-45C4-9FFB-BD0EA7AE97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99B1AE3-ED38-4BD9-9034-E17AF42B22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21F28044-7E45-4359-847E-B8D948ED08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FDF91AC2-D522-4558-880A-E30EB3568C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CABDA075-7228-465E-BE3C-9265A9F8B7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3AC729D1-874B-453F-93F0-D48DB49ABD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690266C-B374-4176-A80D-564F723EFC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F7C3815-3709-4BF5-8846-6B65FFD868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812A0DF-029A-4AFB-8A9B-EAA5788236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951D8B63-1A44-41AE-B091-D3FEA8FE4C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EE9A8F04-4053-4486-8193-7F2E2149B3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A0FE1FC0-75FC-403D-871A-54E7C653AD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CE82EE71-1735-475E-864D-42DBD0FEC8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1104F93E-0F78-41BC-B1D3-D6B9E95E04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FE9A8F8C-9150-4938-9A83-07A2E1D163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E13D5C44-729E-4EA2-BED1-BD103A2CCA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3D479C4C-B6A4-4752-849C-9F03E9AE74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3751CA32-7FE9-4A1C-AD55-B684C1E45F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56D7DBCE-0071-4102-AD15-0DF0F1BE9B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470ED53C-6A06-47EF-A458-825BA77C94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380B1FCD-FDC6-4957-B1F3-02F98CC6C1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4138B44E-385A-4A95-A298-7E7B9A0DEA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A17572C0-DB36-4097-8849-34BD902247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E0562B96-332F-4DA2-A7AD-67B0FF6BB9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75C34435-E5BD-4053-936B-E06A4E4226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2751120C-5E25-4A51-A6E5-AE3F088213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3D2A8228-B072-40AD-A23E-C000CC20E7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9C0B456C-EB3A-4676-9C2E-2E8A67DEA6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DB423A0D-BEEE-4994-9A0D-FFE396C336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164206CB-DE93-4256-9B89-7C6AAA1B19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14B91DCB-9F5C-42D3-92FB-BF47EE864C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E3844F52-C07F-4AFE-B9EF-6206F312C8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1DE84DF4-8AF3-4D15-935B-1CE984B6A0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F21C6878-CE57-47C9-9BB7-104EEC0EB2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FFE6BEE1-F38C-4A0A-AE8C-42E7E7DADB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9B0529E-78F3-4A3E-B1FE-0B0A2B7E9B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B5A5225E-8BED-42DB-9C8F-B09066E677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E8BAB23-6DFB-4C52-A580-88F6E0A72E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766942D9-3038-47E9-8315-733FE0FB48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A052CE4C-FC71-4FC5-86DD-066987B53A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289BACA2-2794-4356-9E61-D4FD2C8F05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6E0FD3CB-8F34-4BDC-B76A-CDFB3ECC17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6DCEB8B7-A69E-42DC-B13E-590D012C1E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5DB41D7C-E3B4-4F98-B63D-1A402A5302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7C76E2B-C162-46DB-B40F-8AFF24C046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E495D2F4-D70A-4184-9295-0762787EE4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96DF9F05-A83E-44F4-B6F1-1D5DCAFD3C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0A93075-DA36-44F7-B7F8-A93121AACE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40548C30-459C-4EEC-93D6-AC244038F4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E419854E-489F-4F5B-9B74-EFD772867B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F1E66632-F598-4AEB-913C-20ED88B97D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5000C565-EABC-4706-92BD-B882E4DB20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E705580E-FCC2-4B4B-A4DC-8823E25118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D82D0C05-8019-4AB4-B795-D10CE1D957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D4498667-6A3A-4ABF-998B-AADE1E1FD5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AB54B902-8968-406E-BA99-7CD66B3F2E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2F7CBD89-080B-4BCE-AF8F-DF2EBDF2AC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5DD210AA-019B-4833-A803-4EEC90D3EB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3F4B84D9-BF4A-44A8-91AD-3EFE9F87EE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0FB4282A-19A1-4849-A7E8-F2392AC143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24CD9794-9F59-4935-B0F0-05A524C9BA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C46DCF28-A56D-4587-9EE4-5AC1C29CD6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7C02D5B5-C3D8-437B-A12C-6102AD0B2C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9C1E4FD5-F902-4820-AD88-895F89EC10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DE7F0B9E-8FAF-4B81-BE9C-FD5B5A7B90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B0C7518A-016F-4535-9BC1-BC977B736C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322F11A6-30F2-428D-B2C4-0A7F6740B1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EFF32301-8215-46EC-A842-87DB413DD1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B34B870F-60A5-42C8-85EF-70C0CC87BD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0AE39103-3056-4EDD-AC7C-92D6B8A8DF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CA79A356-A9B3-4DB2-9DE8-C797FE3F21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2B25FFB8-AF5C-469E-9249-3B8C91F0E0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66681</xdr:rowOff>
    </xdr:from>
    <xdr:to>
      <xdr:col>2</xdr:col>
      <xdr:colOff>57150</xdr:colOff>
      <xdr:row>2</xdr:row>
      <xdr:rowOff>742950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6B7DFD65-D29B-4B61-9838-1E5CB55C227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1"/>
          <a:ext cx="1352547" cy="90486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220F49D6-5F30-430E-9DA8-9290CF117A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9EE1B185-12D0-470D-A937-469F76B1A0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FA9333D7-94DC-41FF-8776-15ADBBE92A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A763F413-E770-43F0-980D-CF42EF7AF9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B60E0179-11B8-4FEB-B5F7-C580FD8218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3A3D49C4-599D-45C1-B3AD-77340BFA02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3BDA98CD-D595-4601-930F-FA4FBBB666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C5A36576-00A9-4B07-8DD9-DB3004BC72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F790060F-111D-4366-B3A5-6DD5A6CB4F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2049CF96-AE9B-4A27-BB9C-DBA0B58DE7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20A02D7B-534C-42B4-8FB0-B9BE6EC55A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A3074AF0-D237-4474-99DC-454120F796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EC31CDAA-DCDD-4842-9A44-C631F9C1D7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F45752BC-2F7A-47BB-BC52-95707230E1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A7E7B037-04D8-46CA-9268-6D00C9BE55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77F9AA19-4B76-44DB-B4BF-D20ABC1DA2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9550C28F-4A78-4974-AE50-7367D92521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FCDB8F0E-64B9-4E62-BA0A-B6BBF74386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C5FF3B1E-E087-45C9-9433-23C84F8435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81D351AC-1C98-4968-BF63-FE1A14A215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CCF2FFE4-76FA-42B7-A6FD-4D3DE21543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AE6C1BE6-4A2A-4160-B281-A20C2F43DA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B2A9CFD7-BBEA-4D47-812E-F0416512F5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B9B84305-21B5-4015-A6EC-0A0994B45E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361CC868-710C-47AB-B5A7-8F6641D3B1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E9C51AF1-4D5D-4F59-ADC2-DDD8C45230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0E69EE06-6633-475E-A6EE-59202DEE98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44F48787-0C38-4583-9F63-65BC17975F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2351A73C-494B-4C3C-814A-5A4D400479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F769F3AD-D831-49D2-A72E-7E35162E50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7A1ECA70-094F-440C-B412-045ACCFA35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EF85D2CA-CF71-48A8-8064-13962E25C8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14999F2B-6538-4185-9125-96FC170AA1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BFF07467-5572-466D-85EC-F6A7C6F3C4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241AA88A-D3C9-4203-A5C4-1437868E10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67A5FA33-CC0C-458B-A154-BA7DA9F548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1D9095B4-4431-43AA-81A8-7468EBE65C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62E957A2-705D-4C7D-BA51-26AEAC6118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B0E41DBA-4F8E-4720-BC44-8CDA9B2C58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84B9455D-B7D1-42D0-99DB-85CB8588D2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3E4C0F04-225A-465C-A94D-32EBCC3FAB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E72984A5-C2F3-425C-B904-5B477A6802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BCC5B924-6840-40BC-B5D1-5EE4617FEC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95BFB9DB-42A3-4CAD-8CA7-7ABEF7247A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99162B9E-78BB-4618-AD5B-43197321EA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3DCB7658-31CD-4442-A283-5A24B847A4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65374016-AB1F-45B3-B230-A087FEBF22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97707E72-57BD-4593-B1E2-0AD6F9FB52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9E070D30-BD7E-4703-8CB3-D6953614F0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77F60D45-7A1B-4BC0-8710-16D8CFC339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8A5B1A8B-4552-4880-925B-8C258C0808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1214AC81-EAD4-4D0F-81AD-3A39AC5FC4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39427E5C-8C19-4907-A561-280EF7D171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83246F1D-C50F-45A6-AB68-9CA0B1BE15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0C5B4B23-4118-4264-A3C4-B6B28EB3E9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E0EC7F6-B062-451C-BD7D-D71468FA8C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514197DB-A224-4F75-B69E-069B79B031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3DAABCE9-9B24-49FB-8B8C-BF4CED4FC3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398326B2-1D2E-424F-AD21-C707A81AF6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15A25D61-D190-46B5-81F1-76BF581A16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9D072AFD-55FA-4ED7-A8A1-1D3C7A37A3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D21ED500-396B-4A2D-B3CD-1446F619A0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3DA6E4DF-CA59-4302-B4DC-060FE0A5BA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114084B8-D94C-42CA-B2A5-FF028E277A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21F5402F-F185-4BDE-AF1F-BF71B9D685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FDCE39AF-1962-49F0-9D7D-FF366690B4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424B7083-907E-4725-9335-029CC68D7A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6860257C-3EC3-4651-B3C9-7CFC3B9DFB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7C043198-7223-4941-85B9-C4E38F955E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BDBA3807-423A-478E-B60D-97B5BBE144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92160E3D-DFD4-4C88-9627-2F090D7787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4652AE2A-7A02-479D-9BB1-1C96E023AA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01F1E2EA-9B52-418D-8F51-3CC52E0942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454FCA8F-1FA1-4EA4-8523-CAF1CE301A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4D6B9EAB-B5C5-43D9-A4F0-0813E74731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F40E2EB2-7DCE-4543-8F50-D4FE70BE4C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254000</xdr:colOff>
      <xdr:row>1</xdr:row>
      <xdr:rowOff>63500</xdr:rowOff>
    </xdr:from>
    <xdr:to>
      <xdr:col>15</xdr:col>
      <xdr:colOff>526930</xdr:colOff>
      <xdr:row>2</xdr:row>
      <xdr:rowOff>707160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107F4069-D228-4FD9-AC60-724D568A6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684375" y="285750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431800</xdr:colOff>
      <xdr:row>11</xdr:row>
      <xdr:rowOff>73025</xdr:rowOff>
    </xdr:from>
    <xdr:to>
      <xdr:col>11</xdr:col>
      <xdr:colOff>406400</xdr:colOff>
      <xdr:row>21</xdr:row>
      <xdr:rowOff>76200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6A6626F8-1BE2-4D02-BE65-FA8F0974FBD3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0" y="3400425"/>
          <a:ext cx="2197100" cy="353377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01238471-79C1-462D-AC69-26A61194AE0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62E2D104-8461-47EE-9171-D520647832C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20E8CC4F-9701-4CBE-AB14-959D06E2394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7E039FBB-B417-451A-84C6-E37FBB72694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B1A85E1A-7A0C-4FE1-8725-16C7DB22A9B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2D93026D-7E04-4053-A42B-B5444704D08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99B6397C-01EF-4642-9A1B-80107260DB1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8FF2CF55-348D-4F58-B81E-E17E18E7CF4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434487DE-BE09-431C-9BF8-51928EBAB64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4845D36F-CDC9-43C0-8C0B-39987BE466F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5EE7DED9-334D-4F42-B4CD-1E86D08E556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A6468FA4-C41C-4ECB-AB76-FA0CD01EA73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3C1F7CAC-9B0D-47EA-9271-0065E6E576A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8B3D0665-B982-4ADB-A192-BCA50E04974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124D2621-574F-4534-A966-2AA6CC45A96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4" name="AutoShape 1025" descr="Mostrando IMG_8691.JPG">
          <a:extLst>
            <a:ext uri="{FF2B5EF4-FFF2-40B4-BE49-F238E27FC236}">
              <a16:creationId xmlns:a16="http://schemas.microsoft.com/office/drawing/2014/main" id="{CDD7A276-E14E-4465-97F5-B6642A4BF14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79BC7FED-231E-41EC-9C08-010F024B132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6" name="AutoShape 1025" descr="Mostrando IMG_8691.JPG">
          <a:extLst>
            <a:ext uri="{FF2B5EF4-FFF2-40B4-BE49-F238E27FC236}">
              <a16:creationId xmlns:a16="http://schemas.microsoft.com/office/drawing/2014/main" id="{B5229AA1-CC10-4F83-BF48-51BD7FF774B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8A7DCD67-032A-4036-B8AE-FA847A53722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A3EBB579-41CC-4A6F-8CAD-30A3DC7695C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4B6A4918-B6D5-48CE-BF7E-41B574E350D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8F4F2FB5-3B2A-4841-8BC9-B86599AD84B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79A80998-BF4A-4CA0-83C8-0FCDE38B235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CC518CBD-A297-485F-93A5-27A903298BB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31D32163-31CE-4D96-969C-23793957A10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4188CDAF-634F-46B9-A2B0-3E9F7FD1557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445D8471-D10D-4D99-8823-4CA2A8AF8F5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4ABE45FC-7807-401C-978E-BB36FB0DF00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4E2B4F7F-C56F-45D6-952D-7D19D3A76C1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3E2FAB9E-4AB8-4E2C-B7EA-7A7CA75AC50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EC78FEDC-4198-43B2-AA3B-14E18906BD8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37FFE863-903E-478E-AAF0-82162DB69FA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E65CC771-07CB-41D3-81F1-9E0173D56F4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B9ABAE60-FAB7-46E8-9E24-B99CEFCA0FC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3" name="AutoShape 1025" descr="Mostrando IMG_8691.JPG">
          <a:extLst>
            <a:ext uri="{FF2B5EF4-FFF2-40B4-BE49-F238E27FC236}">
              <a16:creationId xmlns:a16="http://schemas.microsoft.com/office/drawing/2014/main" id="{9D0CCE03-C3E0-45CC-A2F5-491B5145FC3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3286A4C5-8988-4065-B6A6-25784E81881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5" name="AutoShape 1025" descr="Mostrando IMG_8691.JPG">
          <a:extLst>
            <a:ext uri="{FF2B5EF4-FFF2-40B4-BE49-F238E27FC236}">
              <a16:creationId xmlns:a16="http://schemas.microsoft.com/office/drawing/2014/main" id="{786F3ADE-FF80-4D91-AD02-56104948B46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D4C3AADD-E66B-413A-8A24-1B482E33346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F31A8729-6348-43DC-ADDD-1A0B7DA92E5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F6288E3B-D933-4117-97E7-CD3D9A7B74E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0A870CC7-542C-4862-8180-F9460C1ADB5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B0FD99E8-2555-4DF9-B62C-6A3D61C043B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AD07E385-CC41-46EA-9630-E12B3EB451A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CA30AA4D-7F03-482D-A819-A54E182FD70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6F756FD0-5C13-4500-B451-44D40DD86BD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7D31BCC1-9FD1-475D-92C6-EC1038A59FF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FD1465BB-408C-426D-BF02-8D248ED8A4D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0B00DE58-A22E-4725-BA6A-578760C7545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43FF52CA-B871-4936-96C4-A97B3F2B0BA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8360A0ED-BD3A-4835-A250-1E2B69EBC07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ED2CFB4F-E0CE-4B53-BA66-044E334DE81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56BD8C07-7801-4123-83EA-681A8BFFF00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2BD92E28-0FA8-45CE-BA54-0231CA7516D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2" name="AutoShape 1025" descr="Mostrando IMG_8691.JPG">
          <a:extLst>
            <a:ext uri="{FF2B5EF4-FFF2-40B4-BE49-F238E27FC236}">
              <a16:creationId xmlns:a16="http://schemas.microsoft.com/office/drawing/2014/main" id="{CD75AB48-45B4-4C4B-91F0-520257FA52C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1BFA5E7C-14BA-4A35-8E61-333133F0B54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4" name="AutoShape 1025" descr="Mostrando IMG_8691.JPG">
          <a:extLst>
            <a:ext uri="{FF2B5EF4-FFF2-40B4-BE49-F238E27FC236}">
              <a16:creationId xmlns:a16="http://schemas.microsoft.com/office/drawing/2014/main" id="{D5463D19-65B5-46D4-AC59-EC13B44505A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A3A2B55C-535F-4F8A-BE30-A0336F54FC8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A8F752A7-40A7-475C-9C0C-59B64F4B458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AF0232D2-88C7-4AE2-B5E1-B1EAC5F1DD4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80B22C50-9138-48CB-A851-44609A3999C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096402EE-A831-436E-9B83-E42876346EC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449BF2A5-9659-4D65-8E0C-29EFDF8228B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332775D8-7F84-4260-B5BF-AD3D8E7B64B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1014F590-31AF-42E3-BAEE-7D473D9C931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477397F2-1DD9-49A6-8749-0163A1208C9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D634EF2B-40EF-43F4-9BF8-548B499D726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DBAC1226-D2B9-4653-BA9E-72374B71A0D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17665495-CE5D-40E3-8D4F-DBC59C62609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2E194A75-9BAB-4657-8C88-3F3FE82FAB2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C7005A02-45FC-47C1-989E-3F06C08C319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380A058A-FE91-4F37-AA31-CBFD9139A03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90634735-1C14-486B-A151-22D694ACB46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1" name="AutoShape 1025" descr="Mostrando IMG_8691.JPG">
          <a:extLst>
            <a:ext uri="{FF2B5EF4-FFF2-40B4-BE49-F238E27FC236}">
              <a16:creationId xmlns:a16="http://schemas.microsoft.com/office/drawing/2014/main" id="{B9E07E1F-4FA2-4E83-8492-395A95B365C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CFBFC082-2FDA-416D-ACF9-9C2C7230B25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3054DF6F-AB7D-4D9E-B88A-3DD0648554F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0BC90CB4-6B46-4EC9-899C-30EBE678F7B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57153</xdr:colOff>
      <xdr:row>30</xdr:row>
      <xdr:rowOff>41281</xdr:rowOff>
    </xdr:from>
    <xdr:ext cx="1396997" cy="904869"/>
    <xdr:pic>
      <xdr:nvPicPr>
        <xdr:cNvPr id="235" name="Imagen 234">
          <a:extLst>
            <a:ext uri="{FF2B5EF4-FFF2-40B4-BE49-F238E27FC236}">
              <a16:creationId xmlns:a16="http://schemas.microsoft.com/office/drawing/2014/main" id="{F98E69B0-DD5F-4D3B-9673-E6DA46AD73B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234953" y="8956681"/>
          <a:ext cx="1396997" cy="904869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A39E7D0F-3F06-431A-BB76-FECC595C532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F28E9057-B832-4CF8-A3AE-01B284B6E02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19273710-EF28-4F62-BAB5-2344B708572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CB6DCD87-0A10-4A7D-B278-42A7930633A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9A330023-1225-40FB-859B-9CE06493A8D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65E80A04-0CDF-481F-A53E-9EAD726D474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41EC59F6-FD82-47AD-8608-30B225EB990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17FB769D-7892-432C-BC45-FB76235F7BD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CFF70665-6080-41B2-8A05-8EA1A341E31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173BB073-AECB-4E98-8591-54C49DD1D32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35C5F27E-AF58-4270-8B5F-57C3C9CCE8F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A29CA852-A4E2-4352-8CE4-EA0B5C9AD21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CC1C1FD2-A0F4-4A43-A321-DD66D0C63A9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1E960247-A213-450C-B723-0A7829C2468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B02178F0-14BF-4F96-95E1-20D5F076852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1" name="AutoShape 1025" descr="Mostrando IMG_8691.JPG">
          <a:extLst>
            <a:ext uri="{FF2B5EF4-FFF2-40B4-BE49-F238E27FC236}">
              <a16:creationId xmlns:a16="http://schemas.microsoft.com/office/drawing/2014/main" id="{1D1845FB-0B31-4E40-803A-9894D65EC11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6FB8A736-77E2-4589-8AA5-AAAA021DC49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269AD297-582E-49C1-B4B5-584763C0D96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D622AF70-ACE3-410A-8135-0416943A723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738965C9-B270-4E70-9321-E0ED4163E04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C8F6F984-B016-4C39-AAE4-401B9030450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9CCFCBE4-3FDA-4766-8043-41E82031F4C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C0A323E6-08B2-4E5D-9671-6F21600C691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DDBE6FA5-AC0A-4E69-922D-4F819432C0C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12531DCD-4067-45EC-A11C-510608C3AD2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3507CDBF-5B60-450E-842B-3710A33AEAC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1DB7D790-EC74-4A26-A318-D1318974704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7B57E615-E2D7-4232-ADD5-6F716F44844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54D3537B-8E00-4899-B18B-03E57C9245D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5A212F80-3C42-4137-BC05-4F580A0F020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F359A306-C752-45C1-8752-67F277C49A6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707C4699-325D-482A-BCA6-C5B799F61B8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CB7E04E9-88A2-487D-A7BB-BB99FA23BFD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8B3E5A08-EBEF-4E8E-A12C-42331FF88A8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0" name="AutoShape 1025" descr="Mostrando IMG_8691.JPG">
          <a:extLst>
            <a:ext uri="{FF2B5EF4-FFF2-40B4-BE49-F238E27FC236}">
              <a16:creationId xmlns:a16="http://schemas.microsoft.com/office/drawing/2014/main" id="{BA85AFC6-A8AC-4513-8B15-EB43ECC78C6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67302AD4-B4B9-400C-BB44-ED0FA0C35D9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04F3FF68-CC1F-4EDD-BB22-5AD8C2B81A6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69B25BB6-BC2A-4593-B1E1-44183332143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A3E01A51-4433-458C-8467-059BA5784BF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EC4B6672-6489-4BF4-A003-5BD5B11D3A6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5B3AA5EF-F8DB-4B6B-9AE4-D753CA1E9E1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9D6F8F5C-080D-4D97-8579-AC0867C458E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4E60C944-6065-4ECF-993D-4265F0DBC07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E1373673-F14A-49AD-8D57-603888D6F63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1DC85430-C57D-49D8-9231-E439E13C845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7053B4B0-E180-41D6-A41C-D0D0ADAEBBB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A9CCB56B-52F2-4129-9D70-0C8F88F3AD2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C9D8660D-2213-473E-8DCE-0D6B0DB6233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AE2C83C8-0FB0-488C-BD56-86ED7811443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31BF69B9-1703-4515-9A2F-1C3D3345348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C25C548C-A3F1-4836-96D1-870F2453037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3E22D011-AECC-46D1-B954-B261D7EEC6E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77E6BAB0-0B7A-4289-AF9A-3DE9155E9A2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89" name="AutoShape 1025" descr="Mostrando IMG_8691.JPG">
          <a:extLst>
            <a:ext uri="{FF2B5EF4-FFF2-40B4-BE49-F238E27FC236}">
              <a16:creationId xmlns:a16="http://schemas.microsoft.com/office/drawing/2014/main" id="{4BFCC943-BC36-49EA-BFFC-31B07124370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9ECD4626-255B-46A8-8C40-06B368C335D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2D4B9AA9-9B93-4C33-A67B-AE2FA5B83F7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2FAA5897-C11E-496A-BC1A-2FE481B938A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37151456-4283-475E-A88D-0624A191856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7964DEBF-F30F-4A97-AB79-700CAEC0912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83695F16-3083-4112-8D72-66DC1EE6F5B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E49FF8AC-841B-47A1-AE04-C1A591B853D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6FADD559-1C62-4DF0-BA6C-42D47856013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F044458C-842F-436E-9FFF-D638443130A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2B6D9990-EF95-440A-B158-8C63041562E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4FC20D72-CAA4-494D-8F93-A3CE249BC14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19A383A9-D589-4E76-AA0D-AF988EFB454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64C1C2E1-A09B-4E8A-B7B5-E0770CAB1F6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E2EEE3CA-D001-42F6-AF48-648F5EC89E0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32E1C30A-79CA-4820-8078-92D6CFDB6E2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9B8641BE-C02E-420A-97A3-B4E3650EFBC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8FEBEF70-63A2-4E64-8614-888D0C392F5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404E7548-EA46-473E-B57C-B66A0AFE3A0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8" name="AutoShape 1025" descr="Mostrando IMG_8691.JPG">
          <a:extLst>
            <a:ext uri="{FF2B5EF4-FFF2-40B4-BE49-F238E27FC236}">
              <a16:creationId xmlns:a16="http://schemas.microsoft.com/office/drawing/2014/main" id="{E3222C70-2D27-4E4D-AE92-650BD0B76D6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09" name="AutoShape 1024" descr="Mostrando IMG_8691.JPG">
          <a:extLst>
            <a:ext uri="{FF2B5EF4-FFF2-40B4-BE49-F238E27FC236}">
              <a16:creationId xmlns:a16="http://schemas.microsoft.com/office/drawing/2014/main" id="{10447DA1-4609-4862-9BEC-FDF0784BCBE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10" name="AutoShape 1025" descr="Mostrando IMG_8691.JPG">
          <a:extLst>
            <a:ext uri="{FF2B5EF4-FFF2-40B4-BE49-F238E27FC236}">
              <a16:creationId xmlns:a16="http://schemas.microsoft.com/office/drawing/2014/main" id="{135D87F6-8746-4FC1-888A-72491C15BED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311" name="AutoShape 1024" descr="Mostrando IMG_8691.JPG">
          <a:extLst>
            <a:ext uri="{FF2B5EF4-FFF2-40B4-BE49-F238E27FC236}">
              <a16:creationId xmlns:a16="http://schemas.microsoft.com/office/drawing/2014/main" id="{89A36440-8533-42BD-B25A-BC1D9206A71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14</xdr:col>
      <xdr:colOff>254000</xdr:colOff>
      <xdr:row>30</xdr:row>
      <xdr:rowOff>63500</xdr:rowOff>
    </xdr:from>
    <xdr:to>
      <xdr:col>15</xdr:col>
      <xdr:colOff>526930</xdr:colOff>
      <xdr:row>31</xdr:row>
      <xdr:rowOff>707160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F092CF92-146E-4B12-BD95-71705E199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13000" y="292100"/>
          <a:ext cx="123813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495300</xdr:colOff>
      <xdr:row>41</xdr:row>
      <xdr:rowOff>120650</xdr:rowOff>
    </xdr:from>
    <xdr:ext cx="3136900" cy="2901949"/>
    <xdr:pic>
      <xdr:nvPicPr>
        <xdr:cNvPr id="313" name="Imagen 312">
          <a:extLst>
            <a:ext uri="{FF2B5EF4-FFF2-40B4-BE49-F238E27FC236}">
              <a16:creationId xmlns:a16="http://schemas.microsoft.com/office/drawing/2014/main" id="{F5B7946F-8EF8-4E2E-B821-2844ABF38FCC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674"/>
        <a:stretch/>
      </xdr:blipFill>
      <xdr:spPr bwMode="auto">
        <a:xfrm>
          <a:off x="9817100" y="11995150"/>
          <a:ext cx="3136900" cy="290194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16" name="AutoShape 1024" descr="Mostrando IMG_8691.JPG">
          <a:extLst>
            <a:ext uri="{FF2B5EF4-FFF2-40B4-BE49-F238E27FC236}">
              <a16:creationId xmlns:a16="http://schemas.microsoft.com/office/drawing/2014/main" id="{62A271BC-97CC-4FE9-B352-C347C50F1CB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17" name="AutoShape 1025" descr="Mostrando IMG_8691.JPG">
          <a:extLst>
            <a:ext uri="{FF2B5EF4-FFF2-40B4-BE49-F238E27FC236}">
              <a16:creationId xmlns:a16="http://schemas.microsoft.com/office/drawing/2014/main" id="{57844E4D-234F-42B0-BEA7-C1E2FEFDDC2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18" name="AutoShape 1024" descr="Mostrando IMG_8691.JPG">
          <a:extLst>
            <a:ext uri="{FF2B5EF4-FFF2-40B4-BE49-F238E27FC236}">
              <a16:creationId xmlns:a16="http://schemas.microsoft.com/office/drawing/2014/main" id="{E501A857-6E5C-4548-99CE-58186317A9E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19" name="AutoShape 1025" descr="Mostrando IMG_8691.JPG">
          <a:extLst>
            <a:ext uri="{FF2B5EF4-FFF2-40B4-BE49-F238E27FC236}">
              <a16:creationId xmlns:a16="http://schemas.microsoft.com/office/drawing/2014/main" id="{615E05FD-F271-4BE3-9BAD-0B749AD1AD5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0" name="AutoShape 1024" descr="Mostrando IMG_8691.JPG">
          <a:extLst>
            <a:ext uri="{FF2B5EF4-FFF2-40B4-BE49-F238E27FC236}">
              <a16:creationId xmlns:a16="http://schemas.microsoft.com/office/drawing/2014/main" id="{4A6AE27D-22E7-4032-A401-981978F191B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1" name="AutoShape 1025" descr="Mostrando IMG_8691.JPG">
          <a:extLst>
            <a:ext uri="{FF2B5EF4-FFF2-40B4-BE49-F238E27FC236}">
              <a16:creationId xmlns:a16="http://schemas.microsoft.com/office/drawing/2014/main" id="{A07DC798-E19F-4D48-972C-B37DFF08C45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2" name="AutoShape 1024" descr="Mostrando IMG_8691.JPG">
          <a:extLst>
            <a:ext uri="{FF2B5EF4-FFF2-40B4-BE49-F238E27FC236}">
              <a16:creationId xmlns:a16="http://schemas.microsoft.com/office/drawing/2014/main" id="{C9B3BEAB-BE35-4A8A-989C-065275D79FC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3" name="AutoShape 1025" descr="Mostrando IMG_8691.JPG">
          <a:extLst>
            <a:ext uri="{FF2B5EF4-FFF2-40B4-BE49-F238E27FC236}">
              <a16:creationId xmlns:a16="http://schemas.microsoft.com/office/drawing/2014/main" id="{90519D22-BDE3-4824-894D-2BC8C8127E8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4" name="AutoShape 1024" descr="Mostrando IMG_8691.JPG">
          <a:extLst>
            <a:ext uri="{FF2B5EF4-FFF2-40B4-BE49-F238E27FC236}">
              <a16:creationId xmlns:a16="http://schemas.microsoft.com/office/drawing/2014/main" id="{01E078BA-CE57-4F93-8D58-EE0F42DEB9A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5" name="AutoShape 1025" descr="Mostrando IMG_8691.JPG">
          <a:extLst>
            <a:ext uri="{FF2B5EF4-FFF2-40B4-BE49-F238E27FC236}">
              <a16:creationId xmlns:a16="http://schemas.microsoft.com/office/drawing/2014/main" id="{DFC4C745-3C57-49AF-B592-2CABB1A88F4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6" name="AutoShape 1024" descr="Mostrando IMG_8691.JPG">
          <a:extLst>
            <a:ext uri="{FF2B5EF4-FFF2-40B4-BE49-F238E27FC236}">
              <a16:creationId xmlns:a16="http://schemas.microsoft.com/office/drawing/2014/main" id="{3BF173B8-7CB2-4A57-BE85-0A57C25442F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7" name="AutoShape 1025" descr="Mostrando IMG_8691.JPG">
          <a:extLst>
            <a:ext uri="{FF2B5EF4-FFF2-40B4-BE49-F238E27FC236}">
              <a16:creationId xmlns:a16="http://schemas.microsoft.com/office/drawing/2014/main" id="{3B7A3556-F594-428A-8D94-85903C254CD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8" name="AutoShape 1024" descr="Mostrando IMG_8691.JPG">
          <a:extLst>
            <a:ext uri="{FF2B5EF4-FFF2-40B4-BE49-F238E27FC236}">
              <a16:creationId xmlns:a16="http://schemas.microsoft.com/office/drawing/2014/main" id="{A53525F2-E09A-4B01-AB58-D6A9209E024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9" name="AutoShape 1025" descr="Mostrando IMG_8691.JPG">
          <a:extLst>
            <a:ext uri="{FF2B5EF4-FFF2-40B4-BE49-F238E27FC236}">
              <a16:creationId xmlns:a16="http://schemas.microsoft.com/office/drawing/2014/main" id="{BB2712DE-5870-437F-B90A-11598AEDC90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0" name="AutoShape 1024" descr="Mostrando IMG_8691.JPG">
          <a:extLst>
            <a:ext uri="{FF2B5EF4-FFF2-40B4-BE49-F238E27FC236}">
              <a16:creationId xmlns:a16="http://schemas.microsoft.com/office/drawing/2014/main" id="{32B4E6D2-DC4D-4FA8-B951-368B5356CB3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1" name="AutoShape 1025" descr="Mostrando IMG_8691.JPG">
          <a:extLst>
            <a:ext uri="{FF2B5EF4-FFF2-40B4-BE49-F238E27FC236}">
              <a16:creationId xmlns:a16="http://schemas.microsoft.com/office/drawing/2014/main" id="{5C77955B-1958-4973-B699-40BBEE0972B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2" name="AutoShape 1024" descr="Mostrando IMG_8691.JPG">
          <a:extLst>
            <a:ext uri="{FF2B5EF4-FFF2-40B4-BE49-F238E27FC236}">
              <a16:creationId xmlns:a16="http://schemas.microsoft.com/office/drawing/2014/main" id="{5ED929C4-03D6-4D56-AC30-0728AA751FE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3" name="AutoShape 1025" descr="Mostrando IMG_8691.JPG">
          <a:extLst>
            <a:ext uri="{FF2B5EF4-FFF2-40B4-BE49-F238E27FC236}">
              <a16:creationId xmlns:a16="http://schemas.microsoft.com/office/drawing/2014/main" id="{2DD19AB4-FB47-4C69-8636-B7E5B44735A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4" name="AutoShape 1024" descr="Mostrando IMG_8691.JPG">
          <a:extLst>
            <a:ext uri="{FF2B5EF4-FFF2-40B4-BE49-F238E27FC236}">
              <a16:creationId xmlns:a16="http://schemas.microsoft.com/office/drawing/2014/main" id="{301BAA54-BCF1-4C05-BA19-CD07CE69C35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5" name="AutoShape 1024" descr="Mostrando IMG_8691.JPG">
          <a:extLst>
            <a:ext uri="{FF2B5EF4-FFF2-40B4-BE49-F238E27FC236}">
              <a16:creationId xmlns:a16="http://schemas.microsoft.com/office/drawing/2014/main" id="{51FD259F-04D8-41A1-B863-36F9B871ABB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6" name="AutoShape 1025" descr="Mostrando IMG_8691.JPG">
          <a:extLst>
            <a:ext uri="{FF2B5EF4-FFF2-40B4-BE49-F238E27FC236}">
              <a16:creationId xmlns:a16="http://schemas.microsoft.com/office/drawing/2014/main" id="{80B19FDB-CF08-4EB0-A9F1-551DC921E4C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7" name="AutoShape 1024" descr="Mostrando IMG_8691.JPG">
          <a:extLst>
            <a:ext uri="{FF2B5EF4-FFF2-40B4-BE49-F238E27FC236}">
              <a16:creationId xmlns:a16="http://schemas.microsoft.com/office/drawing/2014/main" id="{0BE9190F-4359-4EDA-8C98-88A6FCFD1F9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8" name="AutoShape 1025" descr="Mostrando IMG_8691.JPG">
          <a:extLst>
            <a:ext uri="{FF2B5EF4-FFF2-40B4-BE49-F238E27FC236}">
              <a16:creationId xmlns:a16="http://schemas.microsoft.com/office/drawing/2014/main" id="{8F480676-8FED-4A8C-8F78-778A4424C87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9" name="AutoShape 1024" descr="Mostrando IMG_8691.JPG">
          <a:extLst>
            <a:ext uri="{FF2B5EF4-FFF2-40B4-BE49-F238E27FC236}">
              <a16:creationId xmlns:a16="http://schemas.microsoft.com/office/drawing/2014/main" id="{0AB1AC6B-E64C-428F-B5C6-1840B65871C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0" name="AutoShape 1025" descr="Mostrando IMG_8691.JPG">
          <a:extLst>
            <a:ext uri="{FF2B5EF4-FFF2-40B4-BE49-F238E27FC236}">
              <a16:creationId xmlns:a16="http://schemas.microsoft.com/office/drawing/2014/main" id="{EE31AB2D-5720-4498-9D53-CEF66195F24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1" name="AutoShape 1024" descr="Mostrando IMG_8691.JPG">
          <a:extLst>
            <a:ext uri="{FF2B5EF4-FFF2-40B4-BE49-F238E27FC236}">
              <a16:creationId xmlns:a16="http://schemas.microsoft.com/office/drawing/2014/main" id="{6D6F0CB6-F7EF-465B-AB9C-0BBCC50A4DD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2" name="AutoShape 1025" descr="Mostrando IMG_8691.JPG">
          <a:extLst>
            <a:ext uri="{FF2B5EF4-FFF2-40B4-BE49-F238E27FC236}">
              <a16:creationId xmlns:a16="http://schemas.microsoft.com/office/drawing/2014/main" id="{A46F9D43-4539-497E-AA50-461C142B141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3" name="AutoShape 1024" descr="Mostrando IMG_8691.JPG">
          <a:extLst>
            <a:ext uri="{FF2B5EF4-FFF2-40B4-BE49-F238E27FC236}">
              <a16:creationId xmlns:a16="http://schemas.microsoft.com/office/drawing/2014/main" id="{BBBA534B-770A-4E0A-9A60-60F6AA25B4F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4" name="AutoShape 1025" descr="Mostrando IMG_8691.JPG">
          <a:extLst>
            <a:ext uri="{FF2B5EF4-FFF2-40B4-BE49-F238E27FC236}">
              <a16:creationId xmlns:a16="http://schemas.microsoft.com/office/drawing/2014/main" id="{9163D2D4-5AC5-410C-BE44-E02E0676E5F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5" name="AutoShape 1024" descr="Mostrando IMG_8691.JPG">
          <a:extLst>
            <a:ext uri="{FF2B5EF4-FFF2-40B4-BE49-F238E27FC236}">
              <a16:creationId xmlns:a16="http://schemas.microsoft.com/office/drawing/2014/main" id="{091769BE-8265-43C0-A463-5E381F88642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6" name="AutoShape 1025" descr="Mostrando IMG_8691.JPG">
          <a:extLst>
            <a:ext uri="{FF2B5EF4-FFF2-40B4-BE49-F238E27FC236}">
              <a16:creationId xmlns:a16="http://schemas.microsoft.com/office/drawing/2014/main" id="{3BF7B7A0-B8CF-4F46-9FFA-15780B7719E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7" name="AutoShape 1024" descr="Mostrando IMG_8691.JPG">
          <a:extLst>
            <a:ext uri="{FF2B5EF4-FFF2-40B4-BE49-F238E27FC236}">
              <a16:creationId xmlns:a16="http://schemas.microsoft.com/office/drawing/2014/main" id="{F3C17BA8-342D-4C9A-8DEA-B0AA6D23654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8" name="AutoShape 1025" descr="Mostrando IMG_8691.JPG">
          <a:extLst>
            <a:ext uri="{FF2B5EF4-FFF2-40B4-BE49-F238E27FC236}">
              <a16:creationId xmlns:a16="http://schemas.microsoft.com/office/drawing/2014/main" id="{19FD82DC-4A69-4172-BB53-5209F0FD2FE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9" name="AutoShape 1024" descr="Mostrando IMG_8691.JPG">
          <a:extLst>
            <a:ext uri="{FF2B5EF4-FFF2-40B4-BE49-F238E27FC236}">
              <a16:creationId xmlns:a16="http://schemas.microsoft.com/office/drawing/2014/main" id="{4EBAB9C3-0CF7-497A-8317-F54A1AE310A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0" name="AutoShape 1025" descr="Mostrando IMG_8691.JPG">
          <a:extLst>
            <a:ext uri="{FF2B5EF4-FFF2-40B4-BE49-F238E27FC236}">
              <a16:creationId xmlns:a16="http://schemas.microsoft.com/office/drawing/2014/main" id="{3EAB6DB7-C04C-47A7-8B41-02ECC07BE61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1" name="AutoShape 1024" descr="Mostrando IMG_8691.JPG">
          <a:extLst>
            <a:ext uri="{FF2B5EF4-FFF2-40B4-BE49-F238E27FC236}">
              <a16:creationId xmlns:a16="http://schemas.microsoft.com/office/drawing/2014/main" id="{71F64630-BC8C-41F5-98D2-9B853E776B1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2" name="AutoShape 1025" descr="Mostrando IMG_8691.JPG">
          <a:extLst>
            <a:ext uri="{FF2B5EF4-FFF2-40B4-BE49-F238E27FC236}">
              <a16:creationId xmlns:a16="http://schemas.microsoft.com/office/drawing/2014/main" id="{6F0C15AB-17D9-484F-BBE2-D9D2D12D027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3" name="AutoShape 1024" descr="Mostrando IMG_8691.JPG">
          <a:extLst>
            <a:ext uri="{FF2B5EF4-FFF2-40B4-BE49-F238E27FC236}">
              <a16:creationId xmlns:a16="http://schemas.microsoft.com/office/drawing/2014/main" id="{6F2BB735-6F9B-4CFF-9E29-6FD05A456CA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4" name="AutoShape 1024" descr="Mostrando IMG_8691.JPG">
          <a:extLst>
            <a:ext uri="{FF2B5EF4-FFF2-40B4-BE49-F238E27FC236}">
              <a16:creationId xmlns:a16="http://schemas.microsoft.com/office/drawing/2014/main" id="{8C4DD86F-3A01-4EDA-9E26-5059C8A2AD8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5" name="AutoShape 1025" descr="Mostrando IMG_8691.JPG">
          <a:extLst>
            <a:ext uri="{FF2B5EF4-FFF2-40B4-BE49-F238E27FC236}">
              <a16:creationId xmlns:a16="http://schemas.microsoft.com/office/drawing/2014/main" id="{BED34BB4-4D14-4D52-8F61-980C8D2E647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6" name="AutoShape 1024" descr="Mostrando IMG_8691.JPG">
          <a:extLst>
            <a:ext uri="{FF2B5EF4-FFF2-40B4-BE49-F238E27FC236}">
              <a16:creationId xmlns:a16="http://schemas.microsoft.com/office/drawing/2014/main" id="{3C8B5895-0137-4E6F-8F26-6BFDDB82562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7" name="AutoShape 1025" descr="Mostrando IMG_8691.JPG">
          <a:extLst>
            <a:ext uri="{FF2B5EF4-FFF2-40B4-BE49-F238E27FC236}">
              <a16:creationId xmlns:a16="http://schemas.microsoft.com/office/drawing/2014/main" id="{F87E46CA-BE00-4416-B225-4BE9AC7E942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8" name="AutoShape 1024" descr="Mostrando IMG_8691.JPG">
          <a:extLst>
            <a:ext uri="{FF2B5EF4-FFF2-40B4-BE49-F238E27FC236}">
              <a16:creationId xmlns:a16="http://schemas.microsoft.com/office/drawing/2014/main" id="{24C34AFD-FDD8-439C-84A8-9F0B957E4B3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9" name="AutoShape 1025" descr="Mostrando IMG_8691.JPG">
          <a:extLst>
            <a:ext uri="{FF2B5EF4-FFF2-40B4-BE49-F238E27FC236}">
              <a16:creationId xmlns:a16="http://schemas.microsoft.com/office/drawing/2014/main" id="{5C2A0F4F-C1CB-488E-A374-2F1E1F6896C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0" name="AutoShape 1024" descr="Mostrando IMG_8691.JPG">
          <a:extLst>
            <a:ext uri="{FF2B5EF4-FFF2-40B4-BE49-F238E27FC236}">
              <a16:creationId xmlns:a16="http://schemas.microsoft.com/office/drawing/2014/main" id="{339BB1AF-2A89-4B48-89B9-B9B8D501515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1" name="AutoShape 1025" descr="Mostrando IMG_8691.JPG">
          <a:extLst>
            <a:ext uri="{FF2B5EF4-FFF2-40B4-BE49-F238E27FC236}">
              <a16:creationId xmlns:a16="http://schemas.microsoft.com/office/drawing/2014/main" id="{132D700D-6F95-4EAF-8039-7BABF724371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2" name="AutoShape 1024" descr="Mostrando IMG_8691.JPG">
          <a:extLst>
            <a:ext uri="{FF2B5EF4-FFF2-40B4-BE49-F238E27FC236}">
              <a16:creationId xmlns:a16="http://schemas.microsoft.com/office/drawing/2014/main" id="{CBB9F30E-B712-461A-A951-498EDCFBFE2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3" name="AutoShape 1025" descr="Mostrando IMG_8691.JPG">
          <a:extLst>
            <a:ext uri="{FF2B5EF4-FFF2-40B4-BE49-F238E27FC236}">
              <a16:creationId xmlns:a16="http://schemas.microsoft.com/office/drawing/2014/main" id="{D160673D-6178-44B9-AA18-FDC4B14C9FA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4" name="AutoShape 1024" descr="Mostrando IMG_8691.JPG">
          <a:extLst>
            <a:ext uri="{FF2B5EF4-FFF2-40B4-BE49-F238E27FC236}">
              <a16:creationId xmlns:a16="http://schemas.microsoft.com/office/drawing/2014/main" id="{775E1A2A-F1CC-4B8D-A183-6C67480A798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5" name="AutoShape 1025" descr="Mostrando IMG_8691.JPG">
          <a:extLst>
            <a:ext uri="{FF2B5EF4-FFF2-40B4-BE49-F238E27FC236}">
              <a16:creationId xmlns:a16="http://schemas.microsoft.com/office/drawing/2014/main" id="{DD04E5AB-4AAF-4CAD-9A8C-229885F1E58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6" name="AutoShape 1024" descr="Mostrando IMG_8691.JPG">
          <a:extLst>
            <a:ext uri="{FF2B5EF4-FFF2-40B4-BE49-F238E27FC236}">
              <a16:creationId xmlns:a16="http://schemas.microsoft.com/office/drawing/2014/main" id="{9C415144-B5CD-4E3B-B97F-9BE79EC5F83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7" name="AutoShape 1025" descr="Mostrando IMG_8691.JPG">
          <a:extLst>
            <a:ext uri="{FF2B5EF4-FFF2-40B4-BE49-F238E27FC236}">
              <a16:creationId xmlns:a16="http://schemas.microsoft.com/office/drawing/2014/main" id="{8DD9174D-F086-4FE6-91F6-263418CFF55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8" name="AutoShape 1024" descr="Mostrando IMG_8691.JPG">
          <a:extLst>
            <a:ext uri="{FF2B5EF4-FFF2-40B4-BE49-F238E27FC236}">
              <a16:creationId xmlns:a16="http://schemas.microsoft.com/office/drawing/2014/main" id="{6FFEB174-42FC-4884-8F76-FD92057C95D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9" name="AutoShape 1025" descr="Mostrando IMG_8691.JPG">
          <a:extLst>
            <a:ext uri="{FF2B5EF4-FFF2-40B4-BE49-F238E27FC236}">
              <a16:creationId xmlns:a16="http://schemas.microsoft.com/office/drawing/2014/main" id="{C000FFA5-3E64-4707-B479-12B5713C138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0" name="AutoShape 1024" descr="Mostrando IMG_8691.JPG">
          <a:extLst>
            <a:ext uri="{FF2B5EF4-FFF2-40B4-BE49-F238E27FC236}">
              <a16:creationId xmlns:a16="http://schemas.microsoft.com/office/drawing/2014/main" id="{EC64DC0E-61A4-4716-8966-E8FE1E657E4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1" name="AutoShape 1025" descr="Mostrando IMG_8691.JPG">
          <a:extLst>
            <a:ext uri="{FF2B5EF4-FFF2-40B4-BE49-F238E27FC236}">
              <a16:creationId xmlns:a16="http://schemas.microsoft.com/office/drawing/2014/main" id="{810A446D-5F24-4B13-AB7B-62558D28816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2" name="AutoShape 1024" descr="Mostrando IMG_8691.JPG">
          <a:extLst>
            <a:ext uri="{FF2B5EF4-FFF2-40B4-BE49-F238E27FC236}">
              <a16:creationId xmlns:a16="http://schemas.microsoft.com/office/drawing/2014/main" id="{2B760923-8700-4399-8D3B-062AC9340CA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3" name="AutoShape 1024" descr="Mostrando IMG_8691.JPG">
          <a:extLst>
            <a:ext uri="{FF2B5EF4-FFF2-40B4-BE49-F238E27FC236}">
              <a16:creationId xmlns:a16="http://schemas.microsoft.com/office/drawing/2014/main" id="{D9BC283B-2CAD-4B40-AC9E-CCA7C366985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4" name="AutoShape 1025" descr="Mostrando IMG_8691.JPG">
          <a:extLst>
            <a:ext uri="{FF2B5EF4-FFF2-40B4-BE49-F238E27FC236}">
              <a16:creationId xmlns:a16="http://schemas.microsoft.com/office/drawing/2014/main" id="{83B86119-873A-4009-B456-84C60EBE5C5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5" name="AutoShape 1024" descr="Mostrando IMG_8691.JPG">
          <a:extLst>
            <a:ext uri="{FF2B5EF4-FFF2-40B4-BE49-F238E27FC236}">
              <a16:creationId xmlns:a16="http://schemas.microsoft.com/office/drawing/2014/main" id="{574F7B71-B7F5-4682-A536-85BD2CD5D98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6" name="AutoShape 1025" descr="Mostrando IMG_8691.JPG">
          <a:extLst>
            <a:ext uri="{FF2B5EF4-FFF2-40B4-BE49-F238E27FC236}">
              <a16:creationId xmlns:a16="http://schemas.microsoft.com/office/drawing/2014/main" id="{E58925CB-D36B-4106-AE33-3E088596B70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7" name="AutoShape 1024" descr="Mostrando IMG_8691.JPG">
          <a:extLst>
            <a:ext uri="{FF2B5EF4-FFF2-40B4-BE49-F238E27FC236}">
              <a16:creationId xmlns:a16="http://schemas.microsoft.com/office/drawing/2014/main" id="{4EDEBEE8-997D-496E-914E-2B1C8B02C6F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8" name="AutoShape 1025" descr="Mostrando IMG_8691.JPG">
          <a:extLst>
            <a:ext uri="{FF2B5EF4-FFF2-40B4-BE49-F238E27FC236}">
              <a16:creationId xmlns:a16="http://schemas.microsoft.com/office/drawing/2014/main" id="{52157FD0-7B61-4321-8C75-C4A5DCBB921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9" name="AutoShape 1024" descr="Mostrando IMG_8691.JPG">
          <a:extLst>
            <a:ext uri="{FF2B5EF4-FFF2-40B4-BE49-F238E27FC236}">
              <a16:creationId xmlns:a16="http://schemas.microsoft.com/office/drawing/2014/main" id="{C1F500A4-782B-431E-875F-9D63D96CA4A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0" name="AutoShape 1025" descr="Mostrando IMG_8691.JPG">
          <a:extLst>
            <a:ext uri="{FF2B5EF4-FFF2-40B4-BE49-F238E27FC236}">
              <a16:creationId xmlns:a16="http://schemas.microsoft.com/office/drawing/2014/main" id="{ADE5F5DC-4660-48A4-81D5-27D997D0D6E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1" name="AutoShape 1024" descr="Mostrando IMG_8691.JPG">
          <a:extLst>
            <a:ext uri="{FF2B5EF4-FFF2-40B4-BE49-F238E27FC236}">
              <a16:creationId xmlns:a16="http://schemas.microsoft.com/office/drawing/2014/main" id="{3A24A520-7893-4631-9DCD-3159B3EE276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2" name="AutoShape 1025" descr="Mostrando IMG_8691.JPG">
          <a:extLst>
            <a:ext uri="{FF2B5EF4-FFF2-40B4-BE49-F238E27FC236}">
              <a16:creationId xmlns:a16="http://schemas.microsoft.com/office/drawing/2014/main" id="{320C177B-BBA9-488C-9769-59A00A4D090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3" name="AutoShape 1024" descr="Mostrando IMG_8691.JPG">
          <a:extLst>
            <a:ext uri="{FF2B5EF4-FFF2-40B4-BE49-F238E27FC236}">
              <a16:creationId xmlns:a16="http://schemas.microsoft.com/office/drawing/2014/main" id="{DC060021-70E1-4761-9DF0-19894172A17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4" name="AutoShape 1025" descr="Mostrando IMG_8691.JPG">
          <a:extLst>
            <a:ext uri="{FF2B5EF4-FFF2-40B4-BE49-F238E27FC236}">
              <a16:creationId xmlns:a16="http://schemas.microsoft.com/office/drawing/2014/main" id="{A31470EA-7006-44BB-B87D-5434E3C5A69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5" name="AutoShape 1024" descr="Mostrando IMG_8691.JPG">
          <a:extLst>
            <a:ext uri="{FF2B5EF4-FFF2-40B4-BE49-F238E27FC236}">
              <a16:creationId xmlns:a16="http://schemas.microsoft.com/office/drawing/2014/main" id="{A645C23E-2569-48A8-889D-BADCBF6E0B0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6" name="AutoShape 1025" descr="Mostrando IMG_8691.JPG">
          <a:extLst>
            <a:ext uri="{FF2B5EF4-FFF2-40B4-BE49-F238E27FC236}">
              <a16:creationId xmlns:a16="http://schemas.microsoft.com/office/drawing/2014/main" id="{FDD69F8B-5ACD-407C-97CE-40EB3CCAEBD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7" name="AutoShape 1024" descr="Mostrando IMG_8691.JPG">
          <a:extLst>
            <a:ext uri="{FF2B5EF4-FFF2-40B4-BE49-F238E27FC236}">
              <a16:creationId xmlns:a16="http://schemas.microsoft.com/office/drawing/2014/main" id="{68CC78FA-F054-4418-8C5F-180DAF9BD0B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8" name="AutoShape 1025" descr="Mostrando IMG_8691.JPG">
          <a:extLst>
            <a:ext uri="{FF2B5EF4-FFF2-40B4-BE49-F238E27FC236}">
              <a16:creationId xmlns:a16="http://schemas.microsoft.com/office/drawing/2014/main" id="{9F2F0D37-542E-4037-B97C-A6F42D3FE9E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9" name="AutoShape 1024" descr="Mostrando IMG_8691.JPG">
          <a:extLst>
            <a:ext uri="{FF2B5EF4-FFF2-40B4-BE49-F238E27FC236}">
              <a16:creationId xmlns:a16="http://schemas.microsoft.com/office/drawing/2014/main" id="{0B8D8AAE-B8C9-425D-B7BB-524F876558D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0" name="AutoShape 1025" descr="Mostrando IMG_8691.JPG">
          <a:extLst>
            <a:ext uri="{FF2B5EF4-FFF2-40B4-BE49-F238E27FC236}">
              <a16:creationId xmlns:a16="http://schemas.microsoft.com/office/drawing/2014/main" id="{24F45B99-A595-4485-9CE2-16E8F4E75FD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1" name="AutoShape 1024" descr="Mostrando IMG_8691.JPG">
          <a:extLst>
            <a:ext uri="{FF2B5EF4-FFF2-40B4-BE49-F238E27FC236}">
              <a16:creationId xmlns:a16="http://schemas.microsoft.com/office/drawing/2014/main" id="{52CBFF07-E297-4005-97A8-7680043F337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57153</xdr:colOff>
      <xdr:row>60</xdr:row>
      <xdr:rowOff>79381</xdr:rowOff>
    </xdr:from>
    <xdr:ext cx="1396997" cy="904869"/>
    <xdr:pic>
      <xdr:nvPicPr>
        <xdr:cNvPr id="392" name="Imagen 391">
          <a:extLst>
            <a:ext uri="{FF2B5EF4-FFF2-40B4-BE49-F238E27FC236}">
              <a16:creationId xmlns:a16="http://schemas.microsoft.com/office/drawing/2014/main" id="{3EFF424E-3CF7-4F25-956E-E591BBEC631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234953" y="17910181"/>
          <a:ext cx="1396997" cy="904869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3" name="AutoShape 1024" descr="Mostrando IMG_8691.JPG">
          <a:extLst>
            <a:ext uri="{FF2B5EF4-FFF2-40B4-BE49-F238E27FC236}">
              <a16:creationId xmlns:a16="http://schemas.microsoft.com/office/drawing/2014/main" id="{71F7CE0F-6A6D-4EF3-9750-0FB4A05482B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4" name="AutoShape 1025" descr="Mostrando IMG_8691.JPG">
          <a:extLst>
            <a:ext uri="{FF2B5EF4-FFF2-40B4-BE49-F238E27FC236}">
              <a16:creationId xmlns:a16="http://schemas.microsoft.com/office/drawing/2014/main" id="{A52BDCFB-78B2-4B72-BF77-0369CFD2819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5" name="AutoShape 1024" descr="Mostrando IMG_8691.JPG">
          <a:extLst>
            <a:ext uri="{FF2B5EF4-FFF2-40B4-BE49-F238E27FC236}">
              <a16:creationId xmlns:a16="http://schemas.microsoft.com/office/drawing/2014/main" id="{E1C081E2-CD37-4F35-8792-5DD29AD8223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6" name="AutoShape 1025" descr="Mostrando IMG_8691.JPG">
          <a:extLst>
            <a:ext uri="{FF2B5EF4-FFF2-40B4-BE49-F238E27FC236}">
              <a16:creationId xmlns:a16="http://schemas.microsoft.com/office/drawing/2014/main" id="{6634E79B-E6AE-4EA9-953C-295399D1966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7" name="AutoShape 1024" descr="Mostrando IMG_8691.JPG">
          <a:extLst>
            <a:ext uri="{FF2B5EF4-FFF2-40B4-BE49-F238E27FC236}">
              <a16:creationId xmlns:a16="http://schemas.microsoft.com/office/drawing/2014/main" id="{F7C22167-CA3C-48B5-8A2A-589A9B5C469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8" name="AutoShape 1025" descr="Mostrando IMG_8691.JPG">
          <a:extLst>
            <a:ext uri="{FF2B5EF4-FFF2-40B4-BE49-F238E27FC236}">
              <a16:creationId xmlns:a16="http://schemas.microsoft.com/office/drawing/2014/main" id="{9D7C4EFA-5985-4995-8DCC-F909D89DC1D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9" name="AutoShape 1024" descr="Mostrando IMG_8691.JPG">
          <a:extLst>
            <a:ext uri="{FF2B5EF4-FFF2-40B4-BE49-F238E27FC236}">
              <a16:creationId xmlns:a16="http://schemas.microsoft.com/office/drawing/2014/main" id="{D0C5C57E-5834-46D8-A5F3-6554A68F330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0" name="AutoShape 1025" descr="Mostrando IMG_8691.JPG">
          <a:extLst>
            <a:ext uri="{FF2B5EF4-FFF2-40B4-BE49-F238E27FC236}">
              <a16:creationId xmlns:a16="http://schemas.microsoft.com/office/drawing/2014/main" id="{3D5FF6A4-5EC5-4890-B673-0218CA8D4EF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1" name="AutoShape 1024" descr="Mostrando IMG_8691.JPG">
          <a:extLst>
            <a:ext uri="{FF2B5EF4-FFF2-40B4-BE49-F238E27FC236}">
              <a16:creationId xmlns:a16="http://schemas.microsoft.com/office/drawing/2014/main" id="{6EAC025F-CFE9-4DA9-A75B-F53879C693A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2" name="AutoShape 1025" descr="Mostrando IMG_8691.JPG">
          <a:extLst>
            <a:ext uri="{FF2B5EF4-FFF2-40B4-BE49-F238E27FC236}">
              <a16:creationId xmlns:a16="http://schemas.microsoft.com/office/drawing/2014/main" id="{8D10359F-8580-4072-BF78-763FA845070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3" name="AutoShape 1024" descr="Mostrando IMG_8691.JPG">
          <a:extLst>
            <a:ext uri="{FF2B5EF4-FFF2-40B4-BE49-F238E27FC236}">
              <a16:creationId xmlns:a16="http://schemas.microsoft.com/office/drawing/2014/main" id="{06F9A248-0857-4824-BE54-201369939CD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4" name="AutoShape 1025" descr="Mostrando IMG_8691.JPG">
          <a:extLst>
            <a:ext uri="{FF2B5EF4-FFF2-40B4-BE49-F238E27FC236}">
              <a16:creationId xmlns:a16="http://schemas.microsoft.com/office/drawing/2014/main" id="{5410D7CE-C16E-4BC0-9777-5B6B4694E1A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5" name="AutoShape 1024" descr="Mostrando IMG_8691.JPG">
          <a:extLst>
            <a:ext uri="{FF2B5EF4-FFF2-40B4-BE49-F238E27FC236}">
              <a16:creationId xmlns:a16="http://schemas.microsoft.com/office/drawing/2014/main" id="{90B1AF82-C945-458D-A24E-9CF6D37602C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6" name="AutoShape 1025" descr="Mostrando IMG_8691.JPG">
          <a:extLst>
            <a:ext uri="{FF2B5EF4-FFF2-40B4-BE49-F238E27FC236}">
              <a16:creationId xmlns:a16="http://schemas.microsoft.com/office/drawing/2014/main" id="{5AAF6BF9-435A-47F4-BF7B-031AD9B23CE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7" name="AutoShape 1024" descr="Mostrando IMG_8691.JPG">
          <a:extLst>
            <a:ext uri="{FF2B5EF4-FFF2-40B4-BE49-F238E27FC236}">
              <a16:creationId xmlns:a16="http://schemas.microsoft.com/office/drawing/2014/main" id="{9FB90096-B49D-4D41-860B-3197343B507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8" name="AutoShape 1025" descr="Mostrando IMG_8691.JPG">
          <a:extLst>
            <a:ext uri="{FF2B5EF4-FFF2-40B4-BE49-F238E27FC236}">
              <a16:creationId xmlns:a16="http://schemas.microsoft.com/office/drawing/2014/main" id="{4B439F02-A395-49CC-8945-5C080C4F42D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9" name="AutoShape 1024" descr="Mostrando IMG_8691.JPG">
          <a:extLst>
            <a:ext uri="{FF2B5EF4-FFF2-40B4-BE49-F238E27FC236}">
              <a16:creationId xmlns:a16="http://schemas.microsoft.com/office/drawing/2014/main" id="{C0ECE96B-C6A8-4406-A4C1-B5E16FFE25C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0" name="AutoShape 1025" descr="Mostrando IMG_8691.JPG">
          <a:extLst>
            <a:ext uri="{FF2B5EF4-FFF2-40B4-BE49-F238E27FC236}">
              <a16:creationId xmlns:a16="http://schemas.microsoft.com/office/drawing/2014/main" id="{796B2CD1-C2B4-4B34-989E-E67070C8665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1" name="AutoShape 1024" descr="Mostrando IMG_8691.JPG">
          <a:extLst>
            <a:ext uri="{FF2B5EF4-FFF2-40B4-BE49-F238E27FC236}">
              <a16:creationId xmlns:a16="http://schemas.microsoft.com/office/drawing/2014/main" id="{A8ADD46C-DA6D-40E1-92BB-7CB80C87181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2" name="AutoShape 1024" descr="Mostrando IMG_8691.JPG">
          <a:extLst>
            <a:ext uri="{FF2B5EF4-FFF2-40B4-BE49-F238E27FC236}">
              <a16:creationId xmlns:a16="http://schemas.microsoft.com/office/drawing/2014/main" id="{6A487BD5-B332-454B-9914-FF9C5974BC4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3" name="AutoShape 1025" descr="Mostrando IMG_8691.JPG">
          <a:extLst>
            <a:ext uri="{FF2B5EF4-FFF2-40B4-BE49-F238E27FC236}">
              <a16:creationId xmlns:a16="http://schemas.microsoft.com/office/drawing/2014/main" id="{902194AF-A044-4218-BAA8-F12500999E8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4" name="AutoShape 1024" descr="Mostrando IMG_8691.JPG">
          <a:extLst>
            <a:ext uri="{FF2B5EF4-FFF2-40B4-BE49-F238E27FC236}">
              <a16:creationId xmlns:a16="http://schemas.microsoft.com/office/drawing/2014/main" id="{D83BA992-E184-46D9-A0F7-102735D52A9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5" name="AutoShape 1025" descr="Mostrando IMG_8691.JPG">
          <a:extLst>
            <a:ext uri="{FF2B5EF4-FFF2-40B4-BE49-F238E27FC236}">
              <a16:creationId xmlns:a16="http://schemas.microsoft.com/office/drawing/2014/main" id="{650E412F-7393-4A58-9AE2-33136133EFA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6" name="AutoShape 1024" descr="Mostrando IMG_8691.JPG">
          <a:extLst>
            <a:ext uri="{FF2B5EF4-FFF2-40B4-BE49-F238E27FC236}">
              <a16:creationId xmlns:a16="http://schemas.microsoft.com/office/drawing/2014/main" id="{A9F8AAB1-1F4A-4AB8-93DE-6B1A8D6AF7D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7" name="AutoShape 1025" descr="Mostrando IMG_8691.JPG">
          <a:extLst>
            <a:ext uri="{FF2B5EF4-FFF2-40B4-BE49-F238E27FC236}">
              <a16:creationId xmlns:a16="http://schemas.microsoft.com/office/drawing/2014/main" id="{DCD3656E-114C-4515-B209-C3367C097F9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8" name="AutoShape 1024" descr="Mostrando IMG_8691.JPG">
          <a:extLst>
            <a:ext uri="{FF2B5EF4-FFF2-40B4-BE49-F238E27FC236}">
              <a16:creationId xmlns:a16="http://schemas.microsoft.com/office/drawing/2014/main" id="{1E7978BE-7181-41A1-A411-3E95399AE72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9" name="AutoShape 1025" descr="Mostrando IMG_8691.JPG">
          <a:extLst>
            <a:ext uri="{FF2B5EF4-FFF2-40B4-BE49-F238E27FC236}">
              <a16:creationId xmlns:a16="http://schemas.microsoft.com/office/drawing/2014/main" id="{92AA0231-3187-4F91-8870-9E2EA3C4A20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0" name="AutoShape 1024" descr="Mostrando IMG_8691.JPG">
          <a:extLst>
            <a:ext uri="{FF2B5EF4-FFF2-40B4-BE49-F238E27FC236}">
              <a16:creationId xmlns:a16="http://schemas.microsoft.com/office/drawing/2014/main" id="{2F899D4A-9466-4231-9BAA-0007AB808A2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1" name="AutoShape 1025" descr="Mostrando IMG_8691.JPG">
          <a:extLst>
            <a:ext uri="{FF2B5EF4-FFF2-40B4-BE49-F238E27FC236}">
              <a16:creationId xmlns:a16="http://schemas.microsoft.com/office/drawing/2014/main" id="{ACC79689-BDEA-44CA-A4AB-B5525843DB6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2" name="AutoShape 1024" descr="Mostrando IMG_8691.JPG">
          <a:extLst>
            <a:ext uri="{FF2B5EF4-FFF2-40B4-BE49-F238E27FC236}">
              <a16:creationId xmlns:a16="http://schemas.microsoft.com/office/drawing/2014/main" id="{F3E2DD7A-B47E-4590-AA83-684F27D6E2F4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3" name="AutoShape 1025" descr="Mostrando IMG_8691.JPG">
          <a:extLst>
            <a:ext uri="{FF2B5EF4-FFF2-40B4-BE49-F238E27FC236}">
              <a16:creationId xmlns:a16="http://schemas.microsoft.com/office/drawing/2014/main" id="{337CAE0A-0A8D-461E-8144-771A12A18AC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4" name="AutoShape 1024" descr="Mostrando IMG_8691.JPG">
          <a:extLst>
            <a:ext uri="{FF2B5EF4-FFF2-40B4-BE49-F238E27FC236}">
              <a16:creationId xmlns:a16="http://schemas.microsoft.com/office/drawing/2014/main" id="{1F040DBB-A872-49D0-A61D-75260932021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5" name="AutoShape 1025" descr="Mostrando IMG_8691.JPG">
          <a:extLst>
            <a:ext uri="{FF2B5EF4-FFF2-40B4-BE49-F238E27FC236}">
              <a16:creationId xmlns:a16="http://schemas.microsoft.com/office/drawing/2014/main" id="{0D2FDF8B-BB3B-44DB-BFA4-75F0F5BFBCA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6" name="AutoShape 1024" descr="Mostrando IMG_8691.JPG">
          <a:extLst>
            <a:ext uri="{FF2B5EF4-FFF2-40B4-BE49-F238E27FC236}">
              <a16:creationId xmlns:a16="http://schemas.microsoft.com/office/drawing/2014/main" id="{07847973-1685-41A9-966B-0BA239EFE72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7" name="AutoShape 1025" descr="Mostrando IMG_8691.JPG">
          <a:extLst>
            <a:ext uri="{FF2B5EF4-FFF2-40B4-BE49-F238E27FC236}">
              <a16:creationId xmlns:a16="http://schemas.microsoft.com/office/drawing/2014/main" id="{D98D7E04-6B53-4617-A5AE-11B055FEC6F6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8" name="AutoShape 1024" descr="Mostrando IMG_8691.JPG">
          <a:extLst>
            <a:ext uri="{FF2B5EF4-FFF2-40B4-BE49-F238E27FC236}">
              <a16:creationId xmlns:a16="http://schemas.microsoft.com/office/drawing/2014/main" id="{53950B97-48FD-42AF-8BB6-AAFC4182AE8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9" name="AutoShape 1025" descr="Mostrando IMG_8691.JPG">
          <a:extLst>
            <a:ext uri="{FF2B5EF4-FFF2-40B4-BE49-F238E27FC236}">
              <a16:creationId xmlns:a16="http://schemas.microsoft.com/office/drawing/2014/main" id="{61785B8F-5383-48B2-9F0D-53494B05D44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0" name="AutoShape 1024" descr="Mostrando IMG_8691.JPG">
          <a:extLst>
            <a:ext uri="{FF2B5EF4-FFF2-40B4-BE49-F238E27FC236}">
              <a16:creationId xmlns:a16="http://schemas.microsoft.com/office/drawing/2014/main" id="{6BA2CCDE-634E-40F9-823D-EB22D361CE8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1" name="AutoShape 1024" descr="Mostrando IMG_8691.JPG">
          <a:extLst>
            <a:ext uri="{FF2B5EF4-FFF2-40B4-BE49-F238E27FC236}">
              <a16:creationId xmlns:a16="http://schemas.microsoft.com/office/drawing/2014/main" id="{4EF987B5-E416-4B3C-8EA5-43C5E288276E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2" name="AutoShape 1025" descr="Mostrando IMG_8691.JPG">
          <a:extLst>
            <a:ext uri="{FF2B5EF4-FFF2-40B4-BE49-F238E27FC236}">
              <a16:creationId xmlns:a16="http://schemas.microsoft.com/office/drawing/2014/main" id="{9AE8206C-9CE3-4D72-B4A3-43D63C3B982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3" name="AutoShape 1024" descr="Mostrando IMG_8691.JPG">
          <a:extLst>
            <a:ext uri="{FF2B5EF4-FFF2-40B4-BE49-F238E27FC236}">
              <a16:creationId xmlns:a16="http://schemas.microsoft.com/office/drawing/2014/main" id="{A950931F-B738-4829-A7E7-C4C8CE5DD6E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4" name="AutoShape 1025" descr="Mostrando IMG_8691.JPG">
          <a:extLst>
            <a:ext uri="{FF2B5EF4-FFF2-40B4-BE49-F238E27FC236}">
              <a16:creationId xmlns:a16="http://schemas.microsoft.com/office/drawing/2014/main" id="{A5DF6DD2-6FBE-40F8-B4B7-109852AD4C3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5" name="AutoShape 1024" descr="Mostrando IMG_8691.JPG">
          <a:extLst>
            <a:ext uri="{FF2B5EF4-FFF2-40B4-BE49-F238E27FC236}">
              <a16:creationId xmlns:a16="http://schemas.microsoft.com/office/drawing/2014/main" id="{5A9BAA1E-F016-4806-A2D1-5368B80E4C4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6" name="AutoShape 1025" descr="Mostrando IMG_8691.JPG">
          <a:extLst>
            <a:ext uri="{FF2B5EF4-FFF2-40B4-BE49-F238E27FC236}">
              <a16:creationId xmlns:a16="http://schemas.microsoft.com/office/drawing/2014/main" id="{02BC3A50-31CF-4888-85B0-5471DC6CEC5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7" name="AutoShape 1024" descr="Mostrando IMG_8691.JPG">
          <a:extLst>
            <a:ext uri="{FF2B5EF4-FFF2-40B4-BE49-F238E27FC236}">
              <a16:creationId xmlns:a16="http://schemas.microsoft.com/office/drawing/2014/main" id="{2D1912EF-7A60-48CF-AD2B-E1700231460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8" name="AutoShape 1025" descr="Mostrando IMG_8691.JPG">
          <a:extLst>
            <a:ext uri="{FF2B5EF4-FFF2-40B4-BE49-F238E27FC236}">
              <a16:creationId xmlns:a16="http://schemas.microsoft.com/office/drawing/2014/main" id="{BA2562BC-4AB3-4B19-9FDF-F9FE2D18AF0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9" name="AutoShape 1024" descr="Mostrando IMG_8691.JPG">
          <a:extLst>
            <a:ext uri="{FF2B5EF4-FFF2-40B4-BE49-F238E27FC236}">
              <a16:creationId xmlns:a16="http://schemas.microsoft.com/office/drawing/2014/main" id="{784A9856-DE5F-42EB-8234-5FC512B85EF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0" name="AutoShape 1025" descr="Mostrando IMG_8691.JPG">
          <a:extLst>
            <a:ext uri="{FF2B5EF4-FFF2-40B4-BE49-F238E27FC236}">
              <a16:creationId xmlns:a16="http://schemas.microsoft.com/office/drawing/2014/main" id="{051F37C2-E219-4A98-8A5E-7E4D6C119C8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1" name="AutoShape 1024" descr="Mostrando IMG_8691.JPG">
          <a:extLst>
            <a:ext uri="{FF2B5EF4-FFF2-40B4-BE49-F238E27FC236}">
              <a16:creationId xmlns:a16="http://schemas.microsoft.com/office/drawing/2014/main" id="{782359BE-7523-41C3-ACE1-CCC4449A149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2" name="AutoShape 1025" descr="Mostrando IMG_8691.JPG">
          <a:extLst>
            <a:ext uri="{FF2B5EF4-FFF2-40B4-BE49-F238E27FC236}">
              <a16:creationId xmlns:a16="http://schemas.microsoft.com/office/drawing/2014/main" id="{6469E54A-B8FC-4820-A9B4-6A2A6654132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3" name="AutoShape 1024" descr="Mostrando IMG_8691.JPG">
          <a:extLst>
            <a:ext uri="{FF2B5EF4-FFF2-40B4-BE49-F238E27FC236}">
              <a16:creationId xmlns:a16="http://schemas.microsoft.com/office/drawing/2014/main" id="{F79ED630-A9B7-4584-A78C-72457C1E24E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4" name="AutoShape 1025" descr="Mostrando IMG_8691.JPG">
          <a:extLst>
            <a:ext uri="{FF2B5EF4-FFF2-40B4-BE49-F238E27FC236}">
              <a16:creationId xmlns:a16="http://schemas.microsoft.com/office/drawing/2014/main" id="{64C72650-8598-4146-9855-A5462395948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5" name="AutoShape 1024" descr="Mostrando IMG_8691.JPG">
          <a:extLst>
            <a:ext uri="{FF2B5EF4-FFF2-40B4-BE49-F238E27FC236}">
              <a16:creationId xmlns:a16="http://schemas.microsoft.com/office/drawing/2014/main" id="{61F7DD04-8920-42CE-9447-4B3C23D9411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6" name="AutoShape 1025" descr="Mostrando IMG_8691.JPG">
          <a:extLst>
            <a:ext uri="{FF2B5EF4-FFF2-40B4-BE49-F238E27FC236}">
              <a16:creationId xmlns:a16="http://schemas.microsoft.com/office/drawing/2014/main" id="{7DF72D4A-D956-4D0E-A100-0451D28D7D2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7" name="AutoShape 1024" descr="Mostrando IMG_8691.JPG">
          <a:extLst>
            <a:ext uri="{FF2B5EF4-FFF2-40B4-BE49-F238E27FC236}">
              <a16:creationId xmlns:a16="http://schemas.microsoft.com/office/drawing/2014/main" id="{83AE0467-0911-4F31-855D-22DE887024E1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8" name="AutoShape 1025" descr="Mostrando IMG_8691.JPG">
          <a:extLst>
            <a:ext uri="{FF2B5EF4-FFF2-40B4-BE49-F238E27FC236}">
              <a16:creationId xmlns:a16="http://schemas.microsoft.com/office/drawing/2014/main" id="{D9DD6574-65CC-4CB0-80BC-AF70D5C5EAF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9" name="AutoShape 1024" descr="Mostrando IMG_8691.JPG">
          <a:extLst>
            <a:ext uri="{FF2B5EF4-FFF2-40B4-BE49-F238E27FC236}">
              <a16:creationId xmlns:a16="http://schemas.microsoft.com/office/drawing/2014/main" id="{EFB979E6-B93F-40F2-AEBF-77889F6AE14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0" name="AutoShape 1024" descr="Mostrando IMG_8691.JPG">
          <a:extLst>
            <a:ext uri="{FF2B5EF4-FFF2-40B4-BE49-F238E27FC236}">
              <a16:creationId xmlns:a16="http://schemas.microsoft.com/office/drawing/2014/main" id="{CB5619FF-2E25-42E4-9373-2C5BF21D35A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1" name="AutoShape 1025" descr="Mostrando IMG_8691.JPG">
          <a:extLst>
            <a:ext uri="{FF2B5EF4-FFF2-40B4-BE49-F238E27FC236}">
              <a16:creationId xmlns:a16="http://schemas.microsoft.com/office/drawing/2014/main" id="{7A0FAA4D-06BE-48FD-A2B4-7656F7222BC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2" name="AutoShape 1024" descr="Mostrando IMG_8691.JPG">
          <a:extLst>
            <a:ext uri="{FF2B5EF4-FFF2-40B4-BE49-F238E27FC236}">
              <a16:creationId xmlns:a16="http://schemas.microsoft.com/office/drawing/2014/main" id="{760CAE91-D763-4545-9647-E57F95D7BD1C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3" name="AutoShape 1025" descr="Mostrando IMG_8691.JPG">
          <a:extLst>
            <a:ext uri="{FF2B5EF4-FFF2-40B4-BE49-F238E27FC236}">
              <a16:creationId xmlns:a16="http://schemas.microsoft.com/office/drawing/2014/main" id="{021A616D-2301-4084-B7CB-2719B17CCF8B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4" name="AutoShape 1024" descr="Mostrando IMG_8691.JPG">
          <a:extLst>
            <a:ext uri="{FF2B5EF4-FFF2-40B4-BE49-F238E27FC236}">
              <a16:creationId xmlns:a16="http://schemas.microsoft.com/office/drawing/2014/main" id="{82B0CDD8-3A4C-4A22-B7D1-E735965E67F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5" name="AutoShape 1025" descr="Mostrando IMG_8691.JPG">
          <a:extLst>
            <a:ext uri="{FF2B5EF4-FFF2-40B4-BE49-F238E27FC236}">
              <a16:creationId xmlns:a16="http://schemas.microsoft.com/office/drawing/2014/main" id="{5F0A09FD-C280-46A9-BCB6-D3B0F07FD7F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6" name="AutoShape 1024" descr="Mostrando IMG_8691.JPG">
          <a:extLst>
            <a:ext uri="{FF2B5EF4-FFF2-40B4-BE49-F238E27FC236}">
              <a16:creationId xmlns:a16="http://schemas.microsoft.com/office/drawing/2014/main" id="{82A16014-1867-4D20-A5B6-8349A1B8EB52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7" name="AutoShape 1025" descr="Mostrando IMG_8691.JPG">
          <a:extLst>
            <a:ext uri="{FF2B5EF4-FFF2-40B4-BE49-F238E27FC236}">
              <a16:creationId xmlns:a16="http://schemas.microsoft.com/office/drawing/2014/main" id="{682FD6B3-5DBD-4B87-BDB2-CCFADFA4D8E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8" name="AutoShape 1024" descr="Mostrando IMG_8691.JPG">
          <a:extLst>
            <a:ext uri="{FF2B5EF4-FFF2-40B4-BE49-F238E27FC236}">
              <a16:creationId xmlns:a16="http://schemas.microsoft.com/office/drawing/2014/main" id="{8484E434-5902-4157-81B3-D964AC9BDEB0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9" name="AutoShape 1025" descr="Mostrando IMG_8691.JPG">
          <a:extLst>
            <a:ext uri="{FF2B5EF4-FFF2-40B4-BE49-F238E27FC236}">
              <a16:creationId xmlns:a16="http://schemas.microsoft.com/office/drawing/2014/main" id="{A963F218-B4AD-4CDD-960B-E29E0020C9F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0" name="AutoShape 1024" descr="Mostrando IMG_8691.JPG">
          <a:extLst>
            <a:ext uri="{FF2B5EF4-FFF2-40B4-BE49-F238E27FC236}">
              <a16:creationId xmlns:a16="http://schemas.microsoft.com/office/drawing/2014/main" id="{C4060453-E020-42A1-9B61-D0ED9AC9DDF8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1" name="AutoShape 1025" descr="Mostrando IMG_8691.JPG">
          <a:extLst>
            <a:ext uri="{FF2B5EF4-FFF2-40B4-BE49-F238E27FC236}">
              <a16:creationId xmlns:a16="http://schemas.microsoft.com/office/drawing/2014/main" id="{576AE81F-DB81-4EEA-9CD1-51F4457BD3A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2" name="AutoShape 1024" descr="Mostrando IMG_8691.JPG">
          <a:extLst>
            <a:ext uri="{FF2B5EF4-FFF2-40B4-BE49-F238E27FC236}">
              <a16:creationId xmlns:a16="http://schemas.microsoft.com/office/drawing/2014/main" id="{FC98EA7D-6A0B-4A7A-B313-6FF146841BF3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3" name="AutoShape 1025" descr="Mostrando IMG_8691.JPG">
          <a:extLst>
            <a:ext uri="{FF2B5EF4-FFF2-40B4-BE49-F238E27FC236}">
              <a16:creationId xmlns:a16="http://schemas.microsoft.com/office/drawing/2014/main" id="{C2079EBB-BF68-42AF-8D95-27046875CC75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4" name="AutoShape 1024" descr="Mostrando IMG_8691.JPG">
          <a:extLst>
            <a:ext uri="{FF2B5EF4-FFF2-40B4-BE49-F238E27FC236}">
              <a16:creationId xmlns:a16="http://schemas.microsoft.com/office/drawing/2014/main" id="{C2B07800-58DB-4AA5-AA06-E5AB758E32FD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5" name="AutoShape 1025" descr="Mostrando IMG_8691.JPG">
          <a:extLst>
            <a:ext uri="{FF2B5EF4-FFF2-40B4-BE49-F238E27FC236}">
              <a16:creationId xmlns:a16="http://schemas.microsoft.com/office/drawing/2014/main" id="{B7619220-9FD0-4CFC-833C-4597EFF16DAA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6" name="AutoShape 1024" descr="Mostrando IMG_8691.JPG">
          <a:extLst>
            <a:ext uri="{FF2B5EF4-FFF2-40B4-BE49-F238E27FC236}">
              <a16:creationId xmlns:a16="http://schemas.microsoft.com/office/drawing/2014/main" id="{BADF9019-ADB9-4D9C-A52A-82A6889C7239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7" name="AutoShape 1025" descr="Mostrando IMG_8691.JPG">
          <a:extLst>
            <a:ext uri="{FF2B5EF4-FFF2-40B4-BE49-F238E27FC236}">
              <a16:creationId xmlns:a16="http://schemas.microsoft.com/office/drawing/2014/main" id="{57ED01F8-0D83-496B-BE43-25661C8FE437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8" name="AutoShape 1024" descr="Mostrando IMG_8691.JPG">
          <a:extLst>
            <a:ext uri="{FF2B5EF4-FFF2-40B4-BE49-F238E27FC236}">
              <a16:creationId xmlns:a16="http://schemas.microsoft.com/office/drawing/2014/main" id="{AB1C176E-3787-45DF-BE90-95E148ED9B8F}"/>
            </a:ext>
          </a:extLst>
        </xdr:cNvPr>
        <xdr:cNvSpPr>
          <a:spLocks noChangeAspect="1" noChangeArrowheads="1"/>
        </xdr:cNvSpPr>
      </xdr:nvSpPr>
      <xdr:spPr bwMode="auto">
        <a:xfrm>
          <a:off x="82169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14</xdr:col>
      <xdr:colOff>254000</xdr:colOff>
      <xdr:row>60</xdr:row>
      <xdr:rowOff>63500</xdr:rowOff>
    </xdr:from>
    <xdr:to>
      <xdr:col>15</xdr:col>
      <xdr:colOff>526930</xdr:colOff>
      <xdr:row>61</xdr:row>
      <xdr:rowOff>707160</xdr:rowOff>
    </xdr:to>
    <xdr:pic>
      <xdr:nvPicPr>
        <xdr:cNvPr id="469" name="Imagen 468">
          <a:extLst>
            <a:ext uri="{FF2B5EF4-FFF2-40B4-BE49-F238E27FC236}">
              <a16:creationId xmlns:a16="http://schemas.microsoft.com/office/drawing/2014/main" id="{051E4C43-32B9-44E5-B79C-F23E93053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13000" y="292100"/>
          <a:ext cx="123813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1073150</xdr:colOff>
      <xdr:row>71</xdr:row>
      <xdr:rowOff>171450</xdr:rowOff>
    </xdr:from>
    <xdr:ext cx="3105150" cy="2927350"/>
    <xdr:pic>
      <xdr:nvPicPr>
        <xdr:cNvPr id="472" name="Imagen 471">
          <a:extLst>
            <a:ext uri="{FF2B5EF4-FFF2-40B4-BE49-F238E27FC236}">
              <a16:creationId xmlns:a16="http://schemas.microsoft.com/office/drawing/2014/main" id="{3D96C4AE-20AB-4CAC-87D0-596533134931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3450" y="20275550"/>
          <a:ext cx="3105150" cy="29273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10</xdr:col>
      <xdr:colOff>50801</xdr:colOff>
      <xdr:row>71</xdr:row>
      <xdr:rowOff>25399</xdr:rowOff>
    </xdr:from>
    <xdr:to>
      <xdr:col>12</xdr:col>
      <xdr:colOff>957491</xdr:colOff>
      <xdr:row>79</xdr:row>
      <xdr:rowOff>139700</xdr:rowOff>
    </xdr:to>
    <xdr:pic>
      <xdr:nvPicPr>
        <xdr:cNvPr id="473" name="Imagen 472">
          <a:extLst>
            <a:ext uri="{FF2B5EF4-FFF2-40B4-BE49-F238E27FC236}">
              <a16:creationId xmlns:a16="http://schemas.microsoft.com/office/drawing/2014/main" id="{A6DB9101-925F-48CE-88E1-E019AB7FB6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t="12545"/>
        <a:stretch/>
      </xdr:blipFill>
      <xdr:spPr>
        <a:xfrm>
          <a:off x="9372601" y="20129499"/>
          <a:ext cx="4145190" cy="3098801"/>
        </a:xfrm>
        <a:prstGeom prst="rect">
          <a:avLst/>
        </a:prstGeom>
      </xdr:spPr>
    </xdr:pic>
    <xdr:clientData/>
  </xdr:twoCellAnchor>
  <xdr:twoCellAnchor editAs="oneCell">
    <xdr:from>
      <xdr:col>12</xdr:col>
      <xdr:colOff>787400</xdr:colOff>
      <xdr:row>41</xdr:row>
      <xdr:rowOff>12701</xdr:rowOff>
    </xdr:from>
    <xdr:to>
      <xdr:col>14</xdr:col>
      <xdr:colOff>107502</xdr:colOff>
      <xdr:row>48</xdr:row>
      <xdr:rowOff>215901</xdr:rowOff>
    </xdr:to>
    <xdr:pic>
      <xdr:nvPicPr>
        <xdr:cNvPr id="474" name="Imagen 473">
          <a:extLst>
            <a:ext uri="{FF2B5EF4-FFF2-40B4-BE49-F238E27FC236}">
              <a16:creationId xmlns:a16="http://schemas.microsoft.com/office/drawing/2014/main" id="{A8FCB2A8-DAD5-446C-937D-93114D9A1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347700" y="11887201"/>
          <a:ext cx="1618802" cy="2959100"/>
        </a:xfrm>
        <a:prstGeom prst="rect">
          <a:avLst/>
        </a:prstGeom>
      </xdr:spPr>
    </xdr:pic>
    <xdr:clientData/>
  </xdr:twoCellAnchor>
  <xdr:twoCellAnchor editAs="oneCell">
    <xdr:from>
      <xdr:col>11</xdr:col>
      <xdr:colOff>469900</xdr:colOff>
      <xdr:row>11</xdr:row>
      <xdr:rowOff>25400</xdr:rowOff>
    </xdr:from>
    <xdr:to>
      <xdr:col>13</xdr:col>
      <xdr:colOff>152400</xdr:colOff>
      <xdr:row>21</xdr:row>
      <xdr:rowOff>23487</xdr:rowOff>
    </xdr:to>
    <xdr:pic>
      <xdr:nvPicPr>
        <xdr:cNvPr id="475" name="Imagen 474">
          <a:extLst>
            <a:ext uri="{FF2B5EF4-FFF2-40B4-BE49-F238E27FC236}">
              <a16:creationId xmlns:a16="http://schemas.microsoft.com/office/drawing/2014/main" id="{9D7F3399-1F59-462F-AE1F-7ACA23272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014200" y="3352800"/>
          <a:ext cx="1930400" cy="35286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6D26D74E-FC73-438C-8658-16B248E993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9042218F-EFE9-4BFA-B532-E8BEE80D26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7F7F1458-6A12-4A93-BF6F-0553C2AD5C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A1CA4C17-3851-43AD-9E47-35851A14E2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B7894FDA-DB48-4D85-9D96-5526E10515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5BC12E3-7881-4A06-9800-0E8BAF9931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1457623A-91C9-4DE9-BA37-FD2BD986F4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008B40A2-1656-4DC6-9B37-45F59AEB9D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854EC250-5F4D-4A34-9807-143F95795E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CEE883E9-D52B-40C1-ADE6-DFD5C621C3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E7DB0DF4-C0EF-4F1A-A1FA-E5B5B0AD35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849C7C26-D043-4E31-8883-A6F3FCC03A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97315E87-2EA8-4490-B882-13FA205494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2E322C93-92D9-43BF-8F6A-DF4CAA456C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D68D828-6858-4807-810D-8C62A2BD28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501D5CC-6D3B-417B-B974-12AD1D130A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F0C37C6D-F5B8-4CA4-8A95-3C78B61DAF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42A183E1-560D-4DEB-9002-BB9715304D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469B4025-BEF1-4DBE-BBED-4C1E8BEC27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EF462BA6-57E2-471F-ACBC-1754D4EBE6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35C895B2-F467-42B3-9FAA-DA6A496224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CBE5DB8-A41F-4BE2-8FD5-5B106F68E0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9AB6EE18-24E4-4743-B9B4-31AECB4224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C875455-9677-4EFE-8C67-CF1316D452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A9C9F63A-504C-44DB-B657-0F28ADDAC1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34A5F2CE-17B3-4261-B794-B6CDC488AB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CA00B40-C2AB-4300-B691-8CFF30543D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6D639CA1-52A9-4A03-9979-1DDFF41D39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B8F08973-13A9-4B07-963E-08A34605A8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B8D919C9-E5BA-41D5-8B31-C5A0353B3F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709254D0-B3D5-4B15-9036-0C570B82FB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F5429AA4-F5C3-4EEA-96C8-5449CC0068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50ECC16C-F1D3-441B-A0A0-4B840F421E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10F7223-4701-4307-9E51-723E3648D7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CD687918-2ACF-416A-9261-56F964BA36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9103E442-0420-4F7E-850B-4F55C2FA4F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1306B1E0-8D99-4D89-B978-D7FF8EB5BC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710910ED-B429-4099-9932-82D4996AA1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F12695D7-AE02-4AED-A4E6-3CE4491A7C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42CF3D26-B640-449A-9CB1-144BFE81B4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987A37B3-AFC2-455D-8327-9816E5D1E4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8D7D9BED-DEC3-4EFB-A582-73E1791D10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053AB934-6CBB-468D-8C00-AF23FC69BD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D5804E89-36CD-40B8-8206-09284482B5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23BD92AC-8BA4-4AC7-97F8-5DC1084FEB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F1939F97-1048-4577-BCA9-764131EEE6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150B2298-21A5-4710-86FD-61FDC5891E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1F94E766-112C-40A7-92D0-AC2F99551D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84B2C7E8-AB37-4947-BC4E-B070AB39D5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BE141958-5CFE-4FB9-B272-A406A4447C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C8A7D7A-4BE2-49BE-B214-6D7C8EA542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5EEF8B76-5A83-4A1F-BFEE-E0F3DACAA2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861CD0B4-E8E3-4D63-B5FC-016ECA1940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32851F1C-87FB-4B92-B53A-3B0FD33D52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28968A01-97AB-42A7-9941-303EB6A395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CBF487E7-F6D4-4E34-8E92-81E1303FFB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768AABCB-C248-4D78-9568-C6307DB78A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19106180-0637-4AE6-B5E7-98B203C217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9F6780BA-EC6A-4B4F-AB15-10B17C5878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E4889BC2-8692-44B0-9F64-0036D6C4FC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A5DC4687-CABC-4716-8A46-2B7AF9B405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8C2DAE37-E90D-4FFB-BCB1-53AB29798A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FE590EFC-5FFD-4D28-B482-3EC11783C6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3F99F422-5BB8-4EF2-AB54-698D44F74B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A30F93A1-0B28-4568-9D9B-9C87690C97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6BEBB484-0E4E-451D-BBFC-97BC6E93B9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22374131-0495-49AE-A041-A6BE5FE17F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ECDB6291-EC54-408C-A374-D5E31CB315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F9AC8319-A787-4984-841A-2FABEDA601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76A71BA8-BA63-48FC-8322-1247BC784A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AEC74C2-7FD8-45A7-8613-78DAB0129A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40BF14E-68EB-4CDD-BD16-1C99A8971D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E090C716-E0B0-45AB-8CEF-95AFE76492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3781532B-460E-45A0-A1EB-0DFBACC793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E8453BEF-A90B-41E9-88EF-6B3A63EEBB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2D3D3A4E-0967-4BB7-BB87-BF12B5F1B4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171454</xdr:colOff>
      <xdr:row>1</xdr:row>
      <xdr:rowOff>66681</xdr:rowOff>
    </xdr:from>
    <xdr:to>
      <xdr:col>1</xdr:col>
      <xdr:colOff>1323976</xdr:colOff>
      <xdr:row>2</xdr:row>
      <xdr:rowOff>733425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55E27D35-F58A-4CB0-8AF1-23C0108ECBE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9" y="295281"/>
          <a:ext cx="1152522" cy="89534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2EA9BD23-A389-4FA2-B07E-D4A2181338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9680D19B-B289-44BB-AF99-6503858793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5DC74B0E-ECB8-4A1B-B70A-D2285CAA4A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9E3E208-0BF2-4230-96ED-63B1A76767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0A0A1936-41A0-494F-AE12-CC5A32C906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03B6BF95-D227-469B-A496-8FE7B7AAB5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4CA1BA6A-2A7B-4049-A497-82204453FF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2D82594F-B447-4E1C-9ADE-81BBEB2C42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341CF9F9-5675-4BC0-B07D-7F0168134B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AC67E2C8-92BD-4757-85C7-7A22431BA5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26799DDB-F8A8-4A23-83B2-5EBFDE2D2F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FC42F846-FC8A-4BC7-910F-06D0DA01B3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4ED1CF1A-E006-4C9F-8940-B2F4DF27AF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0EC74B59-46A3-4B76-AE22-976C83F02A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2008FE45-09EC-4E2E-94E2-FC7BC62EAC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3316A8EA-97B8-4C09-83F6-30C6C583BE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30E2724B-F4D9-4D33-9033-A351D98FCA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9349F937-208A-4A6E-968E-E178179263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98B61BA4-2015-4259-B276-ECC2AE4646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FF745AE8-0A9B-4652-9ADD-F12F54DEF0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52610AE8-F52D-4BFB-A5FE-1BB49D4286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38F87A43-A6D0-4FE2-B422-9916644D38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2F63045F-B730-440D-87E5-89479E65FD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D1DABB05-6094-41F2-8760-CA8F1E8760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968FDA47-7C90-4CFF-B917-BC3D8B30B9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ECC85CC9-C4BB-44CB-9B2B-2ABF8FED82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ACBCB3E7-FC6E-414B-8BBC-1FF3AF77F3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D38D3371-7541-48B2-A1B6-DA0FF24F32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D1F41718-2AB9-4906-AEAC-6E9C4A3DBC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20F61273-82AC-4148-A950-301FEE4EE6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ADFAFB88-3335-406D-8B9C-563BCC3FA8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3C29A21A-A916-4AFD-B175-6E17969418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3D534602-DC58-4E14-B7C1-D680564676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3ECD2842-C7E9-431F-8E21-C6A99D66D0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20CCB249-9B16-4E49-93C2-BD825B1A73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99F7A9FA-440E-4FFC-A4BC-A5A1C6268B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D4F4AB65-1668-4586-9808-F2D539DC75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2DC4613E-703C-4EEA-8E0F-3BCEE3CBCA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1967CA79-2050-438F-983C-2A2F109793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F600FEA5-C6AA-4E76-A58D-1FB9090730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D87764B2-AB21-4619-AECF-F062D5A88B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5B44FC99-C54E-4880-A974-68D65E21B7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28E03DEB-C613-48D2-9496-70E4873EB2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EAFA1F7C-5958-4BAB-925B-B849DA50D0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1D2E9AFC-9386-480E-89E5-77218C2B79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4F822A1A-1674-4C4A-ADEB-0C3D3C2833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E461B9BB-B181-456F-AED8-B04DB0B555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BD14F443-017A-4242-8536-5675F9574D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71CF3002-CD42-4737-8625-00BC178DA0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F1122519-5414-4C6B-9093-28D360D9AE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59585F73-EDB1-411F-80E4-DA52B3BAF3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D05A255F-D70B-410B-9813-014882468C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8436E7E4-CB5F-4EA8-856D-0ADE38F994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1D7C8CD7-3789-400C-86EF-14ED0AA969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04C10D7D-07DB-4B24-9E17-9DB2846EE2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31E1345D-45FC-452A-84CC-BC5939F295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4FB23DCC-157C-4976-A40C-BE175F4248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845DA172-D832-42E0-8C64-CB025BDDDC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284D470B-073D-4F24-8870-505373ABFF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819F2F01-8C6A-4697-97F4-62C679FADE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A2DAF5D4-6C94-45F5-AA40-9B0546F3F9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0FA907EE-B8D6-4E5B-B0BC-4F2ABF1234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C2D61713-97E7-4949-ACCF-71B43E0B0C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F2B8C297-2184-4239-93B6-8DCC38D13F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B19FA9F5-CB28-451C-B0A3-0ECA682C76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61769A65-82BD-47AC-82E7-C5CCA27094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C3295223-A380-489C-9844-8BA5E15F5C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8FC6D562-FB2A-4C05-9823-C0B590049C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F5D2E223-FCAD-4BC8-881C-F9090B4BCF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52BA1570-3026-4841-8B8B-A1D2241BEE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B3578F4D-F45B-4182-AD62-46CD9A31DE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733651E5-7642-441C-AC74-9CB8D52385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8EC0B4C0-1ED7-4AA8-89C2-8FB7906A01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392A85B7-728A-4339-B1B2-BB46578EA1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3D61E8AE-56EC-418D-8D5F-520072A33F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1A8E87B7-B787-4509-A9D3-9E918B30E8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E363B567-B139-4CCD-A17E-6CDA2ACAD0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F82716D7-57AE-44E8-8CB1-F11910DB4A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2871D463-21D7-4613-BD48-D10A004010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3DFD88E4-0FA1-4976-8A1D-C8ED019D60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F347F33E-97CB-4D94-A8DD-6F6AB3921A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9580C544-1373-4A69-8B06-7A2CA14F54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5ACFE258-3707-4DAB-B8E3-94B7B321B2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A37873B8-9631-4E5A-981D-5707BFE7CD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6F361566-754F-4092-A516-34B039B91D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80907485-1708-4241-99A7-2A8B265C54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4F2DB159-03D3-43C8-A33D-10643312E7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C31B7DF0-E464-44F6-8AAE-56C0496B01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BD202B2B-AFF2-46CA-AAA6-701C8AEDD4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C8D94864-6C41-42F8-9C28-E883B38240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DAB6E821-345F-4C0F-9898-FCA5CBA214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0E3589C1-F825-476C-BB90-704A65D2DD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6F0DE255-9D57-4EB8-A643-72084372A6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0DF16D24-2515-4EB1-AD00-47BE3396EC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48D05B80-9CB8-4EBB-9D5D-19B3B698D2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412B8F7D-3FDA-4251-9CF9-B4868D5D22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944709EC-858D-47E6-AD67-69556E5A4A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BB678ED7-A115-4C16-87A4-F9F0FF6C70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EB2F5C43-8276-4D7E-951B-9653C37C34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CE18C415-950A-4F46-ADE3-A4B71F2EC9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2F9D53CF-446C-41A2-92E9-D82A6A32E8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F51AD09A-14AD-48A4-BD2E-A2E745AF41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456D7CF3-E3E4-43DB-9312-CB309AC70E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CACEF9C7-7877-4C1B-B458-39A0F38997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5E1272CB-5C93-4C73-923A-92714C402E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76E02E82-0238-47D6-A547-937A0F4F42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3FF2465E-DEEA-4106-848D-BCFFECCC5B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496ABD37-A03D-4099-8A75-CBBA2C6D79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C8B92658-512C-41ED-85FB-C5339B19FF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563A3C2B-81C4-4E52-B098-077EF4236C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52B413F9-ED07-4B2F-8CD3-96648E05EA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A0A35204-7E9D-4A73-9DE4-34276055D6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790E7570-F51B-4AE2-8AE5-4690359E6F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13BD5CF8-7D3F-42F5-A865-B2F6D7FE27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30A79EE9-77F2-42E9-8B07-19A9708830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97C82F2D-AE1C-4BE5-ABD4-A3DB9AA0C8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2E1750FE-758E-4944-9D7C-25C8420522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0872FC7C-7640-43EF-BA7C-5CCA901FDB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4CE3EE1C-F2E5-47C7-8E5A-3024DBC011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434D60E3-679D-4565-B26C-B46AE64297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C49DB848-CCA2-474F-A985-F1BD27C62A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954D161D-8474-488D-A3CA-269BEEBCF3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B6AAED54-A6EA-4D4C-AFE9-BC003D2D23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B14993D1-D21B-4D0C-B404-781333A339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B1ED110B-BB20-4670-A72A-229977AAAF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8A44E089-E80E-4B37-B9FE-ED9213B975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9AF2E494-6882-45BB-8D2D-D0E35B6086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1A36EB1E-99E4-4BE3-8875-4E9A5F1369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B8458443-F119-488B-B517-09062861B1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E8CD2481-7B80-4AC8-98D1-153EFADCC6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EFED778B-C255-45B4-96B8-434E09C330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C0985195-46E8-48E3-BC33-5CB812A189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2441DC07-8E02-4B2B-A098-80883B4D0D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C5A193F4-8E83-4905-B1AF-2D39197A32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CE4499AD-C8D4-440A-92F4-6949CA822B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458B7E44-CF4C-4463-8F8D-FFA5B5ACF0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F3AEDFEE-3127-418C-A852-F765025EDB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812A65DD-240E-46CB-9FAD-8D95B32997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6712B8B7-2646-4A24-85D4-39E1A151A4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88414923-1479-406F-B234-21B9E50DD5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5E48D897-EE14-440C-9E50-7E7A0CE0A1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45E65D83-D2CB-42F3-889B-2849BC7EFC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5116AD22-26E4-4E2B-901A-CEABB4B407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798A4611-B6E0-4842-B427-2855731578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FF28287A-63E0-4879-A1A9-F56DC7C6F6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9914C767-94DA-475E-A84A-A92753E0D2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325E177E-02CB-4E4A-84AB-C00109411F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D58257AE-E4EF-40C5-AA64-482CF5F77C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03BBBDC9-2351-42A4-A7E4-B182ECCFDD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8360E7A4-BA89-4FA9-8208-1676563B1D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F02A2BB9-5E05-48E7-885D-E89AF8ACF1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91C03A94-D72F-4FE1-8C22-5841F52196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171454</xdr:colOff>
      <xdr:row>31</xdr:row>
      <xdr:rowOff>66681</xdr:rowOff>
    </xdr:from>
    <xdr:ext cx="1152522" cy="898066"/>
    <xdr:pic>
      <xdr:nvPicPr>
        <xdr:cNvPr id="231" name="Imagen 230">
          <a:extLst>
            <a:ext uri="{FF2B5EF4-FFF2-40B4-BE49-F238E27FC236}">
              <a16:creationId xmlns:a16="http://schemas.microsoft.com/office/drawing/2014/main" id="{6698CE7F-AD22-487A-92A1-9C7AF45A0164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9" y="7600956"/>
          <a:ext cx="1152522" cy="898066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21B691FD-06D0-47AD-B495-7CC2D821CD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F6CFF06B-C6AB-4F61-A935-3F64F906AE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A000DB00-1566-4440-8E79-95EA51F430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B1EDEBEB-84B8-45E7-A3DA-53CFF14039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AD170177-D452-498B-A324-24D8B4DFA1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7561948E-B058-4A8B-A1D2-B221EB3932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BBB9BF3B-0D4C-4161-B8B9-8083809F78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FD9A1DD5-BAA0-4F96-AE8E-9717CD21DD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889BA242-C3EE-46BD-A7F5-1BE64E02C4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67822739-ED69-41EC-915A-9E4F61F981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2D058878-014C-40DA-B429-F338EEC0E7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0CAFA76E-7C0A-4D33-8D5E-137A02E07B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B7DB3A59-AA98-4829-A66E-D7E8DEC90E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D663F023-2F35-4CC9-BABC-75DFC1D590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1AA6E059-7757-43A9-BC4F-BF5B745D7D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A9F0FE4D-9376-43B1-BBF4-37E0984D4E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5D5C3DEF-8FEA-4C34-9E32-0A9FCE8217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B96AEC60-CE5F-4382-A3E5-10C7F32E72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D913DA05-603C-4917-949E-516284DCBC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A38ED662-9DEE-4814-9702-ADDE093ACC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1F697197-BFB1-461F-B9DD-4771F0A4F4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4CCB6AC7-F7D7-4E49-9B95-5275D93600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5833A74B-240F-4DE1-B260-766D850D51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5D218014-6C66-40F0-BB00-B39E77EB96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EE65DF89-83EF-47BC-B1E2-7982E37258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CAD507C2-683E-4BBC-B8FE-8C7E009CE8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F75610EA-8A26-4FEC-9167-C14AB2FA5A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ECCE52E2-D0C6-4009-BA2B-C00012401E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7E9AB725-27B3-4CF4-9112-26F5B3A5E6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D1B00E15-7765-4C0E-930D-5C26A346DD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2998E1ED-24E9-484A-A3CE-3A0484A905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F419AED1-36E0-4A31-91F6-094B2A1EBC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5E8182EA-2F55-4F5D-BDF4-1C4EBF0351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5B9B30BD-3279-4656-B3B5-09E4A23DCA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0EA066B0-C0DB-4F44-9BD7-5BD61E2168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8E49336E-E479-481F-80F5-C1A1A2B5EF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7EAFCDCB-543D-4F67-A400-7E70E59FDF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FCD1FB89-D794-4F39-93A5-FE983632DE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1D8769D6-F2E4-4936-96C6-C41818116E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AEE62A6F-B7EE-4772-B44C-B5E61AD26D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0EFACD36-15F4-4120-BA54-9FE0D0AAA9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A6557683-3EEC-4ADF-A983-B4BEAFF6CD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2FB4FA23-755E-449C-B41A-1C60970EC3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3612F4EE-F0DC-4C87-BCAC-84AC43D978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51E8234D-AF82-46E5-A824-AC4FC74A4B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D2B61092-DEB0-45DB-B97F-C8A0A60BE9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2DD90A28-6556-4C89-829B-4FE44134DD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860CDA23-F1B6-42DB-8E26-0A5AA791EF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41F528CB-DDFC-490E-AC40-2BA628A3C3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95359C14-3048-44DC-8F95-CA7D1C7780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5F334D94-289C-4730-8081-B43CF78C34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62DA0428-F5BB-40B9-93EC-B7814C3913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65607735-5E41-4E54-81AC-447ABE9AAB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DDA3B733-BA94-445D-B238-D895CC0220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261C2218-08F3-41B7-B82F-E91EA47166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80E0C32C-DBB2-4C80-BF1E-5851C90151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E41A2629-5AA9-4328-88B6-7569998847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C779C3B0-2637-4137-973D-7219B9989A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894AFC0E-B658-4C0F-8780-38933F4A32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735221A7-9106-42E7-A1BD-8240E2E770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EFED90CC-B237-4EAA-82EC-F035C16C64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3AE8FD2A-476F-47A9-8836-F6119DD4AA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027FC82F-6284-4DEB-9F41-B422CF946B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8E6F9169-3E06-4121-B92C-77888EDEEC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397F53A8-8963-4CF7-95F4-39EFB43E9D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03E86CAB-23C4-4206-ADD7-3E691E373A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28ABDA3F-6722-4FC5-A7E5-7E9CBCA537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3A0D5903-A0D7-43FE-A7B9-024CA878D7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23E9CCE8-E627-4E21-B281-0C1AC8C2F2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2AE2E53A-B914-44C6-9EF0-EA86F3ACD6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711764F1-29FA-43E2-B164-A0AB6EDB28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F5169784-F96D-453E-B323-73AA878CAA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FC170688-12A6-4158-BD52-A383A0529A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98FFD390-F9C0-409A-9232-F47090F65E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8C045741-AF98-42A8-BDA4-3F51ACF9B6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FBD1778C-889A-4E0F-92B9-321C59E945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14</xdr:col>
      <xdr:colOff>333375</xdr:colOff>
      <xdr:row>1</xdr:row>
      <xdr:rowOff>111125</xdr:rowOff>
    </xdr:from>
    <xdr:to>
      <xdr:col>15</xdr:col>
      <xdr:colOff>606305</xdr:colOff>
      <xdr:row>2</xdr:row>
      <xdr:rowOff>754785</xdr:rowOff>
    </xdr:to>
    <xdr:pic>
      <xdr:nvPicPr>
        <xdr:cNvPr id="308" name="Imagen 307">
          <a:extLst>
            <a:ext uri="{FF2B5EF4-FFF2-40B4-BE49-F238E27FC236}">
              <a16:creationId xmlns:a16="http://schemas.microsoft.com/office/drawing/2014/main" id="{CF2E90BB-12F5-4866-93C1-EA0680203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63750" y="33337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254000</xdr:colOff>
      <xdr:row>31</xdr:row>
      <xdr:rowOff>142875</xdr:rowOff>
    </xdr:from>
    <xdr:to>
      <xdr:col>15</xdr:col>
      <xdr:colOff>607992</xdr:colOff>
      <xdr:row>32</xdr:row>
      <xdr:rowOff>428625</xdr:rowOff>
    </xdr:to>
    <xdr:pic>
      <xdr:nvPicPr>
        <xdr:cNvPr id="309" name="Imagen 308">
          <a:extLst>
            <a:ext uri="{FF2B5EF4-FFF2-40B4-BE49-F238E27FC236}">
              <a16:creationId xmlns:a16="http://schemas.microsoft.com/office/drawing/2014/main" id="{69B18DDB-AF83-40F5-A74E-A681A870A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684375" y="7493000"/>
          <a:ext cx="1290617" cy="87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63501</xdr:rowOff>
    </xdr:from>
    <xdr:to>
      <xdr:col>11</xdr:col>
      <xdr:colOff>365126</xdr:colOff>
      <xdr:row>18</xdr:row>
      <xdr:rowOff>190501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407F689A-08AF-4EAD-8B74-E541B212E15A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674"/>
        <a:stretch/>
      </xdr:blipFill>
      <xdr:spPr bwMode="auto">
        <a:xfrm>
          <a:off x="9064625" y="3635376"/>
          <a:ext cx="2524125" cy="231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444500</xdr:colOff>
      <xdr:row>11</xdr:row>
      <xdr:rowOff>142875</xdr:rowOff>
    </xdr:from>
    <xdr:to>
      <xdr:col>12</xdr:col>
      <xdr:colOff>1016000</xdr:colOff>
      <xdr:row>21</xdr:row>
      <xdr:rowOff>92075</xdr:rowOff>
    </xdr:to>
    <xdr:pic>
      <xdr:nvPicPr>
        <xdr:cNvPr id="311" name="Imagen 310">
          <a:extLst>
            <a:ext uri="{FF2B5EF4-FFF2-40B4-BE49-F238E27FC236}">
              <a16:creationId xmlns:a16="http://schemas.microsoft.com/office/drawing/2014/main" id="{EEC6A8B6-DBC8-47B4-BD54-3B9D0A9560D1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8125" y="3397250"/>
          <a:ext cx="1555750" cy="3124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1158875</xdr:colOff>
      <xdr:row>12</xdr:row>
      <xdr:rowOff>254000</xdr:rowOff>
    </xdr:from>
    <xdr:to>
      <xdr:col>15</xdr:col>
      <xdr:colOff>787400</xdr:colOff>
      <xdr:row>19</xdr:row>
      <xdr:rowOff>165100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18913D39-20BD-43AA-AF0E-F0C9DAF5E5B7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6750" y="3825875"/>
          <a:ext cx="2787650" cy="2324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175533</xdr:colOff>
      <xdr:row>42</xdr:row>
      <xdr:rowOff>287111</xdr:rowOff>
    </xdr:from>
    <xdr:to>
      <xdr:col>11</xdr:col>
      <xdr:colOff>830944</xdr:colOff>
      <xdr:row>48</xdr:row>
      <xdr:rowOff>129268</xdr:rowOff>
    </xdr:to>
    <xdr:pic>
      <xdr:nvPicPr>
        <xdr:cNvPr id="315" name="Imagen 314">
          <a:extLst>
            <a:ext uri="{FF2B5EF4-FFF2-40B4-BE49-F238E27FC236}">
              <a16:creationId xmlns:a16="http://schemas.microsoft.com/office/drawing/2014/main" id="{64423167-F001-4212-870B-323639B5EA98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4590" y="11858625"/>
          <a:ext cx="2876096" cy="23894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9587BE6-3412-4629-965D-7DDABE8E87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120998C-89EC-483D-9737-A4310D3453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32F05134-096F-4179-A1D2-700BA47FA0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93853E74-3DA1-43C5-9F13-892784AC2D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C78FDBA2-0024-4510-AB58-02E09C8AFC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24C0B171-6DC5-429C-9D79-551A18FD62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37584C2-E26C-40CA-8664-36999CEAE5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7914564D-B5F0-4C8B-AAF8-69C77B083A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6236CBAF-90ED-4A8D-826C-AE17058623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4C691350-A74B-45A4-96FD-DDC483EE92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C05E2047-B829-4834-A532-579F2C6AA7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E13A1D8-6F28-4D7E-B74A-5826FC3E10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B289726D-2CCD-4FB2-845C-D25E440A0F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A9982307-42E3-418C-B8B0-189BB7122A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40D34E60-66C6-484A-8326-97FEE75AC9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A297FE33-2F2D-4E23-9B06-7EA76718E9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7F96353-2A0A-4F78-BFCD-487E61BEF6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87EF12B-BF38-4AFB-A41E-EC860583D6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718B7234-6307-4FD6-B43F-D018A24803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A8EC76B8-D826-48FE-B6EE-2AFAF6C809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749A5374-41B2-4FED-B7EC-52228D0F3A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97C68AF-FB24-467B-831F-4831D26581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73CD894F-4D4B-4D30-BCAE-299AB986EC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6662F358-15C1-4237-B893-FC87782FA0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15229527-9259-4E65-9292-68EFC4154F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F0032921-5198-4456-83EB-78EDAA62E1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7C314379-AF11-4576-B215-3ACE9F1E0C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BC97C416-751E-4AFC-AAF2-23905D69DB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D0D1EC22-AAFA-44EC-90FC-4F96FF4715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9B5E3998-E5BA-4624-AF0A-CA708B41CD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28A632F4-6EF5-4864-AB3D-A2883C67D7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593160B-498A-4E4B-96A1-C4E6391095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1BD870C0-FEAF-481C-8533-B65F29A546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062281DF-751A-4B9F-B320-4A9627996A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7DBB0C7-C0E9-44C6-8E19-2F121141E3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3A866DA3-F74F-43A3-9552-0BB649F5C9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38C7561-3B27-4BB7-B20A-1F98D90C72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8B81D2E2-04C5-453E-9619-3A446D206D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C4AD0F20-0269-4562-9BE6-CEC3BA1D59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407A2832-140B-41B6-BE38-F234C39CF2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419D1E53-0153-4FE6-A323-41A3555BB5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79ECB96E-5C33-4DF5-8A00-562E9A25B0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774554C1-FBC4-449C-BDF2-3A62D88107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D0F77943-8664-436A-BC93-2E6BF9E6F7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1C0D73DB-1F21-4972-87CC-D0FDAD6EC7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48E0F808-5DB4-4111-BEDE-3FD5D7436A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0687EA06-613E-428A-A025-18FC787992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2D04F32F-07D1-4559-B8FA-1B405376D7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A8E2BFBB-D449-4376-AA57-F2B096C8E1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80F96533-45C7-4828-9F10-C01E92333E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8C42DE73-1767-44D3-9B16-EDA32EFB87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4230334-9747-4A86-83CE-7AA7F0C95E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BFCFD120-A35F-4E07-A347-205B8C8071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764037E8-4614-4FFD-BAFF-3769CDCF33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CCB60E58-1E3A-4482-868D-482CA7BAE2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55FC73C-A5D9-4535-B6D3-010546D2A1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72514C5B-2F68-442F-A19F-DC1E1B1247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C03C8C54-BA0D-4ED7-8EC5-62CDD83F91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4E74D13C-2E3C-4ECD-AE6D-E87EDC1513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30F935E-BC5E-45F9-AACC-01CB54E705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538F8607-61DF-4E18-AECB-36CD313170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8B4923B2-2320-4A4E-881F-B12D01ACEC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72A737DE-C40C-4327-A90E-E0C856EE87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EC0719CD-75E6-4581-9BF0-69781B12EA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B5F1140A-F8D1-4096-AE1A-C3E1A24A51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590AE8BF-EDE0-4CB8-9002-D71F04F535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3563B934-400E-42B6-86C8-005AE69608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010B1238-F135-44CB-BE35-DC37C6C635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BE992174-B5E4-4D3C-9A3A-1282825771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2D498071-35FF-4444-B4E6-2FDE7CD486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83DF258E-596C-4ACC-9E29-E28A1CF5CA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A23BFAFF-122F-4902-A689-D87733895F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66E9C768-B823-4727-B892-637FF45573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1C0C4D9C-2BF4-4DCD-930B-AA2B8B2F43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03DD0C5F-5D8C-4735-AF06-F2E1C252F3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A171722F-B37A-433C-B7B5-55B1C2A284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171454</xdr:colOff>
      <xdr:row>1</xdr:row>
      <xdr:rowOff>66682</xdr:rowOff>
    </xdr:from>
    <xdr:to>
      <xdr:col>1</xdr:col>
      <xdr:colOff>1057275</xdr:colOff>
      <xdr:row>2</xdr:row>
      <xdr:rowOff>695326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A4E210B-AA7C-461B-9137-E8ACC39D2D7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9" y="295282"/>
          <a:ext cx="885821" cy="85724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0E6AB928-D004-4A10-A14B-DE0E733444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36210525-FC3A-4577-B22D-2EC5120EF5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9FE4242D-E98D-4DDD-BDF4-AD50D9AF91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958CB3C7-9F4D-4DF5-9014-4919432CC8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BC70EA24-2BF7-4882-A1D7-224B67E291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70A3F5AB-794D-45BF-BA1C-56113BD86E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DD4F2EB9-49C4-4D55-9905-3D6B996E37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CA0E59FE-5838-40D0-84A6-968387CDAD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51F13BDC-9B24-4B25-B194-7CD8B3763F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8F62E5C3-020E-4CBA-B34E-C656865E0D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50EE6C2A-4EDF-4F33-B111-AA2DFB02B2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6DAD5943-9DA0-4453-BCDE-ACD6E231E2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BE609DA2-9790-4268-813C-C89477BFBE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156ED055-16C3-4B84-9712-CEC15367D2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DD0A2E60-26B4-40F3-9B72-34BC7FAAE6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197D0E35-2188-48D1-961F-B087AB681A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B6A7EAEB-E3E4-4152-BAD0-6D81D0B211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EFCEEBE4-7D1C-4997-A931-64437139CB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CFA7BCB9-F37C-4791-90CC-FB8D4B75FE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09410148-99E5-48FC-AD0F-5221B89AB2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CE99BA1D-A60B-4023-861A-5E75977C96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3601FB1F-137E-4659-B1AD-1009EE1571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CE2E4E2F-D950-494F-BBFD-D3759C47D1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289EC8D0-1074-4ABA-AB12-1FAE6E5FCE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9C3A390F-465B-4474-95C6-116207120D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1EED1876-8D2D-4877-8A04-4A7CDE1EF7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BC1B9D8E-6C07-4689-B3F0-2EF7B4A5E1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4D4F0BFE-7E3F-47EC-8F18-46BE0DEA9F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630429E1-42FC-4BE5-B193-7CF6167099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88043C34-23CD-47EB-BEBA-C52E8B7167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A33C6C38-0014-475E-8170-A4A58F2B8D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203EBD77-C1CD-49D2-8BC9-D8A5B2856E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FA87DB1F-1151-46F4-B449-7B409B5303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6AEDE1A2-2067-42F0-9CCA-22261B145B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3CA635D4-4409-48A5-B81C-4D055F4C5A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B5FDA074-89F9-4F5A-AD02-DB7E27DB7B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1AC5DF96-AB09-4B48-BA58-4076ABB754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5505D8F2-6771-4696-95A9-183B1CD07B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7E900839-B71A-410D-89F2-C2F2C20E57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4D22F326-B805-49F3-AEA6-74AF0E0E90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5A83A1D7-1CCD-4784-99B8-80BAE037E5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1DA5C675-DC42-4118-BFE5-A35B25FFF8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7DD3960D-50C6-4746-A525-4238045F45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44EDDDDB-70DB-4A68-888E-CE2175C92A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FF79810C-BE33-46AE-96FD-D5DE5F1A2A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C9E225C6-CBDE-4EF0-8D2D-B782225E60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C3896AF2-A7A7-4F8A-A547-A9DFB50477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1171421-77DA-437E-90CE-5A2161AA26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9463EBE8-1500-4993-9C16-5774CBD053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DF4E1F38-ACED-4F15-9BFF-65DC8D5CE4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9C1FA775-B75F-40C5-A3BB-1701B3C8DC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64B3790E-1D23-489F-ACF0-56E19629CD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6F5ADB59-D95C-42AF-89DE-851D8FADB5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4A675F2F-F4DE-410F-9933-4943DA9EBA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0E875B49-645C-4246-BF89-AFC08DB612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1743CC96-567D-481F-8E1A-B7815F7BA5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CF51E80D-F01D-42E1-AB8B-6EF9B3B799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051AE04C-FA32-4120-AF58-4840070A1E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57536BA1-4482-4866-9019-0B3273DB7C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9FDBF30B-EA23-4812-9046-199D69DAE0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BE630967-0FE2-4DE5-9EF7-9CC0A53678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67252DC0-E9ED-472A-8008-7B972E2891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546A60A3-62E3-46C4-88B9-697CC485E5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D7783AB7-06FB-419F-B1CB-088A3867B3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ECCF1151-16C4-4FB4-B2F4-C7D143A79C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F51003FC-0561-4B0D-A5F6-C5BAA0CD71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1B2DF556-4D7E-4F77-9561-70636DAC39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27D31B40-9A92-4B14-938A-FF96F8DCCC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A794FBBF-9315-4C91-878C-F5F1F64951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32C650ED-D084-45D8-867F-977125FDF6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95BF5987-E4B8-4006-AE9F-2821A92193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54D9E732-04A1-40A3-AB7C-027ED92872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662D98C8-ED81-456A-90D6-826C5285FD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BE51C43B-5739-4982-9F2E-B46BB3E375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3E1AD7E0-2297-4B36-8BCA-26125A8AE6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DD54E40F-6B6E-4B7F-814E-4F246DE87A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317500</xdr:colOff>
      <xdr:row>1</xdr:row>
      <xdr:rowOff>79375</xdr:rowOff>
    </xdr:from>
    <xdr:to>
      <xdr:col>15</xdr:col>
      <xdr:colOff>590430</xdr:colOff>
      <xdr:row>2</xdr:row>
      <xdr:rowOff>723035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0D81E29B-B074-4B04-8088-ADC354830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47875" y="30162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269876</xdr:colOff>
      <xdr:row>11</xdr:row>
      <xdr:rowOff>142875</xdr:rowOff>
    </xdr:from>
    <xdr:to>
      <xdr:col>12</xdr:col>
      <xdr:colOff>79376</xdr:colOff>
      <xdr:row>20</xdr:row>
      <xdr:rowOff>15875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37247821-F234-4930-B16E-7790D673D61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1" y="3397250"/>
          <a:ext cx="2952750" cy="2730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301625</xdr:colOff>
      <xdr:row>11</xdr:row>
      <xdr:rowOff>142875</xdr:rowOff>
    </xdr:from>
    <xdr:to>
      <xdr:col>15</xdr:col>
      <xdr:colOff>365125</xdr:colOff>
      <xdr:row>20</xdr:row>
      <xdr:rowOff>60325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AEC1D27B-C9BE-4F96-8073-3A35DFC1DD89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9500" y="3397250"/>
          <a:ext cx="3222625" cy="2774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00B6410E-06C6-4DC6-8F1D-D5E2848E7B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09050057-0137-4ACB-86D0-DA8560A0C1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299AD873-A27A-4AE1-A653-FF48343D80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D96D86C2-9B24-4655-8A96-CE01D5EBF5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B22F7172-5D5A-4E98-BF05-5A5778ADBD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6DE3A468-9D05-4B10-B2A8-6781D7ADFA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4926D20-06CB-47F9-8419-4823A032AB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8F9CF1C7-4BCE-4FBA-A108-A1A49A0337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FF53B224-9FF2-4D3C-95CA-FDE23A5140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B4C6682-C374-4810-8F0E-A5D01D1AD5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09521753-5492-42AB-B44F-A8006179AA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C9A26983-328D-4EAF-9640-6280F60380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EFFE8DCA-998D-42C2-9BA9-076C6D923A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CF1249C-FC2F-403A-9CB2-6266AF2182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ECCE9E95-EE47-4B63-9BC9-0A365C7FF0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0FA02B58-C1A1-4DCB-B9A1-7F3ADBE2E3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A9CA216-9483-4820-B69D-9A8A6CED6F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10351EF9-DAD2-471A-918D-F13595CECA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6276FDC1-0802-40D9-AD67-63A6D3D2D3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C44DF456-17D6-449D-B850-857B642787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143D9E11-5CEB-4CAD-AA86-B3E20A67A1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FED18A96-8F9B-4BD1-9DC2-4D403B5048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658A6A4A-DD75-4C5F-A758-5B958DA301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0C5B8DC9-5925-4169-8C13-256A58E575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1466497E-C5A4-4B33-B6A7-C4D4D541E1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D9842208-E135-4124-B87B-69DEA0484F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83523AE1-E131-4A75-89F5-2DCC0A45EB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65898975-1146-44E8-A7A3-D478AE9C6D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68469822-FE18-4CF7-825B-29E420F878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929FCF33-3906-48CD-812E-7D9782D936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749E007-FB51-4CF8-8415-596FA6A9D0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BE90C59-297C-4E76-88D7-4E20EA02A7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DC267B83-A2C8-4DE6-8E1F-869DAC9EB9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9DA6F716-6E36-458F-832B-640039D2ED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64633A7B-0435-4136-9003-03565A64AC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95125343-0859-4601-9D40-684EECA95F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944E8986-A3E0-4CF9-8AFF-FFD0304CD9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BBAC7D0-0697-45C9-AE20-FC604DEECF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A77023E8-CB36-4113-B226-E3D33DFCC5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5D6AF787-386D-45DB-802C-065D939641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5103185C-E331-4AA7-A865-C1337F0EC0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3F4CEAA-C0B0-4126-A914-F2EFB6F78F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56205C83-B57B-4B16-A853-0EEF60AB2F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94995923-6FBA-4C70-A66E-168B9FE92A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0EC7E68-6B92-4479-9D63-EBDBBC158E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E1E32547-DB46-44D0-B9EC-37538ACA41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6A7D63D1-6019-4B8A-BA3B-3C1EC633CE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D9C8F2AD-7FE3-4FBD-BFC4-6FCA40CEAC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9279FF89-EA3D-4691-802F-33E22A96A6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7D892B6A-4BB4-4814-9E06-529A28BAE0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517ACB4-8021-4893-A540-7357F1CBA4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3A1D522F-BE59-480E-868A-3AA020DA67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44088EFE-C545-460F-9F00-2B0D7641D5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772B5A32-7713-42F4-9DDD-2A228EA5AB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CE8D8C2A-A4C0-43DB-89B4-2B561AAF1A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DC995B70-A6A9-4E92-94E5-7F99E829D1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320C47A5-C25F-46B6-BC6F-E6B858F4DD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A0797E8D-032B-4B21-A9CF-3694912B2A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7F94AFE4-594A-4625-8DE2-F0FEFE0FD6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7D3DE573-3CA3-496E-854A-16C033FF68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8A0452EB-A813-444D-B571-BD6595F925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082088BB-EFF8-4A2F-A9A8-56989E3DBD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4C2867B0-423F-419A-AB16-322AFBBCD3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6C4DC8C4-15A9-41C7-A435-62BFA26E10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A5180C96-77B8-40E0-B655-7607A0938F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647A5EC4-D25B-4372-ABF5-DF18BC258D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8CE902C4-688C-4F34-BB0E-A6C5AFA4E5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CD850B6D-6E0C-4FE5-B0EE-08660241FB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A9684E83-6FAD-43AC-A880-A2600E4BB1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99A07254-F6EF-4FE0-ACD7-3D18BC292D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ECB7AF0-140E-40F5-BEC0-9FC6ABABF7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DE64BC94-04EA-48BF-A427-A920958862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5993D309-8CBE-4CF8-9CD2-DEA4349E52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23006D96-ADF7-4D75-B3C6-8CCA6F1981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10A016F0-B3D8-4148-83C7-72F02D9BA1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88AE8CA8-A60F-45F1-96C2-FCEA1CAD97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171455</xdr:colOff>
      <xdr:row>1</xdr:row>
      <xdr:rowOff>66681</xdr:rowOff>
    </xdr:from>
    <xdr:to>
      <xdr:col>1</xdr:col>
      <xdr:colOff>1028701</xdr:colOff>
      <xdr:row>2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C12FD970-3DD6-4998-9E47-4E15654762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0" y="295281"/>
          <a:ext cx="857246" cy="8858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99272C81-2572-4ACE-A88E-46942DECF9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5D420CC5-C125-4D5B-A971-B89EE95DFF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3FE2CA6B-0702-4686-8471-B694A386FB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7AC306B7-1A21-42E1-A1C1-18D8453878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107744A2-90BD-4C36-B450-34F9AA66CD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84094A0E-17FD-4F0D-9E5D-942FC581FB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CA1380D8-1DCD-470F-B70F-693777FAB0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31E7ACAA-DF33-4549-9E9E-2E253560F8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D045256F-F4BE-45A2-B4BB-EAD2B5AB75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273073A3-3E0E-4356-B926-0074679F4F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9D6A3B77-6C41-47F3-8C56-E31D162CE2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CF576040-817C-4F5A-A4F6-E2C2D10600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78E13EB9-09A5-41C4-A6B3-E8CDF30EFA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0F171154-AC3A-47A0-8865-214ED95B8F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DBF8BFE6-4CA5-44B8-9762-35214075B5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BBF9650B-DDE8-47D9-813B-4AEAE4E829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209C37EA-A149-4E13-9197-9AB42ACB80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FA4B994D-8227-411A-816D-83FCD4B5FB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FB368330-A3A1-4460-97E3-82FC2D264E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B82C4E10-7A61-4466-BE34-1BC725175D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31D01F7D-1CAE-46A8-8324-45D5BC103D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EFDD9A00-6A0A-4D65-89A7-CE998C2BAB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8F60064-014C-4E51-A6E3-497E7C5334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F85319E0-DFF1-4E31-8BF5-E1F738FAE8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B67BCB48-82A0-4024-897A-2EF86C2721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F198D73C-F8F7-4926-B86B-E0B2E733E9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9F172055-6805-446B-8BA6-FABEAC929F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91091849-2AF7-41E8-89A6-8414ACBB0A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7B94F804-FE3C-4526-ACA0-62DF95F4FE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0EE7FBE2-C5A6-4D8A-8531-1BBB18044F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88854AC2-E51E-4140-8A6A-92A9DCD881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28C0FA7-BCAC-498E-819E-54E7115D20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28A35BAB-E3FD-4898-9B1D-B70956470C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2DD6B3E5-1A86-48E7-BCD7-B72A76CAAE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BFDCF143-45FA-4AAA-8B8F-D31D741F67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9D8DA0CC-999D-4209-9485-0B30019C4C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6EA62ED5-C95E-416A-B349-0FA3252CC5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8B5F3882-97F9-47A5-89A3-11314AC63A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012001F1-C014-418F-8751-6298263AEA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68214249-EFD9-4CC3-B7FF-16ECE45A77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2A338A45-301E-4C1E-8DCF-F3263A7AA6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5B9FF7D1-C2FB-4523-8DE3-871ED9A13C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25C08DED-B117-4FE7-89D6-AC2D8B39C7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F272A5FD-1BD8-4562-A370-BA0513A23C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2573DE8C-4EA9-4F28-8C96-80646DF8E9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B855CCDF-D355-4841-A6C3-A4CDDB0CC8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7A6B01E8-B432-400A-A1D1-1702CF8D20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DBDCAC7D-5863-440E-9CD3-39974DB348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2B2862DC-3EFE-49A9-B94C-6D21DEF8B9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AF4580FD-E6E7-48D7-B3D9-3143922F76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12460B50-EDF7-491F-97AC-FF71FF274C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E290E239-0D56-482D-8C0B-0BB495AC98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9DC6B0B1-CDF2-491B-95F4-FBB06238DE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C2488B12-7639-46A2-974C-E9919B185B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CF8796A3-0D31-4022-94E3-023D6CA54C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C77AABB4-E186-41E9-BC43-61942523E1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3278D93C-D3FA-472F-9B14-A786509216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CF030CCB-4DB3-4C12-BBD9-87B1FA8160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F9B862E1-88E2-435F-A7EB-53A3591148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F154AB87-7A11-4584-BCE4-2B75514C38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D2760C03-7F4F-4108-83A0-524C9961DD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5771508A-9225-47AA-A3DA-8FA7FD3709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DE2E3C11-5063-4C84-8337-9B823D82C8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985A03B0-E015-48C8-A808-1A5397694A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C8442B68-F731-42C6-917F-596A8D7C61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84623AA9-0502-40EE-8472-AF50C046CD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598FC432-198A-471B-B86F-86913F4517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63FA4968-590A-4DC9-A605-5915961102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4A0FE389-E751-4795-A725-499D8CE57D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A74A6A92-B727-4A5C-8D64-C341AC7F9E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508A0B6A-83EF-45D6-B5F3-7B2E03FC50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194B032F-22BC-4CEB-B2CC-4088E2401A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2DB90D12-CE64-4804-ADD8-AC411D2A27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8B026844-C3C8-4B8B-9E65-0C5974F0CB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A54828D5-C1E7-43D7-9939-A7D24AD161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371B12C6-97E6-4D2C-9AE8-FF2BB9B90A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333375</xdr:colOff>
      <xdr:row>1</xdr:row>
      <xdr:rowOff>63500</xdr:rowOff>
    </xdr:from>
    <xdr:to>
      <xdr:col>15</xdr:col>
      <xdr:colOff>606305</xdr:colOff>
      <xdr:row>2</xdr:row>
      <xdr:rowOff>707160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A3856F2A-F262-4677-926E-1E85ED503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63750" y="285750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333376</xdr:colOff>
      <xdr:row>11</xdr:row>
      <xdr:rowOff>63500</xdr:rowOff>
    </xdr:from>
    <xdr:to>
      <xdr:col>12</xdr:col>
      <xdr:colOff>460376</xdr:colOff>
      <xdr:row>21</xdr:row>
      <xdr:rowOff>82550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89DE3984-728D-49E4-89D9-52673B7B0157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8001" y="3317875"/>
          <a:ext cx="3270250" cy="2336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920751</xdr:colOff>
      <xdr:row>11</xdr:row>
      <xdr:rowOff>126999</xdr:rowOff>
    </xdr:from>
    <xdr:to>
      <xdr:col>14</xdr:col>
      <xdr:colOff>889001</xdr:colOff>
      <xdr:row>21</xdr:row>
      <xdr:rowOff>28574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A3CEF218-62E5-4C02-8166-9D7A7353A342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28626" y="3381374"/>
          <a:ext cx="2190750" cy="2219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0B2361F-14B2-4EB2-80BE-6D005AADAE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B026C8C-EB1E-4CB9-8117-5CF4C71776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07E87F61-53E0-4DBE-9097-647CB59B02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5FBF069B-71A2-412C-9928-6C7B5297F1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B87E989F-84C1-444C-84BC-EE2DCE82A1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C86591F9-E8F8-477A-A2DA-246FC174FE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5AA95F23-1142-4DB5-AF79-E3F87F30D4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20DC574E-B62B-488C-9C3F-419CD0108C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B291BEBC-2342-4FCD-B3EB-D93987718F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AD26A245-43D2-41A3-A1E1-FA3D6C682F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556D677-934D-4C1B-8EA9-D280DD5127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2F590916-2836-402E-A6EE-BA0991DE82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82D67646-A11D-43C3-9031-B51D434AE0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B361EAE5-BFF9-4078-9CF9-2B6531A7FD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BACDCC9-48D1-4115-B081-1A76F87FE9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01920A23-859D-40B0-A6B5-361E28C1D6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69D4643-A764-469F-858B-C24DF46B41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789D8064-71AF-4962-A374-D8D5889D40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31B4B0B9-C1E7-4FFE-868F-7368EED173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EAFC7A11-38F7-43AA-81B2-69851B5DDB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46972847-5E2F-4B64-8258-707C9ABD94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A1B14A83-829B-4A15-9E3F-8EF1FA51B1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B4EEA3C-D5BF-4E9E-B005-44DFE602A7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9889FBCD-E258-4F55-AF27-9E98B5858C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EAF0CB71-BF96-41F0-91A4-EF155BDC9B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A446B6F7-C23E-489B-97A0-99D0143CA2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E27BEEA5-EB7A-4A1A-9390-90B2274C6D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0D8A19D-131F-477B-AACF-D411B7E6DC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3F0DADF4-A027-4F88-A384-546A26E115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E2E9CD5-30DD-4D5D-9C01-528DA4B523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EFE49E2D-C27E-4742-9614-AD61DC3D8C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D9125D93-0407-423B-A0B7-EB61119CA3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BAB818C5-E92C-444F-B91C-3569F74FA9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A714C1B9-B0A8-4920-9961-F4A182F4F8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AE3542E-6021-49D9-95AF-BDA5F7AC48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6203AE71-3C42-4829-981D-83DF03C169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97474A08-C2B7-4518-8074-CF24CF8E60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C0EBBCBA-D26E-4783-8CBB-FE0A98914C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D81755A-FC15-4609-9DA3-D1E0543ACF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E377F292-374C-492C-BA81-7EE8CD8007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DC59B475-6464-4681-AD32-EBC9BD4B93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0B1DA334-D992-4951-A866-5A73BEEFB6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72E4BB1E-A80F-481D-8B0B-5A022B734A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DB9E6516-8CCD-40C7-9C6F-E55112530D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29FF813D-5619-40DD-86E2-0D5D5C24B6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5081B9B9-46AA-4FDA-8914-0A4A1B2749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80AB2E47-2A1A-48FD-86F9-5F8F4A25EF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2211873-24AE-4BF1-8375-883B1C46C6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9DDC56CB-64BB-4283-ACED-285E80B60C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BD9FB4ED-BFF2-4B40-963B-00C3CF51E8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39AAF3B-9D0E-49AF-9D62-3116C058C7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9ACF22A3-02B7-4BC2-A0FA-20213FAC6C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FAE933C8-0EB9-4F32-9C3D-854E131E45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68BD4E67-821C-4BA6-89A4-120A34CF39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A638F55A-FDFB-4833-8F2C-42DA3304E4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303F61D0-5F6F-4F1B-A66C-971324A72F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A9B07723-1357-49F3-B989-36AAD19814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7CD03AE-E162-417C-9E2A-580BF8DBDF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1DA89382-7C92-4E64-A180-8AB82A4AA1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8DC7D92C-A64B-4F0F-BB9B-843E15A805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6DDC4D22-1DF0-4D60-A657-7E77537A98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1AF9D084-C038-486F-B406-1BED57AA8D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87634756-E969-45A8-A604-2512DB44FE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34CEFBD2-A476-42DA-8684-3F0C1AEC1F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2FCE6C53-B13A-4F98-A1C6-ADC1CAE398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7107AFDE-93D9-4B54-BD4B-5BEB2AA548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50CCFFDA-6EF9-4CD9-B752-53EE50E2A3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688564DF-521B-4E74-A878-DFF8C56894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D20DA7A1-23AC-4CF0-90FD-917AD33B74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35C8D77E-4E98-445D-BEC9-F1A00D2707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7B3E143-A395-4669-B3EB-DC1826DB2B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4D086EB6-E5C9-4DAB-B4D4-628EE796AB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A953C75D-6CFD-46C4-B6D8-9364F3BF36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3B6BEC10-48EC-4D95-8ABB-9970B38A4E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667B672F-C1CA-40B6-AFD8-1CC38F1C36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9EA5573F-2CA8-4BBC-998A-6FBF49FF28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66681</xdr:rowOff>
    </xdr:from>
    <xdr:to>
      <xdr:col>1</xdr:col>
      <xdr:colOff>1095376</xdr:colOff>
      <xdr:row>2</xdr:row>
      <xdr:rowOff>647700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6730E36-D1BC-483F-9F5C-0276F44F9AE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1"/>
          <a:ext cx="923920" cy="8096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128CAB61-6C71-478A-B72C-8873A55C9F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BD751171-5AF0-4AE2-BF4F-08FB25EFB8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5F9B132F-7865-4F6E-A1B4-0ACD031DFE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C28D88B5-BCA8-4670-9A29-FDC0527A51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DF5C91C1-4199-4369-8F17-28973A5F47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8E809BC6-AD3B-4D36-8161-9EC3A387D0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D4255797-C6ED-4892-8D3B-7E5FB57220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AEA85246-3497-4382-B93B-2CFED3D788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D6206B87-B7F3-402D-A8F2-5BD63F7D67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36EDAE04-8D3A-4B4A-B650-FF815F18A8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8CC95508-1F44-4CDC-97B0-88CB3B5F6D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4715853F-C625-498F-A277-FE32D05A7B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37493C68-BABC-4F6A-A827-7C146CA2EA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AFAA279D-5E61-46C0-972F-E8923E2F85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FB609595-B28F-4CC6-A0FD-EFFA14AC5A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6F0BEE7B-9F12-45EE-B41B-83C1E5EC8C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721334FB-B8F6-43CC-90CF-328997CAEF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EE0826C9-00FF-488C-8B20-49660C2FCA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566D88F1-CA56-489C-ABFA-798918C920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58584E16-32A5-43F3-905D-C6566B6E21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AC8C6461-F053-497F-84AE-0DF3072136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358056FB-6CD9-4E36-87B1-11D9ABD317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CFE194E7-B8AB-49AF-A6D6-016E428153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DCDC5CDC-DB74-4EB7-8D84-5575D16CBA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3D231541-582D-4596-A8EA-DC6D4FEB01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7852970-28E8-4F12-A30D-F2DAAF0D9C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8DEF67AA-04FE-4E69-B415-3B707EB4F9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0A0CEF30-9739-49BB-AB2E-53ADCB0182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CA1ACF0E-58C2-454C-A74D-2E4ADAD084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36C4C642-A8D1-4CC0-86A1-42854413BC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5C6FE85E-4445-4BAF-807F-4FB5D5D32F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9605AB8D-C257-4204-AC97-FEC456A7C8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11BFA906-7AA8-4903-9BBB-3002AF1BDC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6B521F8B-99AE-48C4-8F84-7EB83EC432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E320B8F8-149E-4F1F-98DC-B36B1F0388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EA30BEE0-1F06-4E78-915A-8E5E19330B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06B034DF-013E-42CE-935A-337A87F40B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EA9EA901-388F-45EF-A04F-E04BB47648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87F04DCA-738B-4190-AB48-8983785F3F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32367262-E927-45DF-B5E0-6152CA291D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F6491D8F-11CC-4DD5-96F7-D04227C033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CF0439FF-B42A-4118-BD8E-40D8A96792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6A3955F5-6792-4B07-9938-306DBFC74A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D87EBF95-4C5E-40E6-B79F-8D5279CFE5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EE0083A6-BF2C-4A64-A4E9-2A10CB36AD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2E9B13AF-75B9-4471-9B0E-2C16FE0C60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BA0A100E-EE7F-4E74-9854-A74D8C7B57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C4609890-A84D-41E0-B39B-50CB108327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485D9575-59E6-40B6-B6BD-22EBD0C151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3F3866C2-91D8-4C27-A0F8-EACE02C7D6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9D55305D-366E-41FB-9C53-32E4FC5F51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CFDA0C0D-BF2C-4481-897B-29E7842C0D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A811D71A-A32C-4173-B354-B6413853A8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42404AA4-12A7-468C-9C2D-133C536643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24242059-6FB9-47CB-A1DB-D96DB68C65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ADBA2B8D-840B-4303-A23B-D17DD7081B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CBE2865E-D9FD-46F6-B4D9-37F9ACDCA8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D582820E-57B7-4097-ACB5-B78A299CF4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4663F855-258F-4CB5-9468-2CC9BDDFAC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7295D84C-AF2A-46CA-BB12-A56B91DD0B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FE86D786-0A0D-4641-9819-65BF87BCC5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FD748904-DB3A-4716-9321-E15469E37D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6BD7A852-2149-4840-A769-A763CED6F7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F0A2EE92-2C11-4B1E-A2B7-3BD4A22619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C5CF0E78-57E6-4F18-8ACF-518ADCCEBE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C4ADA5BB-D7A3-4987-B9F1-65E15954B2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AB91B8AF-E1A7-40D9-A8F7-4D03463B2F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3C3B2B37-888C-470A-8393-513B8981EC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BFCC22B3-E750-48C2-A3A8-60D9BD7F4E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6DF2B904-7383-4238-BEF8-6193150CD2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F4E77A43-043E-4FE2-88A6-DEFCA5D3B0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FC4208BA-4792-4C4A-A05B-45E7B72704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E00C1091-1FBE-40B5-A8CA-F5EA626508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0745B9AD-C5E9-4335-95E8-D89C9C2E4D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C270211A-3EEF-4DCF-AECF-CFFEFDBFEC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B965DD3B-40A3-4CB8-B575-60BD580035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BD520C85-33FE-4040-BB4D-5771FE1156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B0B2F96A-479D-463C-B12D-92691DB6B3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A271C744-28D5-49A9-8BD1-314462D1DE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E09E824D-BD75-4737-830C-92EABE72E5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4E6CD8E7-D803-403B-968A-CD13D15464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D16B827B-3E45-4B87-ABE5-C32414D743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30E06420-186C-4954-993B-0E37328144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37588551-00B9-473E-9543-2400FCAB20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5FFC8784-9917-4DB6-BFAC-5EC088A0F6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176A89C5-1E11-484E-85CB-617EEC5D29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53F776FD-7AFF-435C-A03B-07123B9B6D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09EA5469-55ED-460E-A552-2CA2B46C9E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6B051FDF-0F61-4A4A-A613-999B485B35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ECCD39E6-D0E2-4B49-BBB2-A8EA86A8E1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E84A0C61-FF7C-4A28-A172-8FA8EAC4A3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DE14D92F-4F03-4010-9670-7722DA94F7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44A2838E-4FAC-49FF-98FE-23D4B812AF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C335BC7E-14B9-41B8-8790-8780422DC7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B08240F5-529F-4BF4-B37F-FBA78BFDD5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2D5CB33D-1B98-44E9-8A21-767F345DC3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083121E3-B609-4CF1-B200-462684FB5A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1E72016B-B16B-4E71-8F15-377481C6BD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8C1662BD-7A08-4DCF-BDFE-68155A5891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447978A3-7053-4620-B8F4-E2DD908E64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596BF6FE-A23D-457D-B5B4-53EAF32079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EBC0CB43-73B9-4103-A675-E826A29A39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67ACB571-1861-47C9-AA8F-4374137B9E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4033ED8B-B5EF-4D44-8CF9-A2ABD44A8F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1E1A54FB-5E2D-4B3A-A932-2A24E48C34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6E85C4FF-BBEE-4E6A-B7F4-E87242A980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D234DC8E-04CB-4343-8D2F-B621EE957F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027622FA-DC43-490D-9F27-DE8BB4044D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B39C68A7-B1BA-4B58-8B5B-307F99BE0C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C322DC8F-1E4D-4CDC-8E65-11A36C8E7A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214B7E9D-3159-4FD9-B7D6-783855A158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805D4A5A-96EF-4471-8AE3-2213BFC3D7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FEE77064-8ADA-4FC4-AFA2-2CFA5E17B5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E7809279-0F52-42D1-99B0-9984048342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D80058F0-23FB-48BE-BD36-9AD8537E9D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AF0D1FD0-96E0-467F-BB9A-23D461670D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ED57D794-F5FB-4B2E-B6D4-3DFB853EF3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14D5B821-E13C-494B-890F-6C734E5589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3399486D-0B26-44BB-B3DE-9BF77B35DB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FBA48F07-39CC-488F-B5E3-0CF8923224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22EFBCDA-33D2-48F8-A5CD-C8C713A452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5ADE0E3C-8372-46EB-AE1F-329D38267B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2EEEEAB6-B062-40CD-8BCD-E13CD28C83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643DE217-C3C4-4D49-9C55-576A4427CE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02013682-0A85-4EB5-B082-CB42C78252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F13012D5-7D29-476A-B412-40075409A0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04345689-321A-404B-B56D-EA3916BC23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57B38E2D-6B15-4C51-891B-500A339FF9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65E4214F-9157-4530-84D7-04E1A5017C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BADFC8A9-C6F6-4C80-9D0C-4C51ABC025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1E6BE1CF-CFAA-4AA7-974C-29B0A44B12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7E168636-3CAE-4EE5-93A2-FF1A5A7240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FF79A621-37E8-42E5-AAB3-021F02BB00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2E9D6ED1-8F8D-47BA-855F-6F1D72F301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D1364F48-9272-4F69-83B0-6020A4084A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4F74AC02-ACB9-4F33-ABDB-9C5C3FBDC9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4BD4735C-29DF-47AC-9497-F3D23D36ED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BF62D8E3-41A4-4EA9-98F8-B134C0DFC2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18F14BB0-218C-492C-BA3F-D8335DABE7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6323DD2F-E918-42C2-B8B4-8EC4DA7132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BD14D66C-6026-4C8D-B2A5-31873E180F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8A480DE1-20CA-466F-8077-0E33D48AD9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DB1287EF-4CAD-43A9-9C25-A552A24593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DE31E1A6-C144-469F-8118-4F4D183FC1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4F76D8D7-5984-4968-B2C9-129918E91E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211E627B-D5F9-4354-974F-29C98A666E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6D3CBDAF-2955-485A-AE48-9B3B3A26D4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019CF23B-D406-492B-9A89-80052AA517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E2F0ED65-F696-449F-8E23-15DE1F3EDE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1453A12B-4D52-4913-8D08-21AD3F8504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3629F78C-569F-4155-820E-39CA4FF281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0662329A-1253-411A-A182-F04E606FBF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0FA56B84-7879-47C6-A1EF-CEA5C11A4D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B6D2487B-524A-458F-AD21-1044AD2017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91BCB0F4-3970-452E-AA5B-1B981F2FCA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F94FA21E-029E-41E7-9D8D-B50F48E5F4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4D1A5E74-6180-4794-96BE-E198DEE855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A390351D-B93D-491F-99A3-94F211214B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66007D85-43F8-47D6-A3BE-BD17860E6F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7974CDAD-07E5-4DDB-A14E-814547BAE8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4ACBE3E3-8FED-41F7-8E27-B91595DFA6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B86D678F-8FB4-4B72-85EF-42052DB839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44B786D2-4237-47AE-8D80-4A3EE29663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C908E4ED-9A5A-4019-A7C8-52DD5C7A4A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9E711440-CD13-40BF-805C-9704B54AEB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91BEAF88-BC11-42E5-9C1C-4DDE295DDE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FC5A4383-19FF-451F-A43F-B2A05A2F7B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2B7EDEBE-347A-4EE0-AB85-BA3671978F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2987D5F3-68A9-45C2-B8E6-6CCF7B3583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5FC893FF-D871-4627-AF77-96DCF09732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16FCF6CF-7E7A-4FC2-8613-CA7740A8F6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7C51AE25-12DE-4F3D-9206-BD354D65B6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3E1AF178-E0DF-4718-934A-AD46E3743C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58CDF8D6-E0AD-432D-B8C8-AE5370677A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61C334E3-6CA2-46BF-B4A4-2EE2920709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0A5184E1-1C49-4CAE-8F96-673F75D4CF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5648BB78-1246-4D26-85A2-AAE870D1BE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98D16F7C-C0F9-4791-AAE4-8317AD5FE7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706744EE-C118-47FF-BBFF-6111305081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AAFF93BC-EC23-4E35-A4C2-428DE81D9D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46447461-9D22-4201-B192-C2F98393D2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D6C37DFC-ED84-4F34-86A3-E220A3B9C5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A3E6A550-7857-42D7-9703-481C69BD49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55ACF131-6326-4817-8FD0-F835A49997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FEDA8C2C-8525-449F-845D-420DD567FB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7D77DDCB-A1CC-4E63-A766-F2E1ACCE10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B3467C8F-AC05-4F62-AF0D-0910186D3F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77909DD9-C22D-4301-8F81-37C65107AD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669A6AFA-580C-4ED2-A76F-C964AC6F53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9F96724E-2B5C-4FC8-B079-2DF9E0B55D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900E938B-A053-40FF-8AD1-66C0B7DED7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33A3CBE7-10F6-456A-B589-69B4D3DC99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BF92E432-7563-4311-A2F8-9BED39DF92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2D2FF6E9-C53D-4E52-B1DB-4A6E2B34FE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7267CB3E-0CB2-4329-9B54-CC3C88B18C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BD48A3F1-6BE3-402D-9D7F-5584BF527E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D376A5BE-9ED7-46A1-9ACB-641AAE6504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89C723B8-C610-456D-BE58-FE1DEB747E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9F986E7F-F061-4399-A46D-530DC47963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4DE5B524-F7A9-408C-AF2E-0B0F98264D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A7DE3311-6106-4953-AA52-4AD16E5240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103938C2-65AB-405E-B372-D7AD82E66B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F84E9DF5-8292-413F-92F9-39589AA880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201FBF16-83C1-4FEC-A35A-A116781CD9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60678295-AFEE-42F3-8A4A-C3801E77AB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C6FF80E0-3AF9-4A32-84CB-458E668587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B2F76379-34F7-4452-9706-D2ED61D080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617EF980-7116-4CB4-BA7B-51B8EC8671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9ECE5328-76B3-4713-A8D9-8C9398807B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6732AF64-DBBC-48DE-99FE-BED039A38F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EBABBBD4-32A8-40F1-AFF1-FCB5CE2625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464EC90B-4A47-489F-8E7F-6E7DCC66C3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F38B3528-FA67-4B4D-80AA-F34F917EAB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E4B67A68-0904-4C6F-9462-288265AB77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F6ACC3D2-A4BC-426B-A5D4-F9B7B5CC09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10223149-28C7-4095-82CC-A93441F446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159DC387-CAB4-4DB3-96EF-D7F30C6683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F8B0BE31-E279-499E-96FF-B4D5EB8BC5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1EBB93A7-ADA1-497C-BF40-900311983F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97120F56-6F7A-45F6-BB65-D4F988F084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E13571A7-3BE3-4CF7-922D-44359FF6CF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5D9E518D-A733-41B2-8B03-FDC3CDB0A9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8132F969-9546-4237-BD0E-42E7C688EE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6AD43B7F-3653-4A9D-BA7E-3F3E77B15B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5C50AB8A-5BC3-4BC1-8033-8A374B8C2E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15B1EE33-7244-4325-A4F6-1D8C6885B6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8BAAE8AE-D3B0-4747-97EB-E0E9350F2E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188A79C9-A8B8-47C7-962D-A57A3058C2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7534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14</xdr:col>
      <xdr:colOff>311727</xdr:colOff>
      <xdr:row>1</xdr:row>
      <xdr:rowOff>86591</xdr:rowOff>
    </xdr:from>
    <xdr:to>
      <xdr:col>15</xdr:col>
      <xdr:colOff>586100</xdr:colOff>
      <xdr:row>2</xdr:row>
      <xdr:rowOff>727364</xdr:rowOff>
    </xdr:to>
    <xdr:pic>
      <xdr:nvPicPr>
        <xdr:cNvPr id="308" name="Imagen 307">
          <a:extLst>
            <a:ext uri="{FF2B5EF4-FFF2-40B4-BE49-F238E27FC236}">
              <a16:creationId xmlns:a16="http://schemas.microsoft.com/office/drawing/2014/main" id="{FEA0D61C-2E64-41D3-A813-00ECCDE61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89727" y="311727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1870364</xdr:colOff>
      <xdr:row>11</xdr:row>
      <xdr:rowOff>190500</xdr:rowOff>
    </xdr:from>
    <xdr:to>
      <xdr:col>14</xdr:col>
      <xdr:colOff>42809</xdr:colOff>
      <xdr:row>21</xdr:row>
      <xdr:rowOff>51954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C099C251-DCC7-418F-80B2-2B780D7E9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62409" y="3480955"/>
          <a:ext cx="3558400" cy="282286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7AA1ABF-BAFD-4B37-8F21-565728A97794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AD9BA4A7-4ADE-4F3C-81F1-965BE0DB331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AECDB585-0CC2-437F-B01F-C99AB9ACCE1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002ADB40-D5C8-4F44-BEE0-852ADFB33B6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F624886-7C1C-41A5-9E64-05AD910545A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0D0B9533-5310-4D1E-9D70-E6C4B027F67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67FDB4BC-481A-45D8-B4EF-64FA7B659ED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FAD44822-BF69-4769-9C1B-1A79774B9B3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AB413D52-0EF5-40A1-93FA-8EDE157B0FD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A862767-109B-42EB-8C59-EEDD3D8A5A1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570531E-4655-44BB-9676-200392E2F4F3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F8E6EFD1-AA47-415F-8E8F-9F7AE46708A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CA2DDA9A-745D-4B4D-A62D-14394E6D8F3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5EB0F5D1-BC5A-478C-BB68-7A9B8B1A62BD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00CEF63F-2B6A-4BEC-A634-08505C2014DD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8AF339F7-5AC5-4115-B509-AF9B63F1155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C4F1C1F-5F6B-4EE1-897C-AD8F16C175FA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D00443D8-2E8F-4FA3-B49F-135429E0964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3A3D2D8F-36D5-427B-B9CC-4E295B38FDDD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2B51471A-18E8-45C5-9AE0-FD2551DA1BF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D7064F65-2F44-4239-A950-892275ECE61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235A6F56-48AF-48A2-B221-93D88C62F19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E0DAE30-FE2C-49EF-B6BF-8D84619D09B4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CD74CE2-3D34-4450-BF50-6731B664D79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783073C5-90D1-47B0-BE49-9C653C0C26A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BF72105F-C933-4285-8E34-7FE91AAFC47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CF670613-F8D5-402B-AE00-E5D5BB1F9C3A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4383321-FB0B-4B13-A634-E88B5B8CA08B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1B25B10-FE4F-43C7-9C58-F998BCA37D12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FF3C5140-5285-47CB-9153-6AD638C07B7B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FE53723B-01FD-4372-94CB-36E1831872E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ED109829-8E17-45DF-9A7B-623269294C5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308BB054-5CF4-491B-B086-057ABABF521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45F5318-212E-4503-8FD1-DEAC9AECD38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61E2B6E6-B82D-41C8-B727-BD47450DEB9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82F6056F-ABAC-4B72-84F1-C72CF2F3CA9A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C31A1E59-5C6A-49F6-B25E-F6C851AF5DB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C60D6FE0-5011-40BF-B839-EF80CC05E08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46DD9AAD-5CC7-4F2D-9B4B-C990C8933EA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1A57E479-5FAE-46C3-BB48-6BBA26561AA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CF9D207F-893F-4643-8838-5757C8DC16C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45A21BB7-BFAF-4A9D-86DC-D80F832BE61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8AF2CB48-B74E-4EEA-AE84-916CBD6E9DA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0F1A2050-8EC8-4D15-90FD-8EC6ACC7D8F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412A487E-DE40-45C6-B7E7-17BED9BD793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F23BA6CB-D799-499F-8723-91F46AAE5FD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CE711E4D-D24E-47A5-8626-6DCD8BD478EB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F4CDDFCD-553F-46CC-885F-BBD19F0F527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BA62FD51-9603-429C-9838-2157B8DF565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EA2013DC-E28E-4F7E-9C5C-18D47DF2662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A08D234E-6371-4412-A662-FEFE9978212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B9736D32-416A-476B-9B96-BE3FFBC0F31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268B677E-44BC-4223-A8C8-C70DA417535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2D78B58C-D0FC-4E9D-B7AB-821ED2B23AC4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83D6B04-3A31-4B8E-B3D8-3381F6CBC6B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2967B38F-53F0-442A-872E-79E384DB13B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67C95894-FE8A-4ED5-A8AB-9A8FCECE988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B4D4FCF-580E-4CD7-BF09-425047B670C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7D77C640-9FA6-424A-AF25-4E54B0439B3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F95F4DB6-87BD-4394-BD8F-9BF6BFD6FE1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51D0EA3F-7E5B-4846-8205-5A865A63F44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A78D3BA-2B2C-493F-91D3-C87D8C5E5E9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B0F29B63-30DE-400E-9B9B-CF6FCB65057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57C97B2-FBA9-488B-B506-C5B649212CD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C5D0BDE-C02B-4DD3-927D-7CDC9DB80EF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43DC971F-234C-4445-8820-F53BC95C509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ABEF232E-AA8D-49FD-9E62-3D06E590CF02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33032ADD-4078-4F16-A904-90524CEB146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ED201BA1-F062-4870-8825-27FBB75B32B2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5E1CAFB-7EE5-4D70-8048-CB06C5AB4B9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DB68682-0CA5-431E-A21C-650DB861C1F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AD8243C9-7D4E-4135-BE56-80037586236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F52B8C2-9F58-44E1-A78A-42EC06E5720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14207A81-34CE-49BE-99B4-DC51F6B5029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A84EFE77-4072-43C5-8DF5-315BB445787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705C0862-5831-4CC9-A5B7-D1B53F47894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66681</xdr:rowOff>
    </xdr:from>
    <xdr:to>
      <xdr:col>1</xdr:col>
      <xdr:colOff>1019175</xdr:colOff>
      <xdr:row>2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3491D243-4174-41CC-8FD0-CD3C57D81EA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1"/>
          <a:ext cx="847719" cy="8858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D7E89C72-78B7-41D2-854A-692D2D59D39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3E697E20-9554-4D82-8F32-0E9BB6A94AB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C41F433C-7DB4-4448-9006-2F00BF111F0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4D054E58-067F-4B94-9EFB-67669A04CD1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2DC4F305-E642-44D8-853C-4D479528B03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6BFB7DA5-45F7-489C-BD4E-A5FF1066639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987EAAA5-C9CA-4057-85B1-63AE0797944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307084A1-2637-4032-B87E-A01EA661EA2A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C377F6D4-6967-46D5-937F-C7900725A77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E0273AFC-4718-4FD6-9B0A-A229F04D67A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B65CC61F-408A-4866-BFD7-2108765E9E3A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4E709224-E6E6-4E46-BDE9-A854DE268372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4C3D161D-9DED-4089-963B-3B34AD8301A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ED74A419-5269-43E6-A0CF-9F60732A326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30F17090-DE35-4943-AB4A-AAF4767BA7C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6E99E03E-AB1B-4DC6-9D69-2D3F46005BB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EA9188BF-5780-4133-90B8-868E3D2FA0DB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CCA22FB3-DA2A-404E-BAAB-8560C5FBCD73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2D4D276B-AD5C-44F6-8727-48DD2D23D47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AA0E50C0-E6EB-4E3B-A037-CC16ED897A3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F7C9CA16-BB9C-40D7-9AF2-7168E5E4D5B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A66D9E77-467E-48E8-A282-880563D4B60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EAFE280C-4790-4B83-B378-DFE907BF7B1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9BB329BD-6A5B-4110-B61F-139A578E51A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14436A4D-9AA1-4607-8967-4103742CB593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82DB3EA3-345F-4374-95BB-90AD1A02F88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62EAB766-67CE-46EE-90FB-CC799CFB322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6DF6F8DC-9FAC-4B2C-B175-BF676FB9239D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28E724CC-FF2A-4DAD-A649-33EADC39787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602F55BA-34A7-4F27-8C02-5F3BC49F723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E7E7969F-B708-4F70-8434-F3CDBA8D60A2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55F21BC4-457B-4C3C-A574-3AA4481E69E0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5584FCEE-641A-497E-8361-AA135E97F66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4B9CE18E-F7A4-4F1B-853F-DD4E93FC4E12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ADB72036-1501-43F1-A3CF-C9D92DACFA8B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BD546A06-A9EB-4A6A-A07E-0212140D11F4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06F1D89A-F6BB-4C57-BA61-AD49392732BD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72894D1D-6B0E-443B-95EC-C7AEE8562C9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58E503CB-028F-4259-B6D2-6D091A4C8AD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404E16E3-AE18-45A1-ABA2-28F9EA24A64B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CF4E1EB3-A15A-4CB0-9DB6-551A6FFF71B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3378C679-BCF6-4271-97C4-9037EDBCEC0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6933530F-9621-4104-8379-5D7D1EA5B72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5A073158-4B91-4F6F-B03E-744609066C7B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81805048-7521-4FD1-9A48-ACB4441BFDD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647B78AE-2CEA-4903-B351-B2A8E12247A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58330248-EA7F-4FC5-B44E-9706BAC03E1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3ED60086-A71A-49E4-8910-ADEB3B8B5C7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71878223-F80A-4DB7-A59C-09799A05F07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29E432DE-6349-4270-83E7-E2A738167982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7C6A824F-AD00-4447-BB08-B04C0904EFE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F3E0A486-4DC0-4F3F-B96F-946ACE733B2A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73843659-BBCB-4321-BFB9-328C22D9A81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7F0A2C0A-CE29-43ED-B032-80551AF25AE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B3A8FD6E-C213-4254-AD40-B98732F266A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C8937B0C-415D-47E5-B50C-FEC4BA01BD8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08CBDFE1-16CB-4680-8A9A-D8E34C7235E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7A7500B8-BFB5-498B-9FB1-51918C93ACBA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3A66C021-F26E-4173-ACF1-F5D45D308FD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7137F1E7-3106-4846-8393-E3B6E1C7421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45A4AF79-8B52-436A-878D-F926EAED062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EDE5285A-870A-4938-9EC7-EECA052C1DA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E950AA95-35B4-4DFB-9EF6-84258DED215E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A1E567C2-F549-48D7-9402-ECF24DD3BDF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FF6A56AF-4A5C-49EF-94A7-4C3CC0F2E21F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77BAC61B-1E40-44A5-ACA4-D821F8F2C7D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124B4221-77AC-48F8-8026-C016F5B25898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3F56DF14-1F0F-46D1-A8B7-104369F4FAB5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A9DADDF5-D6A7-42CF-9467-BE4C40B8924B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2C57F7B4-594D-4D2F-B9FE-F4D6AE6CFE66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B5018E40-DD16-4AF4-8EB5-3EDC0B839BD2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3078ACFC-8450-41DB-920F-6BDC0CABE374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69C6E465-6DE4-49FD-828E-10D8CA23D3BC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90DCA600-FDAD-4E74-B626-84AEDD015129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D0F0208B-7E98-4B65-B037-2391DD93F177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08986FD3-77D5-4ED8-B2EA-69823DEBF511}"/>
            </a:ext>
          </a:extLst>
        </xdr:cNvPr>
        <xdr:cNvSpPr>
          <a:spLocks noChangeAspect="1" noChangeArrowheads="1"/>
        </xdr:cNvSpPr>
      </xdr:nvSpPr>
      <xdr:spPr bwMode="auto">
        <a:xfrm>
          <a:off x="87153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317500</xdr:colOff>
      <xdr:row>1</xdr:row>
      <xdr:rowOff>79375</xdr:rowOff>
    </xdr:from>
    <xdr:to>
      <xdr:col>15</xdr:col>
      <xdr:colOff>590430</xdr:colOff>
      <xdr:row>2</xdr:row>
      <xdr:rowOff>723035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79BAB639-7EBB-4981-B359-98990E1E4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462250" y="30162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111125</xdr:colOff>
      <xdr:row>12</xdr:row>
      <xdr:rowOff>177135</xdr:rowOff>
    </xdr:from>
    <xdr:to>
      <xdr:col>10</xdr:col>
      <xdr:colOff>1816011</xdr:colOff>
      <xdr:row>18</xdr:row>
      <xdr:rowOff>117475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34B55810-2451-43E0-9490-85596387F186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0125" y="3749010"/>
          <a:ext cx="1704886" cy="26073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1984375</xdr:colOff>
      <xdr:row>12</xdr:row>
      <xdr:rowOff>127001</xdr:rowOff>
    </xdr:from>
    <xdr:to>
      <xdr:col>12</xdr:col>
      <xdr:colOff>420240</xdr:colOff>
      <xdr:row>18</xdr:row>
      <xdr:rowOff>203200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67A1EC06-EFA4-4E53-9E09-B85F250939C2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3375" y="3698876"/>
          <a:ext cx="1579115" cy="27431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539750</xdr:colOff>
      <xdr:row>12</xdr:row>
      <xdr:rowOff>202343</xdr:rowOff>
    </xdr:from>
    <xdr:to>
      <xdr:col>13</xdr:col>
      <xdr:colOff>866753</xdr:colOff>
      <xdr:row>18</xdr:row>
      <xdr:rowOff>76198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CA643122-618D-4399-9290-B51DAE9CF7EB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2000" y="3774218"/>
          <a:ext cx="1517628" cy="25408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47625</xdr:colOff>
      <xdr:row>12</xdr:row>
      <xdr:rowOff>190500</xdr:rowOff>
    </xdr:from>
    <xdr:to>
      <xdr:col>15</xdr:col>
      <xdr:colOff>698500</xdr:colOff>
      <xdr:row>19</xdr:row>
      <xdr:rowOff>44449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9A41CE5A-339A-41BA-BECB-CB79F2EB5D05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92375" y="3762375"/>
          <a:ext cx="1587500" cy="2743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E17F10A-BDFC-47BA-B382-4B0354CEEB1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9E39774C-7394-4EC5-9488-7B8E3CF537B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D613A05-28DA-4A06-AF60-500B29A4080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315600D8-2799-44D0-B21D-91B81086735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52396060-B844-47AD-B6B4-F52394B4B858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42C7BA58-D1FC-4BFD-A475-3A8D651A187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D4645017-FDB5-4B1F-B5CB-4CCD3E90DD7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95636417-A279-4EE4-86FE-D8A418618B9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E9D2E173-7954-479D-8955-6B78E2969C7D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BD536283-E3FB-40D6-BBC5-82CFF4DA3DA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B2603605-E5CA-4BE9-81DE-B4702E0657D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78C0E0FA-2C38-488E-BE34-BDB840CDE4F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3712CED-319C-49D7-ADE1-D0EEAD8140B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B9FC5FB-F523-4A1F-BC85-D0EEF9A1AAEC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E7589C07-0C25-4F4E-9C13-FD4235D9338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FD06A0A5-A08B-45BF-B841-DFE1453E006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EBCCC3CF-10B3-4A90-8AEB-3076624AB58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4DCE6A3-A70F-4417-936D-3B9AB11A9FE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02931627-8AB1-4FE2-A414-874661D70F1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6AD6938D-D72B-4952-B964-B2642CA0E63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205EC907-0652-40A3-A513-F1D6E2E1939B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C2BE65A-5CF7-47DE-9598-4F8E3511078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09471B4B-BA85-4964-87D0-769066BAC121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3E4AE1E9-CA03-406E-A291-5CF11BE1C1F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E50C99B6-8C51-4A39-A770-45D2F791E35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44F1BF6-B007-4817-A8ED-A8CC7C29AAA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F716F622-1C71-41CB-A3E7-4BD3E0C2E02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CDC40F25-3944-44C8-8071-5B42C5E2996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07B8C36E-BC6C-47E0-9E38-9E0212C674E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441D85C1-B4A7-44CB-A896-89775413C99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577E16E8-3A00-438B-8C97-31A3EE8A2E9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CE7ECD85-3498-4D80-8209-BACF67B44928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2C420D2-F70E-4ECC-9EA1-7A0A9ACB7C4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27E97FCD-FBF8-4BE0-9854-E3DC15CD51B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F71DAD22-9677-46DD-83C9-18431E43E59B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DEE01E4A-5CA9-4247-BBE9-4594AB3BE3C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5FA51C2A-0154-4884-B46D-41C382913474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9D17E0C-E8BA-492A-9178-98980017B681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D248981C-3E0F-449B-A49B-8BD5575A3D4D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943E2986-EA6C-4918-B028-BD259AC1AA6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6685D548-EC71-4D66-A85E-C1D2DF3D816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41E5D7C4-92A9-43D6-BD7B-0DC6CEA4566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430BCB4-678E-493C-8DEB-80187E49573D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CC1E96CA-2FD7-4240-8D1C-8B30EF8C687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259B34A1-9183-4586-92CE-C2D9843511D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A7276F97-8B88-4E8B-82DE-2E99638F98C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A827D000-BD79-4A06-90FE-F33EE0D3D168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30C7847-2E42-4F61-97C3-72D0A3EE037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EA5CC237-50BE-41CA-AD74-AF83625BF30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AE6B7418-D6A8-4CFF-ABD1-67AA694FE9A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639D7F72-3B16-4BB9-8077-A677DC36FF1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0578D43E-3865-4E0F-BD0E-0DEA63CAE256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BBD229E2-C24C-4284-887B-39E26D855E6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62F34768-D6EF-4EB3-A89F-5C0B50B4E87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7AD2668D-B366-4C94-AB30-E751B9E0DBE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34B31E55-CB37-4625-B131-29870D4E247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ABA75B27-DB3D-4AC7-9BBA-F5A30C355828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E4FF1020-B702-42A9-B747-1D23778FF04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AE069F53-D1CA-4305-AE34-9C044B4FEE71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BCAC0182-6CD3-46EB-93F6-0DD0D6C1343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7527366D-BBD4-4F7B-A211-FCEFACFD4D3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AA1601C9-BAC9-4750-8A11-26CC18E697A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646660FE-D97B-4E7E-91B3-F5B2928A278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C5E1C788-D6F5-43BE-B3BB-AE97AA392C2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55F81808-BA9B-43C7-996E-F1D90E68DBB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5739887B-3FBE-4CB5-BC4C-718969F8D5F1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A151129D-F2B8-480C-A36B-8FF6614E8BE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3B969258-A9FD-438F-9B67-9730CF5F6B4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CAA44977-33A1-448A-A4A5-3C5D744CF24B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97F23ECF-975D-4B64-BB67-B882ABC0ACE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7DDB30AB-2491-467A-ACAD-809C9B41A6B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7FC629A-5332-4238-84FC-846E834F33B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3C116A2B-0A1D-4AE9-A263-12CB099BA0C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CFBF98E8-1648-47D8-BEEF-20C5C19A241B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9D09075A-FEF7-4772-AEA8-9C85F4CD2A8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600A5421-4BA3-4F78-B584-A763466CB84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3</xdr:col>
      <xdr:colOff>69273</xdr:colOff>
      <xdr:row>2</xdr:row>
      <xdr:rowOff>762000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C5CED3D-BB81-4908-8635-2BB58152F5C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3183" y="291818"/>
          <a:ext cx="2755317" cy="92045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D6BF42EE-1DA2-4CAB-8AA1-26132A77DD6C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2D520558-05EC-4688-9962-6F4237875F31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D48DBF55-6FD2-48F3-9AB3-AFB737EC425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CFBE891F-AD00-4671-BFF8-CDBD821E870C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2D18A285-FD2D-4D85-99B5-777303DECC3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3F04B6FE-8A8E-401A-B5E5-5A24D270BB1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05FBC37F-FA95-42AF-B665-C92F32FAF116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8D951C24-BB32-461A-A765-940AEEB1EE2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CF77C213-9328-4EA5-B487-09E32E6B0C3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B5D4FC97-2F74-42DC-8B44-C5D3EF28BAE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5F1BF278-6CDC-4161-87EF-47EAA59B762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30530C6E-4524-41AD-B8E3-D0DCDF42DF2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3A271663-9A5D-47E0-9DA6-17C1F51A2B1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D27C80BA-714A-475F-B521-6F6055BEF40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8B3B6AA0-294E-450A-A75E-F4CC684C17F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B1797C96-C057-44AE-847F-6BAB90D0549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A7ABC735-6B25-4143-ADB7-F460A97DD376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9EDCF3DB-66A0-49EA-BCDE-0E8D6074441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202BA6E0-2D24-467A-A764-EDC6782E9D61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F110EB57-CA7C-4858-A87A-F3ADAA12063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F3C30873-3C04-4666-BA22-7BC37953AB4B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29CCA0C6-BBB3-492C-83E6-9B4C8869664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AA72405D-694D-4048-9279-BC13D799158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E863F30C-D968-40FB-8D6F-1A1C4A05937D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84862714-0459-4B14-9EEE-80AE67933FF8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6847C02C-1883-4E17-B179-08B9535AADCD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C5E381B7-B980-4C18-9C9D-47AB5E86DF0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16413619-EF3E-4494-AE5D-A773950FA918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5F307459-8FAB-4E0B-AD07-641F88FC8A0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2E92A0A4-C0AF-4559-AB77-1E6789266B06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36AA50D5-D11F-4526-AED9-1244E652BBE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59734A1D-ACFA-43B9-88ED-C0F8B687B4FF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877E0FEB-8E9A-4B43-ABA4-D527E96E0C98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712677DC-290A-4F00-AE29-A37E1AB3D8A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FA8A407F-5221-4341-BD35-1063E7A4444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FE3A9506-607E-4C26-8F92-536344106BD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0A7EFAFA-DC0A-480A-862B-80FE61C71916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49A45228-69D0-4A88-BD27-BEC787FF133C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B0211912-B5C4-44C8-9830-D2EC4F35DFCD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793862C9-704E-4FDF-89AD-89C92EC595D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1944C077-D6FF-48E2-9AF3-32ABDB9E5C4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785ACF90-6AB2-4EEA-883D-CF4A006A6B2B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9678DAF3-20C7-487F-85B2-F17C30FDDD9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1735D21F-0F07-4B58-B770-3173F4993A2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0709D9EE-FAA4-40D4-8184-B6BAF6E87134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952C663E-6EA7-4403-94EF-137EA4E13C8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5C7B6ADA-183C-4FA8-A62A-F705A794038A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E0029E3-EE9A-4AA5-8160-8CF5BF8F5D59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9704DE9E-38AA-43DE-86BA-5A98C6A629E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B2036284-C832-4F12-B49D-06B95D5B156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455C7D8A-C2F8-4895-8A90-AA030B4C58E1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5E1D3CAD-C067-443A-AC2A-D376BD471A8C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A0338382-360D-4381-94B1-F5D4AEA3479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04802B44-1310-45D3-87ED-071F6FEC624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76C5B1A2-093E-4D84-BA66-6E6DF6A51D2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F202C896-667F-4B24-A09F-CB9BF3C0C3D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F679D271-FE74-4F91-8024-A20C2E078C86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8A572EB1-DABF-4994-B5BD-FEAF1770657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5BB3906B-99CC-4A87-9049-C4E65C266EBB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98FB4997-3930-4978-A689-D4C8921B983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94BE8CEA-8899-42BE-8A76-C1F4B9E8E16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C5C187EB-3029-457A-B2A5-D1539458EFF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A49D9876-A19D-45D3-8D0E-B63A234ABD87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0B020C59-DA64-457A-80A9-46886FF21640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1AD75DA6-3447-4DF7-83A0-CFAEA35654C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AB455A21-76AE-4740-90A4-1F7D55BDA43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4CB46700-9F43-4CCE-8FDC-5AB1F5EAB46B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F94B051F-D6E7-4AD3-B53F-40C3D83C90B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DA33BC39-E992-44F0-97B8-BFCA23FF261E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D240C3EB-50FB-41CB-8DD2-3DDB2E414064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1BB686FB-8695-4DAC-A52B-7E919800FDCD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CFF79C87-A6BB-49F3-AAC8-B36B24E35D1C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17C25F99-BFB2-4D09-95F0-66B55D16532C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B2D331D6-83B7-461D-AABC-F999ED8CDE72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FDDFF6D4-4AF2-4DB3-AF8D-0C410A9EA193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27206AF2-E7AB-4995-BC5A-F649EA253095}"/>
            </a:ext>
          </a:extLst>
        </xdr:cNvPr>
        <xdr:cNvSpPr>
          <a:spLocks noChangeAspect="1" noChangeArrowheads="1"/>
        </xdr:cNvSpPr>
      </xdr:nvSpPr>
      <xdr:spPr bwMode="auto">
        <a:xfrm>
          <a:off x="85725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311727</xdr:colOff>
      <xdr:row>1</xdr:row>
      <xdr:rowOff>69273</xdr:rowOff>
    </xdr:from>
    <xdr:to>
      <xdr:col>15</xdr:col>
      <xdr:colOff>586100</xdr:colOff>
      <xdr:row>2</xdr:row>
      <xdr:rowOff>710046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61D423B5-171C-4381-B17D-F5AB38520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343909" y="294409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987137</xdr:colOff>
      <xdr:row>11</xdr:row>
      <xdr:rowOff>155863</xdr:rowOff>
    </xdr:from>
    <xdr:to>
      <xdr:col>15</xdr:col>
      <xdr:colOff>611331</xdr:colOff>
      <xdr:row>15</xdr:row>
      <xdr:rowOff>225136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5DCB47A6-01FE-4D2E-8F70-609956BDB747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5273" y="3532908"/>
          <a:ext cx="2793422" cy="154131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1004455</xdr:colOff>
      <xdr:row>16</xdr:row>
      <xdr:rowOff>17318</xdr:rowOff>
    </xdr:from>
    <xdr:to>
      <xdr:col>15</xdr:col>
      <xdr:colOff>732558</xdr:colOff>
      <xdr:row>20</xdr:row>
      <xdr:rowOff>218209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8BC11C66-17EC-4982-86FC-90968A537A7E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02591" y="5247409"/>
          <a:ext cx="2897331" cy="15690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2060863</xdr:colOff>
      <xdr:row>11</xdr:row>
      <xdr:rowOff>138545</xdr:rowOff>
    </xdr:from>
    <xdr:to>
      <xdr:col>12</xdr:col>
      <xdr:colOff>883227</xdr:colOff>
      <xdr:row>20</xdr:row>
      <xdr:rowOff>172314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FE4BAF1F-A5F2-4429-BCB0-D42D0489B40B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07090" y="3515590"/>
          <a:ext cx="1974273" cy="32549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86590</xdr:colOff>
      <xdr:row>11</xdr:row>
      <xdr:rowOff>121227</xdr:rowOff>
    </xdr:from>
    <xdr:to>
      <xdr:col>10</xdr:col>
      <xdr:colOff>2008909</xdr:colOff>
      <xdr:row>20</xdr:row>
      <xdr:rowOff>162789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15BBBCA1-C15D-44F3-A7DF-2B17FB10F2B3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2817" y="3498272"/>
          <a:ext cx="1922319" cy="326274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2112818</xdr:colOff>
      <xdr:row>11</xdr:row>
      <xdr:rowOff>138545</xdr:rowOff>
    </xdr:from>
    <xdr:to>
      <xdr:col>12</xdr:col>
      <xdr:colOff>935182</xdr:colOff>
      <xdr:row>20</xdr:row>
      <xdr:rowOff>172314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EDECF2A2-8A25-4664-8185-F089E140AE37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9045" y="3515590"/>
          <a:ext cx="1974273" cy="32549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138545</xdr:colOff>
      <xdr:row>11</xdr:row>
      <xdr:rowOff>121227</xdr:rowOff>
    </xdr:from>
    <xdr:to>
      <xdr:col>10</xdr:col>
      <xdr:colOff>2060864</xdr:colOff>
      <xdr:row>20</xdr:row>
      <xdr:rowOff>162789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7E2886AD-6691-4009-9A3D-55FE4C494B17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4772" y="3498272"/>
          <a:ext cx="1922319" cy="326274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22A93FE0-B5EA-47A5-9D15-B272039AE30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90E132A6-A0A7-4F87-9566-C537B2DFD0E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E9A5B8E0-0E21-4824-A20F-EE41E1F4A83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7CA493FA-06E0-4CB3-9979-FB9F42CDB1E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28A91F84-795A-4792-8023-2648985C875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333060E3-16B6-4853-9B70-D190030FF61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092B4210-336E-4EE3-934A-3CA60201331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2C7DC010-C56C-41D6-89C5-F9F20AC45EA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F2EA02E5-0965-46EA-860A-82668655029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C119330E-1955-45FE-BCA1-BA23DB248C5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C6368E8E-7454-475C-8BC6-348714A072A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14F9BB8D-5B0F-44F0-A6CC-E4356C898CD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2C8F131B-301A-43B6-B8E1-90A517D6886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C118D181-37B6-4F2B-B53E-F6135B01EC1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7249BA75-685E-454F-8B29-CB5B12CAFB1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12FCD67D-3AC2-44E0-A842-CA15EF94D2E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B34660B-BC52-4FD1-AE80-94B8185B6BE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7502E5CD-EDE0-4CBD-998B-0A478F5F103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C47E80B-F653-4CED-83A2-CF9D2413407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58CF5F52-29D5-42D2-A2FF-7A6991109BA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ADA47153-F936-4A8E-879D-A4F3DDF9DD8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7756D277-DB2F-461A-B84B-F5B17133EAE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941AE0FB-0894-47F2-8278-309A2550CDD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134DB43E-129A-4EA1-A3A9-650601CEC8A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27AB709E-8717-4037-BDDD-11775D657BD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BBB5F5FA-D797-426B-9821-B153E4B6439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769F87A-E9EE-4CFE-B6A3-FBC3D12EEA4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2736156-6896-47EA-8490-F56894021BD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A3A6BF6F-56DA-4600-B547-E91E3A7D055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C460197-C88B-4148-8D51-9E7CF59F3AF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87324BE8-08B2-4A4D-B762-6C6FE6BB6EA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CA8FC83E-EA90-4B1D-A1CB-C33C5517792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1F2191C2-845A-408F-950D-F7453196776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92A001B6-5E66-47D7-BF45-B6EBC2E5958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29F3C420-BF30-4BA5-B73A-2DE859E3458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1F361CB6-FDE5-4025-81F8-CF3E05FC32C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9AAA13D3-AB68-4E3A-AAFA-06AAB2BEB15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8BB1646-417B-45E3-A3AA-BD6A886EE17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E79D1B3D-4415-4EE8-9F5A-B34F7E28753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AD9F4B0B-AC55-47A1-81A4-F00DD77E315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2D857950-072D-437E-8B59-DAF1AB84387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C0B12CAA-99D6-4AE8-A49E-4C6DD3E76BE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D3915A1A-5879-418C-8A29-F21042AA5DE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9FD17B46-9C68-4B7A-A142-23974E35571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CE4D509-8869-45F2-9517-D07442A8EB0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6F331DE9-DBE3-40D2-8CB7-9F32A95D99C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FA17618A-347D-4205-BEAC-D8A46D547EF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AB9E29A5-7CDB-4C84-B8E2-E61C94B120A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51D110BB-08F1-4F18-B6CB-3A9130891E7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30E467B9-4463-4EFA-9CEA-5AD886BF607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4310A741-681E-4614-B6CC-E481475713E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F729AF1D-8B76-4825-B9CD-F2930E5A37D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50C7FFCD-E7EE-4DC9-97EB-3AA179D3C1B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52F65FBD-6AF0-46F0-9562-079E8145F57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22CCE0DE-0F02-4017-ACC3-F2431ADA58D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1E34DF1B-F108-4982-A9F9-0C1ABEF786E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CE94D896-D059-4F12-AE5A-F3AD43E2B43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66758AB5-C0C5-49CA-B6DE-E9CA4F68DBB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62B406CD-2204-42F3-B338-F800F6AD738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D0536342-4516-4F79-B39E-E0C848A0A68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8ECAF2D3-4575-42F4-B3B4-02057102EA8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4117C03D-C88B-4C21-AFC0-20D41A2B186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3C7F3E0A-C930-4B5E-B070-7389C31F0EE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406EFA89-ADE1-44AB-A5DC-CFF07513543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AC20ACA6-3332-4E07-BCC6-C81BAAB712B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92673660-9C77-4151-B5A2-37DA9467EC8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AB1A564E-9761-47CB-86A9-471EDC521DB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8276B486-1479-4277-98B2-347704E10EC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E4E65A3B-DB66-40BA-B87A-80141301321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281776F3-2135-4DFF-98D8-828479AB78F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5240C254-4A72-4889-88E4-F71D20E33EF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85763A91-E4CB-4666-92E6-57AF1A91858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486C6276-31BE-4862-B809-8118866A5B9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0E6C6606-F540-42AA-BF91-284A30B6032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E0072335-8375-4236-B9C8-54B056758E2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BD9BD2B1-B62D-4597-A691-7A76A5C5420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2</xdr:col>
      <xdr:colOff>217714</xdr:colOff>
      <xdr:row>2</xdr:row>
      <xdr:rowOff>762000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367AF1D-FF7D-4CC4-A5C3-C6E20DE35E4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5781" y="295282"/>
          <a:ext cx="1513108" cy="92391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657CE614-AB5B-435D-9E09-3997B371D63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AE632109-992B-4275-AE64-E613816B01E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75CC06E9-842B-4606-B9BF-A2404AE5329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D0AAA776-FA93-4B60-9F06-454E4D3558D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A09A5CB1-FBD2-4473-86F2-5457B29D08C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FA0A0BE7-B06D-4E2B-837B-5C8F256EC08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B65C8BBE-0CE5-45F4-9055-ECDCED56BF4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7436ACC0-CA9A-4679-98EA-C517E389021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B5DAF553-4571-4D84-937E-8CECF4CF8F3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24058F04-1B8E-4133-8F74-2C125C63EFB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7723ADAF-3B59-4957-A787-66EB64FBE40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15C587AC-C31E-4F0F-A743-031B51FD39E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AD723BCD-C363-4822-8F5D-769EAC1A647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11247D53-6EC1-47D5-B712-81B78593F8D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B7ADF89D-19AF-4AD7-A874-0FF42750820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E68187E7-0622-4253-A5EF-EAB5919D9D7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15B5113C-3982-4DE2-B3BD-4E0808B695B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71AD9658-12F2-416A-8C5A-D5063D8894E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549D2C42-5669-4970-B513-985FFC4125A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C83042BC-0F65-4084-9EA7-73CA1FA23C2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9CAF4F0D-A401-4A55-9665-BE70A025434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9DB25A5D-29BF-4171-AAC8-F596B1CDD48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2E2CEF86-FDBA-4FD9-8351-6C49303875B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86F1926F-1EC3-40A2-85C3-3EE63AC982B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F06D8494-AE59-46CF-B321-4171D7B1CE5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75C4717F-F6E6-4FC5-A5F9-8F748AAF805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09805234-5341-4A8C-B293-23184C79E79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C57FE4DA-09F6-4173-A6F9-A3CCE97AE02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247C4FDB-E795-429F-8FAE-CB2DB87C880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9D08CEC1-F49B-4F50-9303-BD9331F465D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1683FDE1-2D40-4051-A82D-8302979ADD9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1C7E9686-1C17-41CA-B008-80040B3E729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8AD76499-8040-494F-94F6-62BC65EAD5C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63EC037D-710F-41FC-8955-2A4A828457C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E0C07A44-909C-44C6-BDAE-790EEEE59EB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8DBED213-6F34-41E0-BFA1-79A05818D71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F7E91494-E788-4D9C-8F1C-8BD8E5A11F8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D6C87A7C-9C7E-4BBE-9C97-DF3D5A2648E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8A9F4F23-F240-47CB-86EB-2F53365DD2F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F69BB743-94B0-4F2D-A0BE-567E6B54F3E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53B0AD36-6E67-4B84-887E-06C2B9941B7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54C60CF3-E91D-4F86-B355-503CCB0772A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4829EEEF-D95F-466B-8651-8BE2255E162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BF525427-CDBF-4BD1-9A33-C7096D87E01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239038FB-74D5-486E-BCBA-A61C389E599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BC391823-2B83-4919-B1AA-F0A280709D2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B25D43CA-881D-48B6-854F-B4428660800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1E7264F-3AF2-43CF-A729-E2F1E16ABBD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B79B8215-513F-42E8-B1EF-62C98E1B1D9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D41CD0D8-DDC0-4329-9743-61B62A27BCB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BA213185-F272-4D00-ADE2-3103E83E4FB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9A1F5668-5E55-4239-A3B0-6F08E11A023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A43D84C8-E71E-4553-B998-332F80CD2D9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A46D13DC-615A-444C-8DC2-76C6153D6C2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F504B11E-B458-4586-805C-A5510D533DD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E811044D-A8B7-4BD6-96E5-2055850C973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D1E9C7DB-CE31-4C4D-9DE1-1A0AD102411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6C9D1118-7280-41E8-AF6B-12E5DB087B1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959C1FF4-8C92-4FE1-A170-BBF23C65FCA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642F20C2-27EB-440E-A6ED-EE7B9878FCA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D48C234A-D018-4FEE-9E2B-F04ACF9B5C3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0219B6A1-CDC7-48BC-AD15-568E8344F95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EFF0BA6C-FA96-42C6-870E-2E170C9112B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7C95CD51-0F67-43D0-958F-CEEC96A479D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04F91769-4599-4D13-9B11-EDCFA969E9B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6578F73C-73EE-4FB7-901D-85E3D9429DA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8C11C79D-6E1C-4D3C-BCBB-E58EBC8DC76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8A8CB8F3-8D4A-4A4E-B0DF-AE7CCB6F4F3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CEFB5CDA-57B5-4A11-A0D4-8B01336469B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FD47B87E-6598-44C6-982F-40446971961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64D77347-FDC2-4811-8AE7-AD23B506223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11A7451D-FB10-40FB-B5D6-A23A6B2BFC4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D060FE1B-6D06-4A8F-9991-8071FC00F58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93F9D364-1808-41BA-808B-9404420BAEA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07D4546C-E84E-4380-A4E6-60D60C07FBE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22502835-5526-4B12-AE0F-BB4137D1557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269875</xdr:colOff>
      <xdr:row>1</xdr:row>
      <xdr:rowOff>79375</xdr:rowOff>
    </xdr:from>
    <xdr:to>
      <xdr:col>15</xdr:col>
      <xdr:colOff>542805</xdr:colOff>
      <xdr:row>2</xdr:row>
      <xdr:rowOff>723035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6698DAD9-BF93-4568-9D68-44232D431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398750" y="30162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1016001</xdr:colOff>
      <xdr:row>11</xdr:row>
      <xdr:rowOff>145761</xdr:rowOff>
    </xdr:from>
    <xdr:to>
      <xdr:col>15</xdr:col>
      <xdr:colOff>650298</xdr:colOff>
      <xdr:row>15</xdr:row>
      <xdr:rowOff>178955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E19319B6-AC40-4287-89E1-91DBFB38D65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2376" y="3495386"/>
          <a:ext cx="2793422" cy="154131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1017444</xdr:colOff>
      <xdr:row>15</xdr:row>
      <xdr:rowOff>336262</xdr:rowOff>
    </xdr:from>
    <xdr:to>
      <xdr:col>15</xdr:col>
      <xdr:colOff>755650</xdr:colOff>
      <xdr:row>20</xdr:row>
      <xdr:rowOff>95539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5C602C5A-46B4-4CCB-98B1-51D5AADEBE79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3819" y="5194012"/>
          <a:ext cx="2897331" cy="15690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2133023</xdr:colOff>
      <xdr:row>11</xdr:row>
      <xdr:rowOff>128443</xdr:rowOff>
    </xdr:from>
    <xdr:to>
      <xdr:col>12</xdr:col>
      <xdr:colOff>964046</xdr:colOff>
      <xdr:row>20</xdr:row>
      <xdr:rowOff>65519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E05C4A15-77CD-43CF-B019-85A56885112B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6148" y="3478068"/>
          <a:ext cx="1974273" cy="32549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158750</xdr:colOff>
      <xdr:row>11</xdr:row>
      <xdr:rowOff>111125</xdr:rowOff>
    </xdr:from>
    <xdr:to>
      <xdr:col>10</xdr:col>
      <xdr:colOff>2081069</xdr:colOff>
      <xdr:row>20</xdr:row>
      <xdr:rowOff>55994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78D7D63F-829A-4E8E-8412-AACFA22BE7EB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1875" y="3460750"/>
          <a:ext cx="1922319" cy="326274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5B669B1B-871B-405A-A269-13398741A11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A197248E-3B15-45A8-9F32-A5008721193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5A938964-2F35-44E2-8E22-27D72ABA66B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3580015E-CC20-45AC-AEBC-02335423B8C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F839DE99-6D52-4946-8E6C-55D4C838953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B970AB81-1272-469D-8034-38B86D76F25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E17962B9-4549-42DC-9DEE-68250CD78A7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234B3352-D50F-426B-8BED-32021345FF9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74EDC668-653B-4A91-8D91-FCC6EDE13FF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A8C4CF27-C51C-4039-8DA3-A292B45FC2C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E9C98A74-CB4A-425D-8CAB-C05538AADD7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03105E13-1D56-4DAD-AD67-E172AA70670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B5F9FE0C-118B-461B-A95A-1A187FFC835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0944E9F9-8B9C-4B45-AADB-6DA9408BC2C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B64DAB0-95C7-43E3-9EDA-BF56A210583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B33183C8-A8C1-4716-B81E-AF2713E4405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BE96EDD-D96E-4520-BA61-9FD09BF860B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6393179F-DC99-4770-BDD3-99F0E78F1E1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5DA54CB5-8CFE-43B0-A7B6-0537282816F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43A62FD5-22D4-414F-B023-CB931B59185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5B526CEA-5590-43B1-9F14-8464195145A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60C51C39-B00F-4915-A447-4F9AB65F9A9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5E8982EE-86F1-412E-8747-5FAFBB8CC0F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5B7DBF7-7CB3-4A91-BEA4-8D4FD400914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FA98ED90-6195-4CB9-8FAA-B10F362EA29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C4335659-B966-4800-9218-6402FF6190E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B8C91683-4057-436F-980D-15F60970F67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6C165E63-3B6E-414C-A41C-697E4D16144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DA485C32-F4CF-469F-8675-D6313B30AB7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D146EBB3-007D-4365-9EF4-E8FE815D286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26071277-BBE2-4FE2-8E21-270D88F5D41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8A84FCD9-D3A9-4E44-8CB0-6246B2D655C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34406D5D-7C28-4F65-9B3B-3CB02179816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E2EDEAC2-BB10-45BC-A219-2CA813F710E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BCA8F0A4-9116-4451-AEF4-B7614530D91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CC47C558-04E6-4C3D-AC21-85EC69D15C6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D3540105-0FF5-46A4-BB62-1CD4DB2E9AF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82A64332-ADB1-4536-9E53-DD25721E2AD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3B385FF8-8F25-401C-A83F-B8EBEB49152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B34BB20B-EB19-475B-9294-CAC54D88ECA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6428AB8A-1108-4C54-BFEE-496A576AA40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E6F04B3-EAE4-4833-B64A-AC68C66456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B1C687F9-1B41-4F87-9A12-8B0A9ECCFFA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A1256EFE-5FBF-460A-B183-AE20C8B012C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71F8E9D1-6546-4B2E-A792-3A5BA2C450C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2CAAB66D-393F-4706-9545-83EF245B00A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64292F1E-92F7-4049-838D-A897834CE65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1CF7431-7DB3-40FA-BAD7-D6027ABE1D8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AF288D7F-8F04-4589-9D6F-D20E2B8622C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5E480772-7041-4A4F-B4AB-38E9C72A328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E51D4584-8617-4FB8-9BE9-988C82229E5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8BAE3082-8E4B-46CB-B0D8-E3663FDFC76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699C49AC-73A0-4C07-87DD-A2DA02B2F88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FDF95F90-275F-4735-8948-A21C47284D3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8C0AC02-92E3-4F22-94F6-C745001FC81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C4FA4971-B27C-417F-A99C-54EF8C016F8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DB7F6404-3FE7-4170-8610-59B5B9D993F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6B2C7E81-4D3A-4C19-8C44-5202D2F0EBA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D63AE1E-A06F-4AA9-B727-6C77A422D27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3AC2A808-7B06-4369-9690-E198EDC92E9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C96798EB-BDC3-41A6-A223-76CA00FCE08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6909C224-8804-409B-8FB3-1B5A6C2EFE0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5A13D4F0-D77C-4356-9BC7-86B9DB1ADEC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CA3C195-488A-462F-8C0C-ACDDD97E93A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D425CCF0-67FF-460C-86B3-18F8CEE8BBA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AFDC0996-9C38-4357-BD7C-F67D7712A9D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D503406F-F357-4EDB-A5BE-8FBA87A61E0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30122E56-F2FE-4EA9-A45E-6368D8E574C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A4D4EEE8-6856-41C9-A95B-EC16AD1C669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92455DD1-6D7E-44C0-80B3-730B93751AA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EC5C2731-7A5B-4F5B-A342-B7AA3B944E6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CE42C7E-D478-4662-8761-6550F8B959C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BC372536-2CB6-4985-A290-5A55F5B5DC0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7FC08ECE-7FA7-43B7-8C7C-48A51A05152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8776250E-7D35-4F07-A00E-C67FA41134B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3DA3019E-09AB-40F1-A22D-0CCE60D40DB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66681</xdr:rowOff>
    </xdr:from>
    <xdr:to>
      <xdr:col>1</xdr:col>
      <xdr:colOff>1076325</xdr:colOff>
      <xdr:row>2</xdr:row>
      <xdr:rowOff>771525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C93CA4A4-0A91-4ABD-BC01-310B4F9A9F8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5781" y="295281"/>
          <a:ext cx="904869" cy="93344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DE9E5B8F-6C70-4DFD-89DB-B8C7C29625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803A88CB-D5F5-4582-A175-DC44A6D460B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D9A1C28F-D7AD-44C9-88F8-D01EA269738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860B8CCC-E9EB-4529-BCC3-DD0A567246C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8E0937D1-715D-4602-B96B-0569C258186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00E2E30D-AD92-4BCF-A387-95D75A08DDE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1516D250-F8C0-43BF-BA41-D90DFA4CF25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294AD2FE-51E3-4C25-B8AC-B8750461E10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7294270B-8893-4722-A40F-9D274AEF0C6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F7F35227-B191-408A-80FE-C422F69BA15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B8E0FC39-FA21-4690-B617-351F1119865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827D6AEE-9667-4651-B95E-B433226821E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01A8E005-76DE-464F-88FA-E0866D4E1F9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1C72A2EA-8989-4022-AF71-8793903C33A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FC6D6453-39E7-46A1-B474-A017E09405C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A2443EBC-7F24-4110-B7FC-3520FDF48EC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8ACDDD35-FAC6-4915-998E-19FAC1BF462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43B4EB12-D47B-442D-A821-5AC2043D2B2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E8234B0B-86C1-4E09-9DCD-86C7D06F2E0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41695AC0-3BC6-42DC-886B-D637496D724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462C98D1-5A39-435B-BE59-1C83A03D7C4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37CAE79F-1C5D-4C31-B5B9-9029562F502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3F9A4E3D-3A85-442B-9162-267DC8388B7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7D7485D2-9666-424F-920C-FCD2A0A12E6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39C858FB-A599-4876-8943-0845F73BA67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7F2240F7-21D9-43D3-9B2B-3ADC3BF908C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96396DAC-D48A-4668-B607-61CC26CF87B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7A438A07-A9B3-443B-8EB4-1EFF3324D1F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B7440D19-8B1E-4A0B-A845-C47A190EFDE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130D1489-0264-43B7-B76E-34FE0B64947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0953B50C-36A3-4660-B107-146DC071E08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67812C8-8688-4F2C-A590-3A17536CB6D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599DA0DA-1588-4D9D-8FE4-ADE69768923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CA00C2F3-431C-4588-92BB-BABD06D0EBA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F0E239F7-3295-4C73-97A1-89E90F09063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ACA92FBC-6474-45FB-843C-8980F4CEDAB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7F294E0B-EFEE-4F71-B49E-E4096194C35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5FADF106-6C8B-40A9-9488-BC4BD739753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1AC6E86B-7A5A-43D6-91B2-94A7E592C5E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8CD6736-3EFD-4E1C-923C-570A93692BC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14123B4A-90B4-42D4-8C3A-74C5749C763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FF84A68F-102D-4F3F-9CCD-89F22F2CE6B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3D382D47-DB1F-4BE8-AC1B-39A5989E5C2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7BF4EC1D-1DE2-46FB-9185-F9C64647D4E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1F888B73-E43C-428A-B21E-26FD7540E49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FEC97B31-4478-48AE-A880-54300D037D2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8B97A822-DE44-4D38-9E50-54CEEB8025A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787EB82F-3506-4117-9226-DA833941758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7F1C7BDB-D145-4A4A-BCF1-CE0FAE39153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E8C27678-CCB7-44C2-A8BC-7BDB7FB50A6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CE2F536A-B24C-4A65-8A32-0EE987B1663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E203470E-89C8-4311-A782-399931EF432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521034F1-9EF8-46BA-98CD-7A81F964FAB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3EC8AB65-956E-4B5F-B69D-BB24472A739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6E463C52-1019-4CB3-891D-89F67232AB4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998E6822-CD9D-49C5-A3A7-7D2529B6A4D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BE47F31A-D703-413C-AAA0-747D5A66EE8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79110DBB-B2A9-4903-9A0A-AFFCFC46FC8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85FB38B5-FF11-4CC2-B6E6-198DB72DE38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70556754-4B82-4E2B-89E3-658E642A0F8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4541C940-C7C9-4B8F-9E9D-11CC413EAF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444D6112-5084-49DA-B10A-B18CF8A81B1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4C3DAD1D-D7B6-4B0C-A17E-F83B7D145CE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3DAE51B8-AFD5-40B4-87D6-4CC4A9FB4C7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286AB096-E8D9-49E5-8803-44AF08AAAF6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FD0FFD1B-DECB-4526-98DF-08AF6BAF61C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EE9F1E9A-6FA5-4619-B750-3FD5486EAF3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87A8C788-68CA-45E2-B138-A967993E056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ACDD5CFE-6F70-4CC5-B0B3-2CF446A86D0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393691E3-B76F-47F0-B961-70C8EA23842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E3C4E847-1FD1-4BF3-9E9C-29841E6E782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3228D018-7226-4899-81B3-87FDC98719E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BE4D7684-DE36-497C-BA82-955E6D63EE1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1C920E87-90BB-4481-A39B-5497D5646A6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792987C3-8C08-469A-8604-CE495661B6C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C7803FAC-88B8-4879-82A7-819EB4CF1B7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285750</xdr:colOff>
      <xdr:row>1</xdr:row>
      <xdr:rowOff>79375</xdr:rowOff>
    </xdr:from>
    <xdr:to>
      <xdr:col>15</xdr:col>
      <xdr:colOff>558680</xdr:colOff>
      <xdr:row>2</xdr:row>
      <xdr:rowOff>723035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BF4377A6-FF0E-41FC-AF13-B8975F3F5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255875" y="30162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206375</xdr:colOff>
      <xdr:row>12</xdr:row>
      <xdr:rowOff>478759</xdr:rowOff>
    </xdr:from>
    <xdr:to>
      <xdr:col>10</xdr:col>
      <xdr:colOff>1911261</xdr:colOff>
      <xdr:row>18</xdr:row>
      <xdr:rowOff>38099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F6A4274B-10BC-45BA-A5CD-E0FFA4486B0F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4145884"/>
          <a:ext cx="1704886" cy="26073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2079625</xdr:colOff>
      <xdr:row>12</xdr:row>
      <xdr:rowOff>428625</xdr:rowOff>
    </xdr:from>
    <xdr:to>
      <xdr:col>12</xdr:col>
      <xdr:colOff>515490</xdr:colOff>
      <xdr:row>18</xdr:row>
      <xdr:rowOff>123824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030C57B8-04CF-4AC8-A926-A528A5F912F2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4000" y="4095750"/>
          <a:ext cx="1579115" cy="27431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635000</xdr:colOff>
      <xdr:row>12</xdr:row>
      <xdr:rowOff>503967</xdr:rowOff>
    </xdr:from>
    <xdr:to>
      <xdr:col>13</xdr:col>
      <xdr:colOff>962003</xdr:colOff>
      <xdr:row>17</xdr:row>
      <xdr:rowOff>504822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6918247D-C5B2-4998-A746-21211ADAC05D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82625" y="4171092"/>
          <a:ext cx="1517628" cy="25408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142875</xdr:colOff>
      <xdr:row>12</xdr:row>
      <xdr:rowOff>492124</xdr:rowOff>
    </xdr:from>
    <xdr:to>
      <xdr:col>15</xdr:col>
      <xdr:colOff>793750</xdr:colOff>
      <xdr:row>18</xdr:row>
      <xdr:rowOff>187323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7F20D7B0-0A27-4491-A8E8-1A47F003366E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13000" y="4159249"/>
          <a:ext cx="1587500" cy="2743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08AB60D6-079D-40CA-84CD-8968224F2FD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EA9E1C69-0E8A-4A1A-B330-93119776FF0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5C96BACA-10C9-4640-B05D-356462DDB0A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1203EC2B-C852-4BA6-A720-483BDF07A46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E1BB7D61-3FF9-4A57-BF25-4D434D964E5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2EEB7735-3D31-4DFF-82B8-E735FC1CBF5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D0F277E0-5FE2-4F0D-BFDD-F552CCBE0B5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E559F065-6129-4CB1-9B18-1B44AD2BED8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4CC08765-291A-40AC-9CDC-499EBE14516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B022FA4C-AB46-4E12-B4CC-A659CE99F78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FDD768D-653F-4F87-A95A-358F8C11159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2F069BF9-D8E2-43BD-8523-1CA65229597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1779D286-3CD7-4B86-918B-879D24CE4FB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4BEBB039-B798-48F9-9E9E-25F3B877340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947FD8E-C137-4150-B3AC-9417F01B25C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4F17F99-C6EF-4C10-9A0F-7B81E63E4FF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61285FB2-5884-4163-9BCB-A0D01D95EB0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287233D3-5196-4DC7-A386-21F541A19A6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D67F13BD-D29D-482D-9C5A-9903686C2BB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3C1A327-6CDA-430B-B3CC-3AC056C311A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2DE956C5-734E-4D87-BEFD-43C4DBC4BBB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43C3D01-C2D8-4EE4-9098-0162F67A31A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017EC827-BFC1-4EAF-BA6F-846F1064E6C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3105A387-FD14-4B3B-B79D-FF39B58F6AD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3C4D9C77-0011-4EC8-84FE-AEF9F6ABD0F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1A6C617F-A8E1-4304-BDCD-C6FB7D29BB9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466CDD2B-FDB8-448C-AA4F-208828DA755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71632AB1-B517-4BCB-A5BC-55BE90741D6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7BCC178F-E660-48DD-8D21-34DC220E09F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9D701C18-9C32-40A8-B1F0-978AD425480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2101BCA0-4BFE-48FB-94F4-6494E2D9D9A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22A91E4-1BA7-4088-ADB1-C8D13D3DE64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826F445E-93E0-4490-9598-230853A8633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33A6B25C-FC76-4DD7-AEF2-F27DECFB4CA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94981F17-8C18-4A51-9099-0FA27EBD8A2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91DCD02D-927F-497D-B560-3D4922976E3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1DD3845-89DF-4EA1-B1BB-D3357B3F72A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ACE5E277-5B1F-4B33-B4A1-3D6A4386611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315C4B2-7097-42D3-973D-A99AABF14DC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02F2F634-9FF9-409E-8B09-1BE7AB5F9DF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31E65376-9B86-4654-8C9A-9B6C044D43C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BF46CBCF-1193-4201-B58F-52DC2835FA0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008796B2-6752-459D-A3AC-B49D2C89436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FEB9F7BA-8E24-400D-8C3E-12ECA6A6768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349BBA7-954F-45AF-9F5E-BF03E2244D1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A7D40875-DB4B-4F31-8286-DE1D0E0C8B4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8451EDE-AE2A-4984-9A40-6F3463D0A64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D9ADF7FC-1ADE-43EB-A447-5EC4C85D6C0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3BD7D80A-E4DB-4B8B-894E-9BA46E1C2FD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626978AC-E940-477A-85A6-ED1918E7FDC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2B1F592-3B51-4883-8701-BFA2CD57A0A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87852F1F-C28C-4848-AA1F-E374E5EFDA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9DBB538F-8F4A-4AC3-A447-FB7DFDB5BF0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2A2CFF09-A31C-4659-9746-ADA2EEE44A4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CEFCDCE2-6B07-492A-B934-11C3A05324F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4856FDEF-7EB4-4A0A-8E7E-F1D5D43CDF4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E66CAC88-90AA-46CB-940E-CE9A5561904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88B4FA6A-5477-4B58-89F6-7418F24078F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F3545783-140A-4B95-B0A2-5935BB0476A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EB68A9D6-B430-46D7-A439-D806D7246C1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F3EA9444-0477-42EE-8C85-04873A92C6B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646BE440-129B-4583-8F34-38E1F74F0C7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8D38076-EA86-4FE6-A903-85A8CF79249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EB59776F-B5BB-4753-94BF-D9762592FC6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01653338-591C-4F1B-8391-7E1901E2862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38FD8FCC-9E26-41F5-BB24-8E24008E15A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D1BD314F-84BF-40A6-897E-73D8FF95392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AFF30A4F-4331-4291-9CD3-34093277A38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3C60D0BE-1D87-4CA9-8A5B-0D96A709E7B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7D0E9CE0-3BB3-49B7-B3E9-339CA087AD3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1D461A62-4B0D-44FB-93FB-C51B350C557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982815A2-5EBF-4E13-B4CF-4CEB1C7CF03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93525FE1-4503-453D-8448-9E1C7CAF0FC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02322C6F-1185-4809-90E4-485CB67B0C2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CFCE13A3-A522-4FB0-B22A-0E1A0A942E1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9BC82992-D74C-4BA9-9DE7-D5DD9E82E1C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1143000</xdr:colOff>
      <xdr:row>2</xdr:row>
      <xdr:rowOff>752476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9528D3E1-E45E-4C2D-B2CA-9ACC93C5362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5781" y="295282"/>
          <a:ext cx="971544" cy="9143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759874C9-D8B6-4305-B763-C8406358A68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ABE377B3-23EF-4CA2-9EB5-B0F989C379A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A39A9C4D-A558-4037-B22C-B85B0C22E40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BF1CE490-E413-49C0-898E-A2D0DB3E8B7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D6CF22DE-70AC-4EB2-B680-2995E59FC34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101D7947-0AD9-4D5E-A548-72AFD7D056E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48ADDEF1-3C4D-4DBE-9BA4-AACAA7FB562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1781F68A-25B9-4301-AC2A-811289A231D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C4AB6582-1A36-4E6F-A398-0470B452AFB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7CAEECAA-8C1E-4B69-8D19-AD25EED2993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0FA115E9-9E81-49D0-9F79-D241A450A34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FA51F4B3-AB32-4396-97E0-215D2E50FC2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06414AEE-3967-43AE-9DFE-EEB72C4FF02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2BD5406E-F5B0-4D27-B14A-4529FFF8D1B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D0295CAC-756C-4438-B35F-DAC7B2A1FA1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39F60927-8B63-447F-8531-3B4C955357A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AA5C216C-72DC-4535-A6DC-FF1D275B395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E0BD8917-A9D0-40EE-BF41-9A174E91057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35A16506-2C6E-4A02-A2AC-8B329065D17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39F9223F-BB30-4026-A99E-64DB576FECF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9C729E56-BC87-4FE3-AAAE-8BCD11E92F6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BB3E47CB-5C40-4187-B5BE-0192B45E1C3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9BFF4CC2-99BE-4893-AD6C-0954B4D2C11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6EC474D9-7D64-4C95-9D26-AF29585272E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AB9D1B37-2009-4F39-A697-3A20BD93132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8F9BDBE1-3257-4CC9-947F-FA4873EDCA6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EA439824-2A50-4A3C-A065-0D14D43C789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BCDA6704-845C-4431-81D7-92C80DE1C4F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E6805639-E338-4FC1-9EED-A677851C411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943F2E43-0AD1-4962-8948-3034E2C6728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2821BB72-717F-4E2D-9F0C-EE460CA39D7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8310982D-2825-4934-B19C-1F4C031A2AE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EAE5677-A1DF-488E-AD26-79F6CD4F0C9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0E1DAA5D-E479-4044-BBF9-29E7C222808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26FEB9AF-9BAF-4884-A033-443731C6D6A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F2A4AF16-5AB0-4107-BC1E-AAF7B44BB94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6D8354E4-93D9-4967-81F4-FA8CC8DCFB1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83A8CF55-75C2-49A1-BBF2-E1F465D0294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CC3F773A-7B98-46CD-B570-2A3E0DF7DAC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466C035-81CA-4BDE-B0FB-277B8CB3A47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D83BFF48-7832-401C-AEC2-A5089F746EE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1300C5FA-0D92-4594-805A-4663CD20D39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DF38C016-12D8-459B-93C6-1A9A78AEC81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C8636D50-CBE1-42A2-BF04-260B2AAAA08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B804F736-2784-4065-A0E8-74E860B6A53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F772ACC4-B8A1-4B43-83A8-C0848D23DF3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BACC8F72-0777-4F3D-9E3F-9A485770640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052C6432-DE25-40E8-99CD-8AF10A27935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36A1E304-20A9-42FE-9CFA-E19B75669D2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8A07056F-9B50-4225-9AA2-8A6795E9453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9E03922A-E0F6-4D14-9ED2-1B639E10CA4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F2E437CE-34F9-47EF-9B49-13F8B6E1998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BCD8BCDA-453B-4E52-81DD-D00137D5BDF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703FA3B4-9916-4BEE-9781-423079A1F0B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F4068F39-7C18-44E9-9C2D-CB1E3360E96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7386C849-85A4-43FF-8031-4266D6BF61D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36EB531D-4455-4838-AF85-A61B7B6C03D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3EC9BC1A-26AB-46AA-A291-832A9121872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0C45E057-A69D-4D76-B353-11D361E71A9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4A3984DD-9EAE-4ECB-ABF4-345965C1CB8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D6AA727F-06B9-4E55-89EC-0F82035D3D2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56904465-8A55-429B-B654-75A7EADA801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00CAA548-7BE3-4B3D-BDC9-EBA7DA70F28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43822564-4F4A-4468-AA99-C7BD92196B5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77A4D27E-5131-468F-9369-0BE10DBAD37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99AC8136-BBA8-40CD-8C4F-480543D204E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C67976C1-C613-4C40-83EE-EAFFC5441BC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C04C92D0-FBC4-446B-89C1-6A955941F8D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9A9A3F24-7F4C-4C96-8383-850268E3CA6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E13A20B1-3437-412A-A947-F1899331130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21E9312E-94A3-4BA8-A9AA-F892611C7B9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138A5649-5347-4347-BFEA-172641423AA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047ECDAA-51A8-4E7F-96CD-E56B3FE8614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5625D76A-60FC-4687-9D9B-017F5515DDA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9A8BE496-DD63-4C4E-A70C-B785515DF2F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70CFAACC-ED4E-4C57-BC3C-7D7AA2D5C78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365125</xdr:colOff>
      <xdr:row>1</xdr:row>
      <xdr:rowOff>95250</xdr:rowOff>
    </xdr:from>
    <xdr:to>
      <xdr:col>15</xdr:col>
      <xdr:colOff>638055</xdr:colOff>
      <xdr:row>2</xdr:row>
      <xdr:rowOff>738910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D3F04849-30AB-452F-8697-BC9232501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335250" y="317500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174625</xdr:colOff>
      <xdr:row>12</xdr:row>
      <xdr:rowOff>81884</xdr:rowOff>
    </xdr:from>
    <xdr:to>
      <xdr:col>10</xdr:col>
      <xdr:colOff>1879511</xdr:colOff>
      <xdr:row>17</xdr:row>
      <xdr:rowOff>387349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8F50FBA5-13C2-4B8E-80D8-01512771885E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9000" y="3749009"/>
          <a:ext cx="1704886" cy="26073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2047875</xdr:colOff>
      <xdr:row>12</xdr:row>
      <xdr:rowOff>31750</xdr:rowOff>
    </xdr:from>
    <xdr:to>
      <xdr:col>12</xdr:col>
      <xdr:colOff>483740</xdr:colOff>
      <xdr:row>18</xdr:row>
      <xdr:rowOff>12699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8D8978B6-3B45-45EE-8219-08D4D68B20DB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2250" y="3698875"/>
          <a:ext cx="1579115" cy="27431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603250</xdr:colOff>
      <xdr:row>12</xdr:row>
      <xdr:rowOff>107092</xdr:rowOff>
    </xdr:from>
    <xdr:to>
      <xdr:col>13</xdr:col>
      <xdr:colOff>930253</xdr:colOff>
      <xdr:row>17</xdr:row>
      <xdr:rowOff>346072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1E718ABA-C98B-4631-820E-F0A874719977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50875" y="3774217"/>
          <a:ext cx="1517628" cy="25408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111125</xdr:colOff>
      <xdr:row>12</xdr:row>
      <xdr:rowOff>95249</xdr:rowOff>
    </xdr:from>
    <xdr:to>
      <xdr:col>15</xdr:col>
      <xdr:colOff>762000</xdr:colOff>
      <xdr:row>18</xdr:row>
      <xdr:rowOff>76198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9D8629CC-ABB8-4E74-BF3E-9DB058533162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1250" y="3762374"/>
          <a:ext cx="1587500" cy="2743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B13EE018-4397-4B66-BD59-ACC4447A6C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DEE93B4E-67D4-4AD1-975A-E41994E9E4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BCEE6178-3060-4EEB-B6F7-42704DDFC4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1743D9D2-203B-4E3F-920C-F80D265C15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BEA5C620-8FB8-40AB-A044-E84B40D753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BF5C5DB-D054-4F0D-9200-116CBC0790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17C10B74-AFA6-40F2-A8F9-97A2873827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B1A7E4CE-148C-42F5-A9D0-0C52C25AF0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7786C2B3-FDB5-4904-97DD-6EA6E78F2E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6658A901-0303-426B-8433-B64A58B169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F83A5C1-359B-40E5-8EDC-C61C47DF0B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79C63636-720E-4A04-983E-A92FE66246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5F45558F-ADE1-4397-A969-5D37DEA8CC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1488EFF-9118-4C89-BFB9-47F6075608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0951C749-88D3-4851-996B-7E7E075B93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F670C3AF-2B7D-4E3B-82BF-DEDF870B53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0802287F-2F33-46B5-A773-9168AF2345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3FC176B8-F9A0-4C8C-9844-3F3702A9B1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537742E5-DFE5-488D-855C-E7BA622706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1A721C9B-EEF0-4425-9064-C75A1D3E1F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09874C39-19EA-46DC-845A-22EEB12AFC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34C013DD-7AE7-4778-B1F0-7FAF3850E0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44C16660-D3CB-4B64-9BAF-A63F4BA663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5410C8E6-8B5C-4047-A9A4-F9C2C2378E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26A7767-F335-4C25-8FFC-C4B3A351FA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1507AE68-58E4-48FF-9C78-7CE4D15350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744189DF-513C-49C1-BE20-CB06B09D5B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50A7EC81-E7DC-43DC-A60E-A17DFBF66A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A8B96E46-A3DC-42A7-960E-7870859847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4E5F61DB-A3C3-4460-BB00-26BC479D96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5E88FE1D-5D26-4C7C-BB3F-D8F239E254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2EE54008-9F1C-4103-91DB-D1BE791E5E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8477FE48-B2D2-46D5-89EB-6A9613A44C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8AA0C2A2-C1D4-4B34-B991-94E6FAD57F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86E3745-7BCA-40A1-B256-D54AEBCDAC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45C0F250-E1DC-49EE-A1ED-BF315A2F4B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EB72DF59-4F06-4BC6-891B-0F62102260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6A1F69CB-15E8-4140-A09F-2B73358F9E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25257DD7-FB5F-47A5-8678-308466E946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0304B3D0-FFB9-464D-86FB-E071C3275D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D70FEA69-3684-4C67-AE48-D695029CB6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13C01D0A-DC34-4598-8721-8A8653B00A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BA310B9A-C91D-4690-B875-F70289591E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2B4689B5-EB72-4353-9879-2AC258EA48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A6CEFC9-F4D2-48EC-8DE4-A9B8616B38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D5F99A32-F634-4058-AF6A-1E78AD99E9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BEBCCFD9-8B68-41BE-8337-0F46A21936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623945D6-E611-4341-9D53-A64EFCC5F1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2379EC02-7137-41EB-B9B0-87C784D1D5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A1D2281A-C713-40DA-815C-1676035078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F33560DD-C783-48B6-9DDE-3FC08BFD9F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1916648D-E001-4F60-BF59-96B94713BA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965169C4-F969-4105-B17A-4CF9FB90C6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45178FE3-F4FB-4EF9-A3EC-0D7A1C6296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A0FF51DA-A190-493D-BDF0-E47A5B2AC4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3B069782-221C-46CF-B4B9-A5D1D51B5A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B752DA71-B392-4D3F-840E-998CAE3631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BEC23F46-2B2F-4152-8CE2-A8640B7126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4803805F-4FF2-4161-9806-7200686E5E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0E23F9DD-D2DC-4E23-BE70-B78B7C53DE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952A3576-8D4C-404E-A048-D0306D2C08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B1DC55E-4D9E-496E-AC01-8C779D0F15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A34A3410-CC46-4C2C-AD57-DF02BC52D2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4053D404-7A4F-4D27-A10D-EC74C927B0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7F8A9713-6446-4077-9AAB-602301AA87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B185BFAA-3C7D-4268-BE29-87BDEC891A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DAD4A8D6-CD55-4C24-9C92-46002EB289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F88410C7-2B77-4005-88E8-CC9990CFF1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582FE4AE-14AA-4E3A-A2AB-9E64F1CD8C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12B84074-297F-4923-8802-6B29FFC1EA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D0A0F5EA-B30C-4EB2-8C41-23CD2AD835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BB3FCB7E-1BBE-4A39-A996-1A15132E04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AD9BCDD5-D353-4A2B-A899-AD65226D07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21468B64-AB10-46B5-9CE6-F2B2DB3BE4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08B49DD4-C741-4E8E-8A0D-47DB9EF24B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CDE7196E-658C-4CF6-9969-119AFF638E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1095375</xdr:colOff>
      <xdr:row>2</xdr:row>
      <xdr:rowOff>790576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2959CF5-F98E-4B4D-98F9-4FE52F9489C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CEE7EB03-C910-4458-91FA-0E57F95B2E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586E0A62-F2D3-47C3-A5DB-70917D31F5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67C0F713-2E52-47F4-AA36-EC9CE68D63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BBA3577C-E65E-41BC-B157-578191E111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8FFFCA40-0D32-4AA5-99D4-156B95171B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AA6904D2-BA21-4C94-AA4B-3A092DA081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A16F73BE-97B2-4D57-8DE8-BD87626636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FBDA3F2F-FE83-4770-9E1E-4565053711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88181C5E-E70E-4C6C-820E-264446EF86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23D69B44-AA61-4688-8468-1723AF58EF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F411106A-2C4A-4098-9889-A91DA96C79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FCD398D6-ADEF-4B6C-9526-7AF056B2C8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DCE33C2A-BFA0-4FB4-9269-1A46003078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5D9B45D9-74FF-4A80-B4E2-DB1815C98F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6CAB98FB-1363-44D3-BBB2-F14F0B429D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BB72D1BA-D8BA-46A3-93CF-D3C50F5DE5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D2AAD4BD-FB4F-4248-923E-1D096DBAC4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08AAF227-1613-44A8-8D6C-F10C65D38D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8C731301-3C08-458A-B284-03E3E8270C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E47E6F58-560A-41AB-B4F7-80460756AD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58F1E325-EEF7-4A77-840E-1D8393809D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ECF9F30C-75E4-49C6-A788-7DC6B127E8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852CF457-25E9-4645-8092-C609C04FE1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BB2AFB17-EC1B-4F8E-98DE-AE34A7747D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E79FE02B-E119-42BB-9A78-863A3E1A0D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8C045BD4-1D07-4EB8-B88A-BA98E43BAA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EE68459C-ADC4-4DDA-9B01-BC54E53850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E8152A5A-2BFE-494E-9F10-4B08A61379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AD69B547-5287-490A-8403-32D62C45FF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11CC9F1D-B5CB-42E7-89C8-D0CFC3FB4A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6F76007D-6F18-4BBE-95B0-1CCCBA7361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E5D4E704-9343-4B21-9CF4-31862177DA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DD676274-C005-435B-BBE6-873F19DE0D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A2AA306B-273A-4195-B238-B5D21428B5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9BA12DBC-1176-4604-9059-1E45CA80A2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2FA54D68-2D6E-4EC5-9C8D-A7897A02C3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807A821C-9431-4262-9F9D-E626228125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A9F2D882-F74C-4192-8A90-89FDB10AFA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3525D49F-F586-4342-A5BA-26C1C7A527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EDAC1A17-AC46-45FB-9AB6-1927332C52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A79AE9E2-7683-40AA-A80B-6E6FF5D329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D21ABB30-110A-4200-9EB0-C6A774E42E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2D020BE3-3F4A-43F4-A109-6813F34929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AC0FCD66-1D69-4955-9E82-A56839F0E3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AE578F33-5ECF-4ED6-9AF6-EA67D15B5C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CA39891A-FFB6-4147-9404-EDD10CC1CB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D75DE6DA-5CB3-4270-85BC-E61DBE514D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5AE32215-BE4E-4C6C-AC20-98E27D9EF2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F087FB9B-AA36-43BC-A9B0-D7FEDBAB38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DA56CA05-9179-4A73-8CD4-1889B185AB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C4BFD841-640D-4423-A966-620363863F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1A196F13-4CD0-4DFB-872F-90151AB2D1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35CA19AC-762F-4967-ABA2-4AA3066519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EA423A2B-B26C-4B75-8FCF-22C274EF7E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EBF0255C-03D9-49D1-A58C-14A8A7CAE8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1F610C1-F82C-4D24-B46F-99257AE578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A65C5A12-F95B-4EFB-A9E7-9AA37761EF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05C30424-A4BC-41E9-87EF-C74D34855C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A48BCE2F-3CC6-446B-BB4B-4BB95760A6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A0C2A9F7-E2E4-4164-B6B5-541ABAC1CF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6A136E06-9883-4B79-9422-CBB19100CC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9FC005BE-EC36-450B-8AC5-D1501D8576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C21CA34F-1674-448A-9328-FCFA74E400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5EFBCF94-CD5B-4ACC-8936-E942E7A5F7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59864C9D-FD32-4DB8-837C-81001A3DEC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3229B0F8-2E16-4D0E-B75C-2B52CA3979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BC149216-FAED-40F8-BA8A-515653D8C3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7A85CF25-1773-44B3-A6C8-33A2BBC30D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61A16303-E97A-448F-A0DC-72B5AC8EE0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B94B0940-6F4F-4490-A3A7-1F76F7AB38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8A449613-D1DB-4ED2-B16B-A4C0F88D2B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3E350674-75EC-4532-B366-93BC44E452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7B899E63-4B78-4C26-B24C-388FDDB4E0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5B2628E8-E74D-4FC4-9902-F25BA8D839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9A32A529-0CA4-4067-B24E-867F6CAF40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58602932-B5A9-44B9-BACC-7A3235FC48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301625</xdr:colOff>
      <xdr:row>1</xdr:row>
      <xdr:rowOff>111125</xdr:rowOff>
    </xdr:from>
    <xdr:to>
      <xdr:col>15</xdr:col>
      <xdr:colOff>574555</xdr:colOff>
      <xdr:row>2</xdr:row>
      <xdr:rowOff>754785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3DC81C57-7FA2-4D8D-B619-38A53DECE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32000" y="333375"/>
          <a:ext cx="1209555" cy="865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460375</xdr:colOff>
      <xdr:row>12</xdr:row>
      <xdr:rowOff>158750</xdr:rowOff>
    </xdr:from>
    <xdr:to>
      <xdr:col>12</xdr:col>
      <xdr:colOff>110547</xdr:colOff>
      <xdr:row>19</xdr:row>
      <xdr:rowOff>144319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AA01E2BD-3B86-4095-A335-00E25EACFA5C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730625"/>
          <a:ext cx="2793422" cy="154131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699943</xdr:colOff>
      <xdr:row>12</xdr:row>
      <xdr:rowOff>15876</xdr:rowOff>
    </xdr:from>
    <xdr:to>
      <xdr:col>15</xdr:col>
      <xdr:colOff>438149</xdr:colOff>
      <xdr:row>19</xdr:row>
      <xdr:rowOff>29153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7E70C944-4B48-485F-972F-068262738BA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7818" y="3587751"/>
          <a:ext cx="2897331" cy="15690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857EF08A-7B4C-4ED6-B2A1-9F52680C11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73E8A4BB-B72B-4047-ACBA-C9A91519E9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05E4F2CF-43DA-4875-9600-E1E57AF55E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5686DEC8-CC2D-40CE-8813-D83B6BE35A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71D8C386-5E4B-4505-A971-BA5615784C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69E0047F-8980-49A9-86D9-833601309A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F9324EDB-5A9B-47BB-B9CA-EC46B9045B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60C1B86B-F1A2-4FF7-856E-6B5590FB52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CB9D6A09-01FC-4D50-B7F2-F5AD740E15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8C9A6523-A008-4BEE-A2AC-7B95546019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E66A469-0C8B-44EE-90BF-5E0B25E996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477C371A-B81B-428E-9431-D161305355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1CC46FB5-6460-47FD-9AE9-77C25B9766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B305DB0E-D3F3-4F8E-B60A-C0B49F9B3C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EBC80A3-6D6C-4C2E-95BE-3B93FE9CA6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D435D77-E5CF-4431-92C3-3E94742FAE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3117CCF-525C-46B8-B889-EA939BD31B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32C5035F-DDC5-4305-AC91-9545D5F022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BC2FF82A-D8EE-4240-8FC8-5EC46B1856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7967D641-94E9-4C15-B5E6-2B987E7B2C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86A97FC6-9FDF-4499-B7A2-D395EF118F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0A511FEA-EF97-4A9D-B7E8-C41E41C963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70865198-FB26-4BF9-9ADB-A5C68532FC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7A80C052-81CD-480D-A5E4-C9318B672E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430FAD79-06FB-4F87-8C99-C95B2805E7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B47BDBBC-07BE-45B5-AAB6-B8701B5660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7D7E3B7B-34C5-4288-840B-C1BBF0E210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2BFAFDE9-14B7-4C8B-943B-7CD9C42956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FDEE4117-1EEC-4DE6-AC64-888FAC0AA6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80871394-BB7D-4589-850E-1FE4F8B0A8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FB8A06BE-F895-4EC9-9A34-FDC22CA6DA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532E0B1C-B91C-4504-97EE-F38C40E2A6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F7C79BEB-E430-4544-B7B3-B553B69A6E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9519A049-007D-40DB-B129-AD9F2033FC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8FF92E66-6E5A-49DC-8E1E-25E6FA6032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5252D3A-EC32-405B-B551-0989A4484E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F43B9D55-07BF-453A-B7B8-1FA78C259D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22CB39AA-EE13-4DB5-A1E1-940B5CDB3A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2BF87CAC-B707-458E-B033-31CB12400C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A00733DF-422D-4040-949B-61321E966B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FFF9BFA1-EE30-45CB-8B04-1FF9BD5138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7B31CA7B-1995-400A-84B7-95E39BB39F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A73E3CB7-8F94-4D30-8BAB-2774CB95C6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14BE14DF-EDA0-4B0E-9317-BA0D9C3CF6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549CA7BE-E0CB-4A25-A750-1A9353B744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0788C416-672C-4517-BDB9-3C710DF4E1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E98F5C44-BBFD-4DE3-8415-B0D1D9CA68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296AE6C6-6687-468F-BAFE-902CD2A1D4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D311A62A-9DFA-4453-BC2A-BB11BDCFA0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4083A002-4F49-45F8-A24C-60EDAA1A38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F770AE9-4E1C-40F6-BF47-CF069A8737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BCE4A9E-CEE3-4EC2-88A3-C6C506FA04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C9B52FBF-0544-4AD9-981F-47DCDA9835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670123B6-ED1C-434B-BDD3-CAB234CAC7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E018783-35F0-425B-837A-FE80E9E35A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7B492DA1-A747-4A7A-9955-64636D4038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341D746B-FAC4-42EE-A10F-86D5812786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C35C7845-2B88-4D5B-892A-8289CC466C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EA9FD46-D297-4A4C-887F-4FBBAF0903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7E261B2-752B-4EBE-99B8-278CE641DC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A6F5E6F8-C732-4511-B444-8CD922D081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D82B1C22-89BD-4D82-B3BC-46EA05C17D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12C0F918-E82F-49D8-8804-885E8EB84C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034D8618-9F4D-4247-8DFB-F6EF4ECBF5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084CC0EC-E6CD-40BC-A3D9-746130BE51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D796AC9C-BDBB-4E5A-A349-9E437AF1BE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F90C36F2-631B-4D08-979B-70E17AAEB6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1FFC25F2-8804-4F44-BA28-079B397C3A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4B2C6143-0D91-4CA7-9EB8-D4F406AFD1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2115124-FAED-453D-B87F-6DFCAC21CD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5F22C0CF-B04E-47AD-9253-EB232FF00D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966DCBDD-24A0-456F-87B4-962059B230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D78F335A-8368-4B61-BC15-53E1E769FF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E1BC4D4D-D03E-4497-8644-8D10D91D57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1A996BD6-AEC1-4612-9949-DA47D76169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B1826B5E-6835-49B3-8A5B-A12B837739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1095375</xdr:colOff>
      <xdr:row>2</xdr:row>
      <xdr:rowOff>790576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28708340-4A5D-489C-8703-09AB5180061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924E2453-A7A7-4128-AA4A-045D2744B9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89157D3C-B26E-47C3-A544-4B84D32154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AEF6B1F6-584F-4B97-B7D4-4A451BD945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3FAD0B20-FE32-4DE8-8443-2AD5133CAB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CA573BAA-A677-496B-8AB6-27777FC48F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B79F9864-9171-42A5-ACAF-47F048E958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1DC3AD87-2E05-4A02-9397-81E5F013FD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32F6AA26-CC7C-459B-AA56-4525D7A7FD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D0027968-0E87-41A9-A869-61321167E4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60119EDE-9321-4E9F-80B5-0B2883A35A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D155C992-6D41-41B8-9E5D-2E4EBA73C9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9A584211-50AF-49F1-A469-32C8F3281D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9CC095BD-E2B0-40FE-85EA-135F005AEE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0E8CFAAB-68F8-4818-A9A7-26409A4402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606AB2F2-AB7D-4EE1-971E-F990696F24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E36EF33B-DF2D-43C4-9E2F-5E4D45DA75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A61F5B47-935A-4556-B0AA-4155F78059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714BEB11-B9A7-4495-9CF8-86F3816127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1828C985-222D-4565-8340-F56BDB29C8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991A10B6-EAC6-4147-AF86-FD18171753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C6C2B998-FB94-4278-9390-E86B0A0C88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8740D747-A769-407E-A576-3049074CFE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BAD86C9-8C6D-4157-9447-525D0209B6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4EBFE98F-FE32-4A14-BC2D-3932A113CA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DAD3E401-8D76-48BB-B98F-28832D978F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13C8F3CE-8B98-4916-839F-3FB51D1434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38E05E1F-F858-4628-9C95-D006486E20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39A801C1-D61E-4872-A05C-C33C57E015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B06F197E-589D-4339-AF5B-4CA0618C77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6F3C95FF-59DF-4CD0-974F-2DC146BEEE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ACF091E4-2EDC-429E-A06E-65950BC4DB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2371EADD-6031-49ED-8C8B-B5CE09CAC5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10957AC9-E982-492A-82CA-060C6C79FB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FB75432A-AE27-42DC-95FE-F5FA78B7E7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CCBF6C8F-2E36-498C-873F-34C8175BAA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2FF915A1-F615-49CE-8D99-52D9E3C43E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529D1F5B-24E5-4462-9936-155EA928C1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CD0681D6-0D31-4992-BB32-A32088A0BC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08C6DE1A-61EC-4546-9E65-57E92ABAE1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8350EB93-54F5-4E83-926A-5D82925736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993C5D44-E609-4C38-A447-EA4E39D197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D6E17ECF-53BF-4C5C-A61D-668B6E3D62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3B55F7FE-FF58-4CB8-8081-2714DEBADE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E4627224-E2FA-42AF-8E18-B49C47B50C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6DE35599-0DEA-4EBE-9C7E-1363421FB8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903B361A-39D1-4285-9D7E-FB5E98A232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EC8AB5B0-ED24-449C-8D8A-3CD6529BB9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FB0D5A08-02B2-478A-9F73-7AFF83DB58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75F501E7-85F5-4FD5-AB51-83D05DA207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1C15F3E4-411C-43BA-ACF3-08C02BCE89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C9096B3C-0BBF-415A-9DDE-9B5EBFE71C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5D02778E-6549-4D62-85C4-97F05CC2F9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528274BF-0F99-4AFD-A001-2E3075AC91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0103CCC9-3E00-4B58-BF27-1E82560495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51F4E381-7A0E-41A4-BDF8-2444E1CF2E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A95D7C70-C775-4331-9ADF-16C2578C23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5505E755-A960-4839-8447-C1A985AD56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32DD4D40-6353-41A5-ACEB-63EB8668DD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16C9F60E-6F5A-4579-A854-E56C692EEB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22A4477F-9A0A-4F5E-84E4-21147C5399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C9AC697D-7D0B-489C-8621-9E4108220E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F587C370-418F-4784-85F2-0C6C7FF15D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1B944DCD-1516-46DA-B072-0F9FAECDDC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32806530-0D26-4F7F-9E9A-94909A0D34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72475C64-BE4B-4D07-B909-D399EB6770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D9EACBFA-3167-46F5-9ABC-FA6423ECD5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267BA3A6-3C50-4A48-BE96-CB7174C98E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1E821059-EB36-4CD8-B017-DACFD94E1B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2AAFFB91-A6B9-4B54-981B-8A3A038374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506BFD25-8103-42AB-923F-96A86E57D7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1248D193-A8FF-400B-9891-A938DDF1EB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F2497099-407D-498D-B592-4E2709EBFD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FADC6157-51FB-47A8-8266-1EAF599B0F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FCFD2055-58A3-4664-9A46-4D54FFA484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BF73CECB-38C1-4968-B8F0-F9DD5412E6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738BF735-1307-4A63-B51C-5352B84707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301625</xdr:colOff>
      <xdr:row>1</xdr:row>
      <xdr:rowOff>111125</xdr:rowOff>
    </xdr:from>
    <xdr:to>
      <xdr:col>15</xdr:col>
      <xdr:colOff>574555</xdr:colOff>
      <xdr:row>2</xdr:row>
      <xdr:rowOff>754785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8274A905-C7F4-45DA-80CB-981459651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51050" y="339725"/>
          <a:ext cx="120638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381000</xdr:colOff>
      <xdr:row>12</xdr:row>
      <xdr:rowOff>127000</xdr:rowOff>
    </xdr:from>
    <xdr:to>
      <xdr:col>11</xdr:col>
      <xdr:colOff>206375</xdr:colOff>
      <xdr:row>19</xdr:row>
      <xdr:rowOff>317500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924067A2-408F-4FDF-8048-FDD00CA5795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5625" y="3698875"/>
          <a:ext cx="1984375" cy="2746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485775</xdr:colOff>
      <xdr:row>12</xdr:row>
      <xdr:rowOff>168194</xdr:rowOff>
    </xdr:from>
    <xdr:to>
      <xdr:col>13</xdr:col>
      <xdr:colOff>342900</xdr:colOff>
      <xdr:row>19</xdr:row>
      <xdr:rowOff>311231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84350F3F-659C-4EBD-8704-6542A4B38853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1709400" y="3740069"/>
          <a:ext cx="2032000" cy="269891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511175</xdr:colOff>
      <xdr:row>12</xdr:row>
      <xdr:rowOff>145969</xdr:rowOff>
    </xdr:from>
    <xdr:to>
      <xdr:col>15</xdr:col>
      <xdr:colOff>574675</xdr:colOff>
      <xdr:row>19</xdr:row>
      <xdr:rowOff>289006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B3462037-639F-453C-B243-5DCEA80C51A2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3909675" y="3717844"/>
          <a:ext cx="2032000" cy="26989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6C67DF95-A65E-48FF-B68A-EFDC759186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3D693FCB-A1FC-4907-AE68-1D694AAEE2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7A8BD5E6-35FD-4B12-A6B4-7FD755A149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B90788D7-0FCC-4BE0-9B59-A97E9DD2F8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2E725455-9A29-44EF-86DF-6DC27A428C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2B083A3D-F5F4-4E96-AD1A-A49D79F8FF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D8DDA1FE-5813-44E2-8CC0-7C49856DE2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CECD052D-1B01-4CA9-9C95-8A8774E9F1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F1A4680F-8DC6-40D7-B363-902F0C232E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E1AF1AB0-634B-4306-94B3-A7628B48C2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50A6C38-6C20-443E-A338-7E904A6E73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92920251-848F-46AA-81EF-686A9E48AD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1A9B5C00-5112-45A5-ADB9-2B961541E5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DA265CF9-0A8C-4C98-95D3-23ABD3EF2A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04AF2C8D-5049-4C29-818B-47E1973A97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0833010-F557-4C02-8F8A-EEAA7BA82D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CCF91AE4-C95F-4074-B050-970A205103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22A4F835-4CE7-4571-88E3-410B79194B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C475ECB7-7821-4CF4-86DE-7F9DC9B76A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F0E79762-F5C9-4900-8150-8F24713B5B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91AE64C5-484B-492A-B854-05CDC366B7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48ED24C-6103-4E88-A26F-1291E8542E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3AFA9CF5-84BF-480A-AA81-AB3D5A6ED6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FF74480C-74EA-4520-AEC6-12CF915E8E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0151960A-2FFD-45BD-9C37-DE4CCD6A59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56385EA2-5D72-458E-9EEB-29F831566A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A1F81AC-EB7D-46FA-9675-EBE96B69FB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6035F447-B8AB-4134-9CE2-F2563DDEB0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ED2E0B07-AE01-4FA3-B565-640C71DC11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625075B2-965A-4713-96D1-3772936BAC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F219A39E-6574-40D8-92B7-98A5FB219F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175C8B5A-974A-42D1-8306-AA6ABDF54C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27D6F6FD-EDC4-493B-8D56-BF4E008F87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99B7C74-17A1-4541-B424-443345FA89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F78DFE6E-61FF-430B-BC8B-4E44D53467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2483D217-6BC9-4D91-9C35-B9B2D2A57B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F95247FF-C321-4718-857E-70C930E918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B96403F-C4C6-41D8-BD57-62B7C748B4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851DC27-67BC-4F1D-A613-4144D224C2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B333F26C-4895-47F8-BB2C-F70DF76C12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13AC0BAA-9A78-42AD-B2BC-8216E712F5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98C700AB-5734-41D2-A544-ADF54FC50E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DCB6804-6680-4EFE-AA82-FABB07671A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EE183C95-7B75-4998-A8D4-46293B55EE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DB68CCB0-F497-4E86-BA3F-2A4399F543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3ED45422-5350-4C47-B702-44DEA6F8EE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82336C3E-D406-48C7-A3C4-A669BDDC33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4CB8A742-BBE5-483C-8358-745F33BF81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241C717F-99BB-4F4E-9996-03D5C73E20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BD9F0FB8-04CA-4976-A0AB-C0038E2E20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F786D958-E690-4798-82E9-CF54263FDA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FF4EF439-7EC4-4B84-973C-0B85C88FD3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E4C55337-919C-4AD2-98BA-E2B2C8205F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736873F9-81D2-4EB9-A32A-65093355A8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FC880FE2-0E7D-45CB-937A-6B78C17565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6D95717A-00C6-405B-8D22-DDD672A309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27CA9605-6EE4-4E2F-8935-6E59EEE080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7A2F1B5-F47D-43DE-AE09-C345F3AFA2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8D9AD563-0C91-4A35-B32C-BAF8330A12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AD34542C-C4B5-46A8-9E14-C7EEFC8954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3A6874F7-786E-4D96-9649-418FD4990C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6DA916FC-F825-41A1-B9FC-BFAE0C27EC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D17C104D-688D-4A2B-84C9-76B0E08F9D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A14AA7B-95DD-4AA5-A05A-7F5F56C7D1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9292D5D3-D3F5-4ADF-9278-6A577CA86A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74D848DF-BF37-4478-A927-F07042FC0F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C55BBFB9-0345-4E00-8E77-105FC96FAB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DB677D7C-B827-475A-9A80-5CA06FE401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7E582170-D4D9-48FF-8D80-940592694B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BD47C128-4B7F-498E-8906-05D334E4B2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DE9761AC-0F86-4A68-9A03-D9E195C7AC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F108C134-94C2-4D1B-8923-EA0BB04762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AA4A9A0D-9B59-45D6-B6B3-797EF2E196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95241DC2-001B-439B-A16E-A4084C386A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A82B8216-613C-4D04-8D56-BF77C2AE90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E7731806-3AD7-49F9-B7D9-E1D097BE7B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1095375</xdr:colOff>
      <xdr:row>2</xdr:row>
      <xdr:rowOff>790576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B97B20F3-E180-4AA4-A813-21AA38C3485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C2135CA3-EE26-4E3F-B675-49F62D6997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D15E10B4-CB4C-4D72-8DA5-A35435A38A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FD59AC88-E896-4818-B753-8B04709D5E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19B4B40C-E4B9-405B-8A43-1CCACD1DC6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B7F137CA-D292-4039-921F-1E083051EE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532812D5-63A2-4B6B-8A3E-474CBFF276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6A93106-AE3B-42DA-9028-5EBDEC7C0D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1812C984-D9BC-4233-A98E-FC36FBE387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87F9DCBB-BA79-4C05-9C3A-FAFA5A851D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72F87A0F-46FC-46C2-8FA4-619963EC72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ADF3B4FE-DCA1-464E-B90D-7CB500FF89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AF6F63DA-359D-4386-A971-ACF42CD968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FEAA7762-B854-4F9D-B891-2B369C8CC5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B46DE0F3-C702-46B4-BBC2-3BD70F298A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117E895F-8D01-4B43-83FA-1896B109D7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4BD381C1-8482-4809-A6A4-2BA13BEADC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D777F82E-C28F-421B-AC17-806E5DBB3D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73BDE26D-2AEC-4FC3-AE1B-97DFC675EE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236623A2-B6E3-4815-A2BE-CA51246676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850FB242-5C71-4CAA-922A-7795542840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41516A8E-02CC-426C-9B3E-C636AF86B2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D6E1AB4C-A0E0-4492-B1A0-BD5FA6D621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A1F8F283-A79A-4649-A972-CBE993D059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B511FEC0-30E9-497F-AE28-45DBBB175C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4776D361-DFA2-47AE-ACC8-D6BACF453D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E1956AB-9ECE-4AD4-AAD5-8EAED570F7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1FBD1DA1-D511-407F-A367-00FBDBBBA8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993FC02E-C50C-4A2D-9BA3-6459FBEDB1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83BD8786-E223-4E36-A336-DF5ABEE5CB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3B45AD88-4740-4EA7-8FE1-759750233E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67C5E8EC-573E-48CC-95BD-B37914E960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7848ADE-3008-4DC4-BB8B-655F8E3A31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34CF7FAE-8C78-4F3B-A656-625E415AD9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FC5E64D3-C8F1-453A-AE5D-FC892E19E1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2A8311C0-D7EE-4F8E-AA46-4AC0C0B3E5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1C2D09E7-42E2-4703-9C65-B8563CB621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B174797C-1A9E-4F8E-813A-C34002BA00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901F21F5-55B7-4D0D-B33C-EB55039CDC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648B3D15-09AB-46C4-8192-6F1C452B95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018C4EBF-096C-4D55-BF0E-B9742A29E4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EC8BF8FE-69B1-44C6-9184-367AD359EA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0D0325D9-1A00-4402-A2B1-0F33C47BC8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487D7317-EAC2-4383-8A1F-A6D2112934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6099ACF4-01A1-4A2F-8CEC-99D6F041EB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0EC8D421-BAF2-4F5D-AC17-6FD2069266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2E755D84-8E3E-43FB-9A96-07BB65F08A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908A1EC7-A3B9-4F79-88C4-6DEF895E03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AD27E794-82B2-4608-9024-681C70F1A8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0A03AA3F-676C-4996-AE38-F7C2E0560F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AAE16408-50B8-4765-A47F-7FD3ECBFE2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B7706176-4CEC-49BD-98C6-0597B0E87E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54D133D8-E895-4830-AE98-C4EC318823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C2FD668C-890B-4E1C-A9C6-2EE9F595C9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79C9939C-BF96-432C-93EC-D460A5C27E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17AE18E8-F102-430B-B8B0-855521D4E9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7CD49D52-8523-4D23-BA1B-F8ABC08A1B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BEB7B412-7012-4AD5-ABC7-63814BA2E8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0AE66578-3DDE-476E-B254-C408AC2E44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C1D978D2-6715-49C1-9ECD-3A1D67099F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62EB53FF-94CE-44AA-8BCE-DB2F5E07FD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761126EC-360F-4D6B-B0A1-28744BE1CC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AD9498A3-C376-4903-B819-E424223BEC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7A05B7A1-C637-40EF-B072-B5CFC29957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3331D3CA-14E9-43F6-8BD0-C4DF1B77DB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B922AB43-457F-4B54-BD38-408A15C95D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737F11E7-3E5C-4FB0-B7FC-ED633DAABD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DF8E02FC-9BEA-4DC8-997C-B20D897134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EAAC565F-DF78-457F-92F3-F9CAEBA0FF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31495506-C1D6-45BF-86D4-AB4A87B68C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4DC233CB-1D22-420D-9F7D-8DCF9DD12C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AE2454DF-7F06-4192-ACAB-D05FDE4A6C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55CEDD85-7247-4D47-9607-B4F8946C10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A291B67F-710A-4CA6-8C78-C428AD4C38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A2464F52-497B-479B-ADF5-E2268D103D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E052F1F2-36BA-48E0-9789-9B89DB6ACA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A38646E8-4877-477B-BCE9-D9829CE211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301625</xdr:colOff>
      <xdr:row>1</xdr:row>
      <xdr:rowOff>111125</xdr:rowOff>
    </xdr:from>
    <xdr:to>
      <xdr:col>15</xdr:col>
      <xdr:colOff>574555</xdr:colOff>
      <xdr:row>2</xdr:row>
      <xdr:rowOff>754785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02FD51E4-DCE1-4211-9C3C-0AF1C37E8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51050" y="339725"/>
          <a:ext cx="120638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346438</xdr:colOff>
      <xdr:row>11</xdr:row>
      <xdr:rowOff>301625</xdr:rowOff>
    </xdr:from>
    <xdr:to>
      <xdr:col>11</xdr:col>
      <xdr:colOff>95250</xdr:colOff>
      <xdr:row>21</xdr:row>
      <xdr:rowOff>15875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DF80453A-8236-4DBC-9C37-132CD0D56F8F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411063" y="3556000"/>
          <a:ext cx="1907812" cy="3317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487647</xdr:colOff>
      <xdr:row>12</xdr:row>
      <xdr:rowOff>25318</xdr:rowOff>
    </xdr:from>
    <xdr:to>
      <xdr:col>13</xdr:col>
      <xdr:colOff>189424</xdr:colOff>
      <xdr:row>20</xdr:row>
      <xdr:rowOff>364853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E699DB40-2CB5-482C-B3B7-E9D3B496CD52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1711272" y="3597193"/>
          <a:ext cx="1876652" cy="32605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513047</xdr:colOff>
      <xdr:row>12</xdr:row>
      <xdr:rowOff>3093</xdr:rowOff>
    </xdr:from>
    <xdr:to>
      <xdr:col>15</xdr:col>
      <xdr:colOff>421199</xdr:colOff>
      <xdr:row>20</xdr:row>
      <xdr:rowOff>342628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4D0872D1-AAA1-4D0B-90D4-A319CF77E97E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3911547" y="3574968"/>
          <a:ext cx="1876652" cy="3260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054AD263-EF67-43E1-BAE8-62CA8E165A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0B1F4398-7963-41B3-951E-664293DC9B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4D6A7B2D-568B-48B1-B752-9763A7F75D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67A29EC7-EA40-45A6-8F2E-1584846348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D9CF6C41-3108-43B5-8E9B-BA84A3D412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7B9BDF4A-CC75-41C0-9A22-95D3BFBB78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B40E3439-A1A5-4751-85FA-31A2187934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9D9F01F9-16D7-42C0-BE96-43B377AF2B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43B387A3-AF22-4C55-8F5E-2A923BDF49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CBFB7E67-A6EF-4543-B6C7-51C5ADAA7A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DE4B3040-9992-4B8C-B621-BC71CF6A9C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E228F1CE-B4D3-44F5-9EF9-FF48F460E5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8B30DD1D-9D0D-45E5-980B-3A318B1B6F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BB6CAAB4-4F0A-4B92-8DA9-260F6FB3F3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B3795AB-BD2A-4CE0-AF93-319943FDC2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1E2FB3BF-7272-4AB6-BAB3-217AEFE337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841D08FB-ACA3-4D80-828E-D98AEBEF80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0FA39FDE-5963-44AA-B3CC-136803BFDA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0AB1D9AD-61B3-4B94-BC6B-0DBE773941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056840C7-CD5B-417E-AE92-3E75E85E8F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90FC6E0E-2A58-4F40-B202-AF98916504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F49C646E-9982-4014-9D0E-48B87F4064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32ACFE3-26B8-4B23-8498-A434EED478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A040CB57-66F4-4954-8CCB-54FA66E7FF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0AA6C0B1-34B3-4EEF-BA7D-EFA668FD9D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A93D90E-7406-46E6-99A2-35497F0056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66462130-BB93-4690-A19E-6AD31786D6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D4BE4185-ECF5-46A8-BF93-F5E3D032BC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FB8DF7F7-9907-49A8-8DFA-0813004621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D1FE5FAF-D519-4EA2-AAE2-5CBA67D895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0F08B5AE-9439-49FB-90F8-7191131638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8232F310-C749-472F-BB7F-7F8DA7415F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3235A8E5-C5FD-453C-9799-02344DC850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78166E16-667E-46FD-BBB9-F329829103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0D25D263-195C-40D8-B626-8B71A2C9E2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DA7EA818-66CE-4906-8594-EA806DCDDF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29B8B6AF-A7FB-4EE5-AAB3-1E06D5D28E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06E5BFA6-68D5-4DCB-A69C-A67F5B3E28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9CD04B91-2F07-4170-9897-DF732A2000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535D46FB-C52C-499C-A32C-C8475289D8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C7CBAD3-F4A9-45BA-8AC8-161C0138E2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DC594B5C-3977-4A7B-BAAE-51A3E269EC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4303D571-3856-4E67-8DE6-3F970808EB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CE40767A-CDA7-444F-B2E1-18FCB7E14F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1156F84B-7486-4963-8B38-20AB4BE5D3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572516A0-FEE0-4E0F-884C-F2A64D2201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0E70E6FC-0D68-49E1-BEE2-D32A2566B2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01FE8024-359C-4A1F-9376-C7F4509AFC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4457F566-13D5-4586-8813-A966301E20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C20E3CDA-BC70-44F7-A94C-4C8A711EC9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A042327-8F98-4E1E-9DB0-D9C7370FD5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59C748F7-A0B6-4A02-AF9D-6E87100F01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12CEA3CE-B6B0-4E94-AE23-E8B1BF59FB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25DD9D3F-B9CB-4A28-9C32-669CF9208F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CDBF6294-E52C-412D-99B2-D5185FD27B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B5EC9FE-1DC9-4938-A405-86DBEFE3D9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9DE6C16F-C370-44B0-83B3-E38BC47BDD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23878E30-96AD-497D-AF19-D84F58BE26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4A209342-A837-4ECE-AFAB-8CAD375CAD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B1B9001-86F9-405E-B060-8CC4E0371E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BD993D5-3FC3-4F19-9B96-095D234FB6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FC72E922-D489-4C0C-A4DF-3C3C4D0E21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AC3B33D6-75FF-4D49-A19F-82712C4AAE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46571DE9-061D-407E-ACFE-90D8402C43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84F2086-CF5D-4983-B469-E4EAADC0D4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8660ABCC-8BDD-4DDE-985C-6EBDA53933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B5DADC28-73CB-4F23-ACDA-33F55911E5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0B99F188-AD78-4BC6-98EB-E84AA22D41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176C92EA-BA3E-4ECF-A703-14B7776377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66F05A58-B4B9-476A-AA3F-D602F41AF1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54BEEE15-0FFB-4C80-9936-14C39350EE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3ACB8EDC-11E5-46D1-89B4-05472E39C6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66688563-8526-4FE2-9B5D-6DE80F911E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9ADCC976-BA74-4391-8E90-94823DB41E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2509AFCD-E954-45B1-8FD7-6F1C934F11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474CD349-5AAC-464D-AE8B-DEDFB83CFD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1095375</xdr:colOff>
      <xdr:row>2</xdr:row>
      <xdr:rowOff>790576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B13B4DAE-FA7D-40A0-AFB5-BCA88E59B9F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71E8319C-26EF-4FB7-B2AF-0CA7895E38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DBDB62A9-ED07-47FF-910D-49092667C1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2896A374-299A-4C54-AFAD-53DCAA66A2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208901F8-8B9F-4E0E-8BB6-F732918113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00E5883E-398E-49FC-8245-7D07F00EEB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536F87EF-DF69-4134-91A9-3C5CE96ABF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F15A4604-1665-454F-AD71-3614ED0718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6249E514-0276-4D8A-B37C-2273A9E1FA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5E3D7CD1-39F9-4601-A12A-A3E26F0F96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FBEC49F9-3689-4DBF-8C80-ABDFF8A725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CE7E4909-9862-436E-AACE-24563967BB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5431644F-BA91-4828-8959-3F2E160493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0A6B6C8B-7319-452F-8637-E2A432C22E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6295D56A-F2FE-440B-8F71-221DC063AE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4FCFDD44-C2B3-43E8-B3E1-DFAB890B6F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41BE0BD0-3484-4BA1-BB6C-475E00FAE9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59EEF8B4-B16D-407A-BF1F-DD117A435D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F7D684DE-505A-4C14-BB66-FF436A9E4E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73F03172-5802-4859-BA3C-C7B4D1F554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0C76883F-41A3-43CC-ACEE-CD3568DB2E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B5522B9D-F8B4-4BB6-B693-0040A80413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596F822C-7942-47DE-A740-7F8E82F25B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457BAD20-D326-41A1-9DF1-624B8DDB72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180FC3D0-CD78-465C-983E-7DCF61435C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2541AB8F-F031-4171-BF52-3A9FB5F1EE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9584507-2E9C-4557-8532-4DDD8BEBEC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8D61C44C-4632-41D0-86A8-9BABD8FA2D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F0491B52-5E2F-4F4A-AD89-40ABA1C33E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B1175551-A2DA-400A-85C6-A76C873484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EEF1D7D7-D331-4412-B6D6-045F04CBFF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B5B8EF80-C579-4807-8A80-5D008C9F4E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5ADFF0A2-BD60-4D9F-921E-DFDE4725E8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C2BFAE47-D1D6-47E3-B119-77D46F8F19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AF6991FE-F3F3-494B-B85B-968A2D3F22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DA7B5BAF-A74F-4A7C-9B30-6A785F2B04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42A5860F-A65A-4C09-820A-8A8EDD986E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ED9DA6C3-55D4-4616-92EB-DD724C5850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056BB368-220A-4857-B6D5-C9D4846E6F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DCFA3E82-5378-4E91-AD1B-361627E48C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6926A44-A013-4BC0-B697-3F1E560703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9262F400-3C8D-4F5B-A1CF-681056E19C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6F59848E-F0F2-48E0-BD3A-B1E47690EB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D0A2F523-ABE5-41ED-AE51-E5B12C66B5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8A0793E6-FFE6-41AC-855C-3A09B48940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C3FFC6FD-9F0A-48D1-BDB6-6DE1B3B903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B4B1BC0F-C577-45E8-AB96-E792ECEE20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8DB5A3BF-580B-4D75-9DE2-49F7A8DC3B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075B49B2-401F-4EA4-A830-8842C0A7D5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3EF5A955-7FEA-47D9-BC62-70AA71813D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B4522D9A-B4CB-443B-9D5C-1054542BFC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33A1AD8B-003F-4F1A-BC7F-162FB45472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9388B7AB-3908-4205-A425-B56A505787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4D28A0EC-1EFA-4A18-A5BB-8A538E0E60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2ACFFA73-3DCE-49AD-ADEA-A5BED033BF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A46064FE-2E57-4B81-9D17-6D1E6C52AB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DD8BCF8-3FAF-4BAF-8056-94C4B867F9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13E1D791-2B60-416D-B9A8-DB9F677FAC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6346D80E-AA09-4ED6-9CD1-3630D64D3A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5BF9C773-3767-458E-A37E-A250139D4A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03B3458F-D9DE-40F5-8DCB-E0B5436BFD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00D62737-C915-47F8-8C1D-B617127403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C3883D8A-C21F-411F-B423-45E9AEA0D7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7A85FC6A-43DE-4FF9-94A2-E035C95E9F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AC6CA567-D9E9-412D-9C5E-B33BEEBA46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97EB7E86-FC27-4299-990F-18FD1C8AA6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5C9CD521-B69B-4641-B69D-6D8BD20EBC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414EB3CE-FB6B-4EA3-B185-61294487EC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7BEC5C6B-8E42-47BF-A4EA-D213EC5376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3DCB7868-2A26-41C7-AC71-A84D8BB124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9D705117-7DFD-4387-B8D1-8AD1817260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4838156E-DF2C-4C87-A9CA-E9625F414D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3EB7DB88-134F-499B-B676-2774705052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51C7FBF6-828F-46CE-9A1B-71B5B600E7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B49B828F-AF5D-404F-8A94-6F8347B61D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9AF25781-3045-439B-8174-DD2CD33935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2C882062-1914-44FE-9515-5BC4D1E818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301625</xdr:colOff>
      <xdr:row>1</xdr:row>
      <xdr:rowOff>111125</xdr:rowOff>
    </xdr:from>
    <xdr:to>
      <xdr:col>15</xdr:col>
      <xdr:colOff>574555</xdr:colOff>
      <xdr:row>2</xdr:row>
      <xdr:rowOff>754785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F4FA6F8B-039A-4274-ABB9-C0ED36F77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751050" y="339725"/>
          <a:ext cx="120638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269874</xdr:colOff>
      <xdr:row>12</xdr:row>
      <xdr:rowOff>158750</xdr:rowOff>
    </xdr:from>
    <xdr:to>
      <xdr:col>11</xdr:col>
      <xdr:colOff>63499</xdr:colOff>
      <xdr:row>21</xdr:row>
      <xdr:rowOff>31750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99C9CD65-02D2-4C3F-82BC-48017BCCB702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334499" y="3730625"/>
          <a:ext cx="1952625" cy="3159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411084</xdr:colOff>
      <xdr:row>12</xdr:row>
      <xdr:rowOff>199943</xdr:rowOff>
    </xdr:from>
    <xdr:to>
      <xdr:col>13</xdr:col>
      <xdr:colOff>156943</xdr:colOff>
      <xdr:row>21</xdr:row>
      <xdr:rowOff>18347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3C522F2B-3D9F-43D4-9B8D-CA93F9E358EC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1634709" y="3771818"/>
          <a:ext cx="1920734" cy="31045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436484</xdr:colOff>
      <xdr:row>12</xdr:row>
      <xdr:rowOff>177718</xdr:rowOff>
    </xdr:from>
    <xdr:to>
      <xdr:col>15</xdr:col>
      <xdr:colOff>388718</xdr:colOff>
      <xdr:row>20</xdr:row>
      <xdr:rowOff>361247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9A011750-44AD-4358-A41F-06C5E60AEF96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3834984" y="3749593"/>
          <a:ext cx="1920734" cy="31045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709A2860-746D-4666-9B4E-B33F58B2CA1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54992BF-D877-4D79-8EC0-A5AC3AAF8AA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C0A996B-F71B-4E20-83BD-73C1C111872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2FC4CCD-FF2E-4C84-86B9-1D1CC0088E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43044001-659C-418D-A66A-122542B4D57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710945B1-EF24-470E-9CF6-71B59D29482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2F9D16DC-C90F-4381-98B1-4B3E2CE165B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E5C8501B-5791-4BDA-89A5-6365CA3EA4D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EC839BD5-3C00-4972-AE24-75367FA6862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BB3EA281-478D-4011-8D94-E24A6A6FFD8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5D904F92-B701-4DB9-8839-785F8D7386D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4F556728-C206-4E41-BF62-C84ADB31E2D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E76A3906-AD87-4DC0-8ECC-08B6823624E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F079AD3-DA34-4ADA-9D15-539BDDA5BA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84B3D14D-69A5-451D-9C01-5D58481EB15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E0179730-2AD4-4E77-BEFB-408A86EC4FC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76B48695-9054-495F-8229-A31F7452CEB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5BA069E1-1C0F-4B71-ABEA-A65B6559E5B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CD0A9818-857A-49DD-9C08-960F91DED35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4B89B373-A0ED-4B0C-8C34-1ADCD13F4AF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770520C7-2DC2-4FF7-A08F-F0DE28FD2D6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BF478C47-1AB7-49FD-B272-C595986B827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981EE657-B81D-4FAD-859D-9717C46CA00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DFB886B2-A0F7-4969-9083-D047AC5848E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4D48919-B926-4F79-8C05-7215D832023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5EBA18F0-5C1A-4694-B190-3929881498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6DC2C0C-591E-4D76-9538-75CC5358275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71DDF4A4-97DA-4E80-87C2-C840DBE458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B11AE88-88C2-4CD1-B768-622FCA1DAC7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750B7E58-5E0C-47E3-8A38-61B968EA4B8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0F31B9BF-16F7-499D-8042-AEA86D491A0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42FEBD76-769E-4524-B50F-0105FA25A4B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514E672-6DE4-43D9-86D4-E80CAF044AE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2D7BEB0D-77E7-4F54-956F-EC683E8EC0A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7AD29FB0-A52A-4A71-A884-4D169310DEE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23DF8CD-4DBC-4537-9024-88D39334B7B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446EE78B-E6D4-4045-9FC5-CE3C3297731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F717E97D-DB80-4BCA-BD90-EBC682D7950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93B1709A-DDA5-40FE-B8EB-2E707B37104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AECBA85E-D26D-478A-8C74-EDB784AA49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A9BDAD42-8FE1-46BA-B557-2A50C193530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CB450894-FA8C-4CDC-851C-DF262DF8A66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17B981D2-8FB6-4328-B5E2-E6A1BBC193E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54C0C952-2BE5-47AC-8385-ED79EA4A68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881C3260-841B-47DB-BD75-1738D773D86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9738A150-21AF-4AA5-91A0-1E26DFCBD19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B3419743-A9D2-4E56-A27C-4289A612553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787EF2BF-AF00-4961-920A-ECFB2F371F0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2959E388-BF3A-4BFE-BCAD-E3F0FFBE1C6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1C9780BC-67A6-4775-879D-EFCE1E158CA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9744FCB2-F7EE-48F1-9CED-7D93AF1FDA1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F67F6CDE-5CE8-4B83-968E-C2AD873483E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D76BFBCA-2B3B-4489-B35B-633502F44D0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00523D64-FA1F-4910-B888-BF61A2F13EF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5B76F733-C85D-42B1-B4D1-2EB708D4303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4EBFBF45-A849-42DE-91DE-3AB87DD91AC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14DEA768-A869-492C-9B97-CDEBFFF42D5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70B5C92C-AD0B-4003-8145-9DA106BB810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3DB02049-C9C6-46B6-A3AA-A634DD2D150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696FB7E6-8C24-4668-B3E5-D27125222B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0D3C3BC2-0198-49C9-B946-F854793B1CA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DBADD93E-F742-4CFF-87D5-AD7C51D37E9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85FEADAC-3D8A-4FB4-86EF-542C9BF5D3B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A6F72530-10A8-4031-AB22-9E2FF0CC239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49F09117-21A4-4A72-AAE1-186C85A9DDC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B64DB3D0-EBB3-4179-9390-DB59C935A29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83752034-5711-4D82-A414-BE9A357D33F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51412EFF-7264-4762-8795-99800ED9ED2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BCA8C55F-E354-4B0C-AA18-70D3E811266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30D84149-1185-457F-8336-7AED7364BD8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9D666BB-3AD1-4A5F-8302-395459142E7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4BD73EA1-6D7B-4885-996B-41D5932682D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F38B6AA4-E7C2-46C3-9B0B-C52834FF04F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5B88115A-D4B6-4858-842B-C08B6AE984A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B4DFCEC7-04A1-4078-81FC-4D4C3236AEE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B2CBD862-941E-47E6-B1B5-3715D17CBF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A63FED4-C655-47F5-B449-7B60287643C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7169" cy="866772"/>
        </a:xfrm>
        <a:prstGeom prst="rect">
          <a:avLst/>
        </a:prstGeom>
      </xdr:spPr>
    </xdr:pic>
    <xdr:clientData/>
  </xdr:twoCellAnchor>
  <xdr:twoCellAnchor editAs="oneCell">
    <xdr:from>
      <xdr:col>10</xdr:col>
      <xdr:colOff>564563</xdr:colOff>
      <xdr:row>11</xdr:row>
      <xdr:rowOff>207074</xdr:rowOff>
    </xdr:from>
    <xdr:to>
      <xdr:col>11</xdr:col>
      <xdr:colOff>207348</xdr:colOff>
      <xdr:row>22</xdr:row>
      <xdr:rowOff>33645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8892D311-D08E-4FBB-9520-57BE9D9F2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552699" y="3497529"/>
          <a:ext cx="1807558" cy="2406980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4EE5C1BE-7BEE-4DE6-B503-E9848E18CCA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B354098F-6CF8-4AFB-85AD-8509C981C79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C92EA9A7-AE36-4D95-8283-BBDB1A4E7DD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010DEB6C-D914-4D6B-A446-BB235D04A01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57664387-9A52-4CE1-9BD0-680D74BF3DF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89EAEDF2-FBA2-4B4B-82DD-D7E95592C1D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7E21875D-7BC1-45D8-BCFD-DF839AB2822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BDE821A8-A837-43B8-9F00-83856B51AA1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E0CB8460-1F9C-4CA0-8BF2-2C5D87971E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4A649875-1330-40E0-8776-CA1DF153EFB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B076663E-F2AC-4AF8-8404-6A9F776AC21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2CFF5888-15B7-4B38-AA37-6E2FC285A70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C4D7D05F-1D8B-4C06-917D-24BC514022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B4681023-B69F-477E-8645-B74941A4145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F649A84C-5E18-4CEC-83E8-31E631C5AB0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0A0E3D6A-25E9-4124-9BC1-FDAF68F8B5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D5D6E02F-FB59-4746-9182-DAF22E0C6DF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8" name="AutoShape 1025" descr="Mostrando IMG_8691.JPG">
          <a:extLst>
            <a:ext uri="{FF2B5EF4-FFF2-40B4-BE49-F238E27FC236}">
              <a16:creationId xmlns:a16="http://schemas.microsoft.com/office/drawing/2014/main" id="{AA92C0CD-1861-4AE4-BCF3-E48980B1944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99" name="AutoShape 1024" descr="Mostrando IMG_8691.JPG">
          <a:extLst>
            <a:ext uri="{FF2B5EF4-FFF2-40B4-BE49-F238E27FC236}">
              <a16:creationId xmlns:a16="http://schemas.microsoft.com/office/drawing/2014/main" id="{D0A15E1E-9FA8-4612-A6C0-5016726939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7CEC13DA-06D0-4414-8192-F2C088FCA0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823B0A24-7E40-4F85-8337-70335DB22B1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30E8E4B8-51CD-441D-BE58-D33B5214B6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3118AF7B-3E2D-4ACD-8545-8E91580FDBB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BB498A71-4935-4BDD-A09D-10F7FF2D5D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25212964-EDBA-4308-A7B8-D3E21699D9F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C685D51E-B5E1-43ED-8B62-BED450BFC3C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E2B78805-9DD5-453C-8357-1520FEF8F5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80467B58-2AEF-4AB6-B75F-28EA2DC1C68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24DD66A9-312E-4261-9486-1B585536BC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79651542-CA2A-4115-9DD6-4C922851765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131EB2A7-09DD-4C7E-8B73-E817B9FD5E7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A9A36947-DC0C-4BF5-BF38-9BA58950EDF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18BBB01B-5A0A-4930-A586-1CB68ACF0A0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7B69CA5B-77BA-4421-BBA6-D644FB1B96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428DBE29-7D0B-4AEC-B968-15CEFC8D08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62D5BD13-5463-4A8F-BD70-F5A9D48CAF1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7" name="AutoShape 1025" descr="Mostrando IMG_8691.JPG">
          <a:extLst>
            <a:ext uri="{FF2B5EF4-FFF2-40B4-BE49-F238E27FC236}">
              <a16:creationId xmlns:a16="http://schemas.microsoft.com/office/drawing/2014/main" id="{3C1DF521-C094-401E-B477-E1C8FA09FE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8" name="AutoShape 1024" descr="Mostrando IMG_8691.JPG">
          <a:extLst>
            <a:ext uri="{FF2B5EF4-FFF2-40B4-BE49-F238E27FC236}">
              <a16:creationId xmlns:a16="http://schemas.microsoft.com/office/drawing/2014/main" id="{5EA7FC58-4022-4ECE-B970-C69DB58D36F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A08AE071-A5FF-434F-97B2-BF4BAE7034F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FEE9FD6E-7489-4B0F-B3B5-97241CFA9AF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17709B56-4432-4295-8019-3C1EA6BFBFD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5D17C8DB-6B05-48F7-A809-FFF62209330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1DD7B573-7872-4BBE-ACA1-5D08E3CD4E1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30073A9C-9F66-44E6-80E5-72DD7001253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A19DF08F-3234-465C-848A-7034BC1DAFF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92F6DC17-C779-4F5E-987B-38A9C708C78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8DF004A8-4D20-4AC6-8956-8E60C40812D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6D615E5C-F20B-45C2-9F85-99D43335147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28BB80F6-C7DB-42B5-83F1-B54F66B0C1F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C6D77E84-6847-4273-8302-6B6702C813B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BCFECB2F-0FB3-40A1-A313-FE698D23B5C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3965B31F-718B-47B1-AEC9-C412F0EB7C2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DB45D64F-CB08-458B-8086-75C0E56F90A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8CCD12F8-F6A0-4258-8245-A8893C761F6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BB13DE8C-2265-4017-9A2F-19CEE9CFF12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6" name="AutoShape 1025" descr="Mostrando IMG_8691.JPG">
          <a:extLst>
            <a:ext uri="{FF2B5EF4-FFF2-40B4-BE49-F238E27FC236}">
              <a16:creationId xmlns:a16="http://schemas.microsoft.com/office/drawing/2014/main" id="{E78CEDED-4367-4790-89C1-512F20B07EC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7" name="AutoShape 1024" descr="Mostrando IMG_8691.JPG">
          <a:extLst>
            <a:ext uri="{FF2B5EF4-FFF2-40B4-BE49-F238E27FC236}">
              <a16:creationId xmlns:a16="http://schemas.microsoft.com/office/drawing/2014/main" id="{F5C14301-3CE8-49E8-856F-8CF9844534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1C60309C-D53F-4D59-BE15-E51F68B5C41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A5995821-B3C2-4CBA-8918-85A5BC1FD38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B88CBC5A-2064-4893-A34B-E57DE30C243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08D19F70-FAE3-41C5-AB40-12ACF3453FA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21770847-1C70-48A7-AD2B-CADFBF02015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377390CB-72CF-4BAA-9CB0-4EE36386A6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61C3BDE0-3633-483C-9848-6CD9A5E475B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55EF0B13-9FBE-4839-A38D-DB2BC6EEF39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41DF931D-7D81-4AB3-BA03-C1567B62DF4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F301120B-E1AF-48AA-9C87-2BCEC4B6462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3D974AE1-CFC8-4B49-B8ED-FD6D1FEA230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7B2E2396-5D27-4913-BE7E-D37655D4379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A8AD169B-939F-4A67-BC59-CEEE1C35C92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1140BD87-9E5E-45B8-9DA5-E78271E4E3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D59F116A-00B6-4729-8E9B-6E7C39FB63E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0232D6C3-DE9D-447D-A47C-DB16BEEF8E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F3D80BFC-5328-4030-A215-19B3020717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55" name="AutoShape 1025" descr="Mostrando IMG_8691.JPG">
          <a:extLst>
            <a:ext uri="{FF2B5EF4-FFF2-40B4-BE49-F238E27FC236}">
              <a16:creationId xmlns:a16="http://schemas.microsoft.com/office/drawing/2014/main" id="{D178957A-5F49-4B4B-BA5B-750F711F3DF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30</xdr:row>
      <xdr:rowOff>0</xdr:rowOff>
    </xdr:from>
    <xdr:ext cx="304800" cy="186250"/>
    <xdr:sp macro="" textlink="">
      <xdr:nvSpPr>
        <xdr:cNvPr id="156" name="AutoShape 1024" descr="Mostrando IMG_8691.JPG">
          <a:extLst>
            <a:ext uri="{FF2B5EF4-FFF2-40B4-BE49-F238E27FC236}">
              <a16:creationId xmlns:a16="http://schemas.microsoft.com/office/drawing/2014/main" id="{BA338972-5F04-420F-859E-8ABD7CF781C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171452</xdr:colOff>
      <xdr:row>30</xdr:row>
      <xdr:rowOff>66679</xdr:rowOff>
    </xdr:from>
    <xdr:ext cx="1341662" cy="866772"/>
    <xdr:pic>
      <xdr:nvPicPr>
        <xdr:cNvPr id="157" name="Imagen 156">
          <a:extLst>
            <a:ext uri="{FF2B5EF4-FFF2-40B4-BE49-F238E27FC236}">
              <a16:creationId xmlns:a16="http://schemas.microsoft.com/office/drawing/2014/main" id="{75C8EA49-D26D-4621-89D1-34807713C22F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7829554"/>
          <a:ext cx="1341662" cy="866772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C8B725E0-FF53-4ED2-9318-1CC6C8E2A97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1" name="AutoShape 1025" descr="Mostrando IMG_8691.JPG">
          <a:extLst>
            <a:ext uri="{FF2B5EF4-FFF2-40B4-BE49-F238E27FC236}">
              <a16:creationId xmlns:a16="http://schemas.microsoft.com/office/drawing/2014/main" id="{09024350-0A4A-4B69-B150-83C0E7BC1C1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1D3F9EEA-CECF-44D3-ABCA-39F6FBD07F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3" name="AutoShape 1025" descr="Mostrando IMG_8691.JPG">
          <a:extLst>
            <a:ext uri="{FF2B5EF4-FFF2-40B4-BE49-F238E27FC236}">
              <a16:creationId xmlns:a16="http://schemas.microsoft.com/office/drawing/2014/main" id="{608C2724-3AD8-4E64-9824-C063C8A2E1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4" name="AutoShape 1024" descr="Mostrando IMG_8691.JPG">
          <a:extLst>
            <a:ext uri="{FF2B5EF4-FFF2-40B4-BE49-F238E27FC236}">
              <a16:creationId xmlns:a16="http://schemas.microsoft.com/office/drawing/2014/main" id="{E8560E8A-F509-4AFF-B3B8-C9E2FF4C9E4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5" name="AutoShape 1025" descr="Mostrando IMG_8691.JPG">
          <a:extLst>
            <a:ext uri="{FF2B5EF4-FFF2-40B4-BE49-F238E27FC236}">
              <a16:creationId xmlns:a16="http://schemas.microsoft.com/office/drawing/2014/main" id="{4270C41E-FD23-4D76-9E3E-7E8E8472E40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A19DE10B-5482-471F-9AC4-4C17DD1C855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A4D01316-97A2-45DD-BC11-1FBC3CE4EAD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8" name="AutoShape 1024" descr="Mostrando IMG_8691.JPG">
          <a:extLst>
            <a:ext uri="{FF2B5EF4-FFF2-40B4-BE49-F238E27FC236}">
              <a16:creationId xmlns:a16="http://schemas.microsoft.com/office/drawing/2014/main" id="{757FC2B3-A62C-47F7-B191-873FDF3324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E55F0200-FDED-44E8-A263-23182CB42BC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6A9E4BB6-CBE9-4148-B853-6B832BAA6A1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ED9E3428-D7DE-4516-B850-783A458BD6B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CE23A60B-E7F8-4663-A9A5-095D1D60D20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1BFDAE9B-0062-412B-A0BC-377868B3286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EB1ACD0D-78CD-46E7-8BD5-2A385C68541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2F135CB6-48D8-4772-B0F2-411FF38D0AC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3A0DEF2B-7196-4D03-A2E1-7A1EB995228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982F0F9F-817D-4E86-B22F-748159E4056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C3FDE60F-8ABC-4ACF-86DA-C7DCCB44C4E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2B29A816-3C6B-4A2C-9952-19E0B5D24A8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B420D205-BA6D-440C-B3C5-4716CE9B66C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849AA5E1-D5D3-4D30-B600-B5F50BA6B04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F5D0736B-45BA-40DC-8720-783F95AA61C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42319CC9-B982-414B-8E74-AA9BDF1377B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6F41C93C-CB67-41D2-A4CA-2953AB68DC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EA1B6BEE-D02B-4EA7-9D96-A82C33A5D57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6BACD658-59BF-491C-9126-CBAEE88D614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F79003D2-BBA6-4F2E-9B42-BCF487053A0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B3E766D9-7808-4B4C-AA59-6B324DF4D62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42846621-D810-4A7F-A6A3-F04842791B6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6A9E5583-C99F-4C44-BB29-1DC772E838E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5FA498AE-5CE2-4AA2-8D51-3BBC51740A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3940144E-4BB2-405C-9C33-FDD2B8F0834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046DFB78-2EC9-48A7-8967-DEFB82760E9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A570DE03-1EEB-41E3-B2E8-FCBE62EB006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2E8ECE21-018D-47A8-9ABD-FD89B77F23A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399C5868-82CF-4528-BE8C-9DB4097123F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80A4AE39-8605-4598-B91E-321E6BBD8F0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9B6B4BA9-2D08-442C-998A-6CE23DCC066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B8D77500-87D5-4EFD-A58A-B211FDAD096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BF06B21C-1987-49E4-A4B8-F154F1CF6DE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1B29529A-9A53-469E-9A91-6F6BF45BE7C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4CFC9746-E4DC-44D0-90EC-383EFEBE4DA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4CDB6451-D940-4EDA-ACF7-5BD2CE2BB15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415AD04B-06DB-4F16-8B1F-D73380ADAD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4774197D-589A-4395-A2A0-5C03E0D4BC6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0F6D1634-6CA5-48E2-9A7F-94AAAF0CD51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EE77F7FD-803A-469A-9277-163F8CDB027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7B641204-A8E4-4235-9E12-995DA8C3D57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1A3DA14B-49A3-4944-BC43-1C47801D703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8688D221-61D5-4007-BC15-D0B2941C3C2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FD1F8428-2CC9-420E-9562-15E3B0D208E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2A87CA0E-1780-45C2-8940-102A08C565E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07A2E295-1DAD-4193-81E3-D56AA9B1EF0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518EEA56-9840-44A4-84D6-8B7C4EB77B5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6E4B8D73-726C-437D-9D0E-2B574CC03EF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E37EA1D0-665A-400A-97A7-5B710DC6D66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8827B498-F46F-4DDF-B393-63D122B2F5D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0D0F5355-28A2-4E52-BDE1-9AE657F49A7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4027C9EB-228B-4B08-ABAB-F6B4CB9AD2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B4B5DCD7-EFA7-4EF6-A766-C3F9F7BF55A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BF80BDE0-BBF9-4D88-A23E-8C3E2C1141A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DC47FE50-5F11-41CD-90E4-E2A3CCC803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7A1F6873-12B8-4786-B082-A5704B9F119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3432E49B-2FBD-40E0-B89C-931DE9E03DA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D952EA3C-84A7-45A9-AE5F-D59E5A8A26F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1347A55B-178B-4299-B7C8-7A3EAD8CBF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96A1F68A-045D-41EA-B9F0-50F74F0973B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37638018-5C2B-491F-ADE2-749A17CE324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027299E3-16D7-4382-A352-C3920C67A06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89628038-0242-4BC2-9E83-6B5AFEE1D5F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0565BC72-5948-4487-BECE-B74072307F6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2" name="AutoShape 1025" descr="Mostrando IMG_8691.JPG">
          <a:extLst>
            <a:ext uri="{FF2B5EF4-FFF2-40B4-BE49-F238E27FC236}">
              <a16:creationId xmlns:a16="http://schemas.microsoft.com/office/drawing/2014/main" id="{EF8B0F9C-7F43-4F20-8C85-A7B2F4934B7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5422CA3D-6994-4202-B9E3-98A8F070454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A29DC028-6D1E-4685-8FE0-CF18E947052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8AA73D34-8C0B-4548-926E-47245A11AA9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150685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11</xdr:col>
      <xdr:colOff>492561</xdr:colOff>
      <xdr:row>11</xdr:row>
      <xdr:rowOff>168974</xdr:rowOff>
    </xdr:from>
    <xdr:to>
      <xdr:col>12</xdr:col>
      <xdr:colOff>861240</xdr:colOff>
      <xdr:row>21</xdr:row>
      <xdr:rowOff>220682</xdr:rowOff>
    </xdr:to>
    <xdr:pic>
      <xdr:nvPicPr>
        <xdr:cNvPr id="239" name="Imagen 238">
          <a:extLst>
            <a:ext uri="{FF2B5EF4-FFF2-40B4-BE49-F238E27FC236}">
              <a16:creationId xmlns:a16="http://schemas.microsoft.com/office/drawing/2014/main" id="{F6F0D311-DB42-4A5C-9750-0492A5E9C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645470" y="3459429"/>
          <a:ext cx="1355815" cy="2406980"/>
        </a:xfrm>
        <a:prstGeom prst="rect">
          <a:avLst/>
        </a:prstGeom>
      </xdr:spPr>
    </xdr:pic>
    <xdr:clientData/>
  </xdr:twoCellAnchor>
  <xdr:twoCellAnchor editAs="oneCell">
    <xdr:from>
      <xdr:col>13</xdr:col>
      <xdr:colOff>56860</xdr:colOff>
      <xdr:row>11</xdr:row>
      <xdr:rowOff>182829</xdr:rowOff>
    </xdr:from>
    <xdr:to>
      <xdr:col>14</xdr:col>
      <xdr:colOff>822422</xdr:colOff>
      <xdr:row>22</xdr:row>
      <xdr:rowOff>9400</xdr:rowOff>
    </xdr:to>
    <xdr:pic>
      <xdr:nvPicPr>
        <xdr:cNvPr id="240" name="Imagen 239">
          <a:extLst>
            <a:ext uri="{FF2B5EF4-FFF2-40B4-BE49-F238E27FC236}">
              <a16:creationId xmlns:a16="http://schemas.microsoft.com/office/drawing/2014/main" id="{3057A5A2-682A-4BD6-B980-1A001F9FD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391860" y="3473284"/>
          <a:ext cx="1804653" cy="2406980"/>
        </a:xfrm>
        <a:prstGeom prst="rect">
          <a:avLst/>
        </a:prstGeom>
      </xdr:spPr>
    </xdr:pic>
    <xdr:clientData/>
  </xdr:twoCellAnchor>
  <xdr:twoCellAnchor editAs="oneCell">
    <xdr:from>
      <xdr:col>10</xdr:col>
      <xdr:colOff>537599</xdr:colOff>
      <xdr:row>40</xdr:row>
      <xdr:rowOff>124691</xdr:rowOff>
    </xdr:from>
    <xdr:to>
      <xdr:col>10</xdr:col>
      <xdr:colOff>1893414</xdr:colOff>
      <xdr:row>50</xdr:row>
      <xdr:rowOff>176399</xdr:rowOff>
    </xdr:to>
    <xdr:pic>
      <xdr:nvPicPr>
        <xdr:cNvPr id="241" name="Imagen 240">
          <a:extLst>
            <a:ext uri="{FF2B5EF4-FFF2-40B4-BE49-F238E27FC236}">
              <a16:creationId xmlns:a16="http://schemas.microsoft.com/office/drawing/2014/main" id="{9DD68E32-996D-4BE2-996B-E95D0BF80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525735" y="10861964"/>
          <a:ext cx="1355815" cy="2406980"/>
        </a:xfrm>
        <a:prstGeom prst="rect">
          <a:avLst/>
        </a:prstGeom>
      </xdr:spPr>
    </xdr:pic>
    <xdr:clientData/>
  </xdr:twoCellAnchor>
  <xdr:twoCellAnchor editAs="oneCell">
    <xdr:from>
      <xdr:col>11</xdr:col>
      <xdr:colOff>257043</xdr:colOff>
      <xdr:row>40</xdr:row>
      <xdr:rowOff>155865</xdr:rowOff>
    </xdr:from>
    <xdr:to>
      <xdr:col>12</xdr:col>
      <xdr:colOff>625722</xdr:colOff>
      <xdr:row>50</xdr:row>
      <xdr:rowOff>207571</xdr:rowOff>
    </xdr:to>
    <xdr:pic>
      <xdr:nvPicPr>
        <xdr:cNvPr id="242" name="Imagen 241">
          <a:extLst>
            <a:ext uri="{FF2B5EF4-FFF2-40B4-BE49-F238E27FC236}">
              <a16:creationId xmlns:a16="http://schemas.microsoft.com/office/drawing/2014/main" id="{34C2D78E-6774-497A-81C1-4435D28FE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409952" y="10893138"/>
          <a:ext cx="1355815" cy="2406978"/>
        </a:xfrm>
        <a:prstGeom prst="rect">
          <a:avLst/>
        </a:prstGeom>
      </xdr:spPr>
    </xdr:pic>
    <xdr:clientData/>
  </xdr:twoCellAnchor>
  <xdr:twoCellAnchor editAs="oneCell">
    <xdr:from>
      <xdr:col>13</xdr:col>
      <xdr:colOff>288935</xdr:colOff>
      <xdr:row>40</xdr:row>
      <xdr:rowOff>69518</xdr:rowOff>
    </xdr:from>
    <xdr:to>
      <xdr:col>15</xdr:col>
      <xdr:colOff>710045</xdr:colOff>
      <xdr:row>45</xdr:row>
      <xdr:rowOff>185991</xdr:rowOff>
    </xdr:to>
    <xdr:pic>
      <xdr:nvPicPr>
        <xdr:cNvPr id="243" name="Imagen 242">
          <a:extLst>
            <a:ext uri="{FF2B5EF4-FFF2-40B4-BE49-F238E27FC236}">
              <a16:creationId xmlns:a16="http://schemas.microsoft.com/office/drawing/2014/main" id="{E3C19C42-9A87-4113-8702-027A2AB91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623935" y="10806791"/>
          <a:ext cx="2395384" cy="1346064"/>
        </a:xfrm>
        <a:prstGeom prst="rect">
          <a:avLst/>
        </a:prstGeom>
      </xdr:spPr>
    </xdr:pic>
    <xdr:clientData/>
  </xdr:twoCellAnchor>
  <xdr:twoCellAnchor editAs="oneCell">
    <xdr:from>
      <xdr:col>13</xdr:col>
      <xdr:colOff>268154</xdr:colOff>
      <xdr:row>46</xdr:row>
      <xdr:rowOff>48737</xdr:rowOff>
    </xdr:from>
    <xdr:to>
      <xdr:col>15</xdr:col>
      <xdr:colOff>689262</xdr:colOff>
      <xdr:row>52</xdr:row>
      <xdr:rowOff>43983</xdr:rowOff>
    </xdr:to>
    <xdr:pic>
      <xdr:nvPicPr>
        <xdr:cNvPr id="244" name="Imagen 243">
          <a:extLst>
            <a:ext uri="{FF2B5EF4-FFF2-40B4-BE49-F238E27FC236}">
              <a16:creationId xmlns:a16="http://schemas.microsoft.com/office/drawing/2014/main" id="{F0265734-91FF-4F24-9C50-5FA348D72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603154" y="12240737"/>
          <a:ext cx="2395382" cy="1346064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80" name="AutoShape 1024" descr="Mostrando IMG_8691.JPG">
          <a:extLst>
            <a:ext uri="{FF2B5EF4-FFF2-40B4-BE49-F238E27FC236}">
              <a16:creationId xmlns:a16="http://schemas.microsoft.com/office/drawing/2014/main" id="{9BD8AD40-E513-43A3-8904-CA9921BB3EF5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17619547-2080-4A2F-A38C-623299EDA7A0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F643F6CC-CB67-42EF-A7E4-6BAC785C7729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6" name="AutoShape 1025" descr="Mostrando IMG_8691.JPG">
          <a:extLst>
            <a:ext uri="{FF2B5EF4-FFF2-40B4-BE49-F238E27FC236}">
              <a16:creationId xmlns:a16="http://schemas.microsoft.com/office/drawing/2014/main" id="{CD0E9FA4-8CF8-4FC3-A0A8-AE09DCBBF878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7" name="AutoShape 1024" descr="Mostrando IMG_8691.JPG">
          <a:extLst>
            <a:ext uri="{FF2B5EF4-FFF2-40B4-BE49-F238E27FC236}">
              <a16:creationId xmlns:a16="http://schemas.microsoft.com/office/drawing/2014/main" id="{1C5F4126-EE4D-42A7-8060-8E1F0F8685E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38" name="AutoShape 1025" descr="Mostrando IMG_8691.JPG">
          <a:extLst>
            <a:ext uri="{FF2B5EF4-FFF2-40B4-BE49-F238E27FC236}">
              <a16:creationId xmlns:a16="http://schemas.microsoft.com/office/drawing/2014/main" id="{DB567D9F-D74E-4CBE-B8B6-96F4FE637F21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45" name="AutoShape 1024" descr="Mostrando IMG_8691.JPG">
          <a:extLst>
            <a:ext uri="{FF2B5EF4-FFF2-40B4-BE49-F238E27FC236}">
              <a16:creationId xmlns:a16="http://schemas.microsoft.com/office/drawing/2014/main" id="{D68F6230-3A2C-4747-924F-9A5D9CADE3F4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46" name="AutoShape 1025" descr="Mostrando IMG_8691.JPG">
          <a:extLst>
            <a:ext uri="{FF2B5EF4-FFF2-40B4-BE49-F238E27FC236}">
              <a16:creationId xmlns:a16="http://schemas.microsoft.com/office/drawing/2014/main" id="{57CBB59A-878A-488E-BE2D-435780129F69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47" name="AutoShape 1024" descr="Mostrando IMG_8691.JPG">
          <a:extLst>
            <a:ext uri="{FF2B5EF4-FFF2-40B4-BE49-F238E27FC236}">
              <a16:creationId xmlns:a16="http://schemas.microsoft.com/office/drawing/2014/main" id="{F2B35F0E-4838-4456-AC89-D3F1A2B57C51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48" name="AutoShape 1025" descr="Mostrando IMG_8691.JPG">
          <a:extLst>
            <a:ext uri="{FF2B5EF4-FFF2-40B4-BE49-F238E27FC236}">
              <a16:creationId xmlns:a16="http://schemas.microsoft.com/office/drawing/2014/main" id="{118A3B2D-6F82-40F6-B1D8-A5F4716476FC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49" name="AutoShape 1024" descr="Mostrando IMG_8691.JPG">
          <a:extLst>
            <a:ext uri="{FF2B5EF4-FFF2-40B4-BE49-F238E27FC236}">
              <a16:creationId xmlns:a16="http://schemas.microsoft.com/office/drawing/2014/main" id="{542CD0DF-8805-417B-B242-BE398B79E66D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0" name="AutoShape 1025" descr="Mostrando IMG_8691.JPG">
          <a:extLst>
            <a:ext uri="{FF2B5EF4-FFF2-40B4-BE49-F238E27FC236}">
              <a16:creationId xmlns:a16="http://schemas.microsoft.com/office/drawing/2014/main" id="{5370F722-A3C0-48EC-B016-145018A59249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4F91B4ED-5082-466A-8DAE-8F708631B522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32400B8C-FA97-4BD3-BC4B-6A6443D024E7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C5837253-6DF0-4927-A78E-4EED728AF114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706D06DD-2ABD-4683-8BEC-08E3DC3DA414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543637DD-4089-44FF-B703-DC1BB5580205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95841082-A977-4694-A6F1-6A8474FA6AD6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8CAD8F22-0AD9-44AA-8063-9D2D2BE8DB3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8" name="AutoShape 1024" descr="Mostrando IMG_8691.JPG">
          <a:extLst>
            <a:ext uri="{FF2B5EF4-FFF2-40B4-BE49-F238E27FC236}">
              <a16:creationId xmlns:a16="http://schemas.microsoft.com/office/drawing/2014/main" id="{56CADC43-B7E9-4814-83EA-CA76D3AB7CFB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59" name="AutoShape 1025" descr="Mostrando IMG_8691.JPG">
          <a:extLst>
            <a:ext uri="{FF2B5EF4-FFF2-40B4-BE49-F238E27FC236}">
              <a16:creationId xmlns:a16="http://schemas.microsoft.com/office/drawing/2014/main" id="{C82C39A9-083A-47A0-A32A-4F1ED47F16EF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0" name="AutoShape 1024" descr="Mostrando IMG_8691.JPG">
          <a:extLst>
            <a:ext uri="{FF2B5EF4-FFF2-40B4-BE49-F238E27FC236}">
              <a16:creationId xmlns:a16="http://schemas.microsoft.com/office/drawing/2014/main" id="{E30A6851-FD11-4997-AE99-BA5610628760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1" name="AutoShape 1025" descr="Mostrando IMG_8691.JPG">
          <a:extLst>
            <a:ext uri="{FF2B5EF4-FFF2-40B4-BE49-F238E27FC236}">
              <a16:creationId xmlns:a16="http://schemas.microsoft.com/office/drawing/2014/main" id="{09889CB2-F42A-4EB1-9197-96BE54492C18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98E34A10-82DE-4925-AB50-943BA5EC6528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3" name="AutoShape 1025" descr="Mostrando IMG_8691.JPG">
          <a:extLst>
            <a:ext uri="{FF2B5EF4-FFF2-40B4-BE49-F238E27FC236}">
              <a16:creationId xmlns:a16="http://schemas.microsoft.com/office/drawing/2014/main" id="{2A1986FE-4734-45D3-9121-52F86D34ED94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4" name="AutoShape 1024" descr="Mostrando IMG_8691.JPG">
          <a:extLst>
            <a:ext uri="{FF2B5EF4-FFF2-40B4-BE49-F238E27FC236}">
              <a16:creationId xmlns:a16="http://schemas.microsoft.com/office/drawing/2014/main" id="{3EA6FB9A-E92A-40EA-84F4-77D9D8F23E8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5" name="AutoShape 1025" descr="Mostrando IMG_8691.JPG">
          <a:extLst>
            <a:ext uri="{FF2B5EF4-FFF2-40B4-BE49-F238E27FC236}">
              <a16:creationId xmlns:a16="http://schemas.microsoft.com/office/drawing/2014/main" id="{AB1865E9-C82E-4F33-A522-100BBC9947E0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6" name="AutoShape 1024" descr="Mostrando IMG_8691.JPG">
          <a:extLst>
            <a:ext uri="{FF2B5EF4-FFF2-40B4-BE49-F238E27FC236}">
              <a16:creationId xmlns:a16="http://schemas.microsoft.com/office/drawing/2014/main" id="{FBA570BC-FE42-4138-AFDE-FDE32021023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7" name="AutoShape 1025" descr="Mostrando IMG_8691.JPG">
          <a:extLst>
            <a:ext uri="{FF2B5EF4-FFF2-40B4-BE49-F238E27FC236}">
              <a16:creationId xmlns:a16="http://schemas.microsoft.com/office/drawing/2014/main" id="{587615C7-7E39-4AEB-9F6F-B47FB4B59DDC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8" name="AutoShape 1024" descr="Mostrando IMG_8691.JPG">
          <a:extLst>
            <a:ext uri="{FF2B5EF4-FFF2-40B4-BE49-F238E27FC236}">
              <a16:creationId xmlns:a16="http://schemas.microsoft.com/office/drawing/2014/main" id="{21A20D69-3BD4-4FFC-9C15-9F52E604900C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69" name="AutoShape 1025" descr="Mostrando IMG_8691.JPG">
          <a:extLst>
            <a:ext uri="{FF2B5EF4-FFF2-40B4-BE49-F238E27FC236}">
              <a16:creationId xmlns:a16="http://schemas.microsoft.com/office/drawing/2014/main" id="{63C896C9-3957-4699-B213-A06F96E8F385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D6A25457-F505-44FE-857A-9825B4BD702C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F285A3FE-D33A-4A90-9B17-64C58E86E5FF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A54CA7A7-7ACE-44AB-955A-3604A41D686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CDDFB3A2-44C8-45DE-BDBE-6598980FFC8A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2E80709F-8E7A-4413-93B9-CC29F9F48CF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B52A5EC8-9C21-4D77-BF0A-E3A4F467373A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54F322D3-14B0-447C-A265-DF5EC778F00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7" name="AutoShape 1024" descr="Mostrando IMG_8691.JPG">
          <a:extLst>
            <a:ext uri="{FF2B5EF4-FFF2-40B4-BE49-F238E27FC236}">
              <a16:creationId xmlns:a16="http://schemas.microsoft.com/office/drawing/2014/main" id="{1E9B9D32-42E6-4BC5-B5A7-3FD22B26EB2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8" name="AutoShape 1025" descr="Mostrando IMG_8691.JPG">
          <a:extLst>
            <a:ext uri="{FF2B5EF4-FFF2-40B4-BE49-F238E27FC236}">
              <a16:creationId xmlns:a16="http://schemas.microsoft.com/office/drawing/2014/main" id="{CF112359-C00F-408C-91DF-757B3B2F0DCD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79" name="AutoShape 1024" descr="Mostrando IMG_8691.JPG">
          <a:extLst>
            <a:ext uri="{FF2B5EF4-FFF2-40B4-BE49-F238E27FC236}">
              <a16:creationId xmlns:a16="http://schemas.microsoft.com/office/drawing/2014/main" id="{DAB6B532-C1E8-41AD-8FB8-69055D67A788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0" name="AutoShape 1025" descr="Mostrando IMG_8691.JPG">
          <a:extLst>
            <a:ext uri="{FF2B5EF4-FFF2-40B4-BE49-F238E27FC236}">
              <a16:creationId xmlns:a16="http://schemas.microsoft.com/office/drawing/2014/main" id="{298A7FA1-C30C-40C2-B0EF-F2DAB9C12BC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E323F6D6-45AA-4448-810C-E16FFD04A3D2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2" name="AutoShape 1025" descr="Mostrando IMG_8691.JPG">
          <a:extLst>
            <a:ext uri="{FF2B5EF4-FFF2-40B4-BE49-F238E27FC236}">
              <a16:creationId xmlns:a16="http://schemas.microsoft.com/office/drawing/2014/main" id="{3EEED17C-A70E-4519-A150-804385D87A3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3" name="AutoShape 1024" descr="Mostrando IMG_8691.JPG">
          <a:extLst>
            <a:ext uri="{FF2B5EF4-FFF2-40B4-BE49-F238E27FC236}">
              <a16:creationId xmlns:a16="http://schemas.microsoft.com/office/drawing/2014/main" id="{97CF44D4-71BB-4929-AF79-DDF37061C0FF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4" name="AutoShape 1025" descr="Mostrando IMG_8691.JPG">
          <a:extLst>
            <a:ext uri="{FF2B5EF4-FFF2-40B4-BE49-F238E27FC236}">
              <a16:creationId xmlns:a16="http://schemas.microsoft.com/office/drawing/2014/main" id="{32989BA7-40A6-4788-BEF4-ACACB9D62C37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5" name="AutoShape 1024" descr="Mostrando IMG_8691.JPG">
          <a:extLst>
            <a:ext uri="{FF2B5EF4-FFF2-40B4-BE49-F238E27FC236}">
              <a16:creationId xmlns:a16="http://schemas.microsoft.com/office/drawing/2014/main" id="{526EFC26-6097-41D6-BE75-394CF8B2D3BB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6" name="AutoShape 1025" descr="Mostrando IMG_8691.JPG">
          <a:extLst>
            <a:ext uri="{FF2B5EF4-FFF2-40B4-BE49-F238E27FC236}">
              <a16:creationId xmlns:a16="http://schemas.microsoft.com/office/drawing/2014/main" id="{DA00306A-6AC2-489F-BF20-F19E073A5D0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7" name="AutoShape 1024" descr="Mostrando IMG_8691.JPG">
          <a:extLst>
            <a:ext uri="{FF2B5EF4-FFF2-40B4-BE49-F238E27FC236}">
              <a16:creationId xmlns:a16="http://schemas.microsoft.com/office/drawing/2014/main" id="{EED2B52A-9173-4AB3-ADA4-4DC4C3963817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8" name="AutoShape 1025" descr="Mostrando IMG_8691.JPG">
          <a:extLst>
            <a:ext uri="{FF2B5EF4-FFF2-40B4-BE49-F238E27FC236}">
              <a16:creationId xmlns:a16="http://schemas.microsoft.com/office/drawing/2014/main" id="{A8287B68-B38B-4490-901E-67FD2B3E195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3078C9D7-A220-435E-86D9-74E4287B66FD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F36BE370-9A94-40BF-887D-FC599CB59C7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12992B14-023D-4ACD-879D-C555128BC4CC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376F4C2A-1971-4633-ADDE-0A71A8D5A912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14C4DDDB-D349-4773-B121-F1C8C43AB6BB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CA12F9CD-D7BF-4E93-9DC0-2A106E5239AC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95EFDD76-CD17-495E-BC8B-4E1073EE4107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6" name="AutoShape 1024" descr="Mostrando IMG_8691.JPG">
          <a:extLst>
            <a:ext uri="{FF2B5EF4-FFF2-40B4-BE49-F238E27FC236}">
              <a16:creationId xmlns:a16="http://schemas.microsoft.com/office/drawing/2014/main" id="{628EB949-886C-4513-8286-CCF757B6F91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7" name="AutoShape 1025" descr="Mostrando IMG_8691.JPG">
          <a:extLst>
            <a:ext uri="{FF2B5EF4-FFF2-40B4-BE49-F238E27FC236}">
              <a16:creationId xmlns:a16="http://schemas.microsoft.com/office/drawing/2014/main" id="{B0321EAE-EF8F-4FA2-82F2-15072F2A479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8" name="AutoShape 1024" descr="Mostrando IMG_8691.JPG">
          <a:extLst>
            <a:ext uri="{FF2B5EF4-FFF2-40B4-BE49-F238E27FC236}">
              <a16:creationId xmlns:a16="http://schemas.microsoft.com/office/drawing/2014/main" id="{0987E756-51A5-4E92-9CE9-AC2C22A096C6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299" name="AutoShape 1025" descr="Mostrando IMG_8691.JPG">
          <a:extLst>
            <a:ext uri="{FF2B5EF4-FFF2-40B4-BE49-F238E27FC236}">
              <a16:creationId xmlns:a16="http://schemas.microsoft.com/office/drawing/2014/main" id="{921B2DAD-0E18-45A0-9234-93C30C56BEA4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62B55509-2360-4CCE-9A1B-E6D0C68B439E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1" name="AutoShape 1025" descr="Mostrando IMG_8691.JPG">
          <a:extLst>
            <a:ext uri="{FF2B5EF4-FFF2-40B4-BE49-F238E27FC236}">
              <a16:creationId xmlns:a16="http://schemas.microsoft.com/office/drawing/2014/main" id="{3A5FF7DE-201F-4381-B4AA-9D363E509398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2" name="AutoShape 1024" descr="Mostrando IMG_8691.JPG">
          <a:extLst>
            <a:ext uri="{FF2B5EF4-FFF2-40B4-BE49-F238E27FC236}">
              <a16:creationId xmlns:a16="http://schemas.microsoft.com/office/drawing/2014/main" id="{36873595-3D74-45FE-9673-63989D361EBD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3" name="AutoShape 1025" descr="Mostrando IMG_8691.JPG">
          <a:extLst>
            <a:ext uri="{FF2B5EF4-FFF2-40B4-BE49-F238E27FC236}">
              <a16:creationId xmlns:a16="http://schemas.microsoft.com/office/drawing/2014/main" id="{4DEF2A68-DB65-47CD-BEAB-1A7912F54858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4" name="AutoShape 1024" descr="Mostrando IMG_8691.JPG">
          <a:extLst>
            <a:ext uri="{FF2B5EF4-FFF2-40B4-BE49-F238E27FC236}">
              <a16:creationId xmlns:a16="http://schemas.microsoft.com/office/drawing/2014/main" id="{644BEC05-92EF-4458-949E-5461B5A7DED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5" name="AutoShape 1025" descr="Mostrando IMG_8691.JPG">
          <a:extLst>
            <a:ext uri="{FF2B5EF4-FFF2-40B4-BE49-F238E27FC236}">
              <a16:creationId xmlns:a16="http://schemas.microsoft.com/office/drawing/2014/main" id="{60F9F654-2AC9-4D1F-AA1E-E94142A2914D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6" name="AutoShape 1024" descr="Mostrando IMG_8691.JPG">
          <a:extLst>
            <a:ext uri="{FF2B5EF4-FFF2-40B4-BE49-F238E27FC236}">
              <a16:creationId xmlns:a16="http://schemas.microsoft.com/office/drawing/2014/main" id="{559BDB1E-05FC-49B7-826C-8A20982506E0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7" name="AutoShape 1025" descr="Mostrando IMG_8691.JPG">
          <a:extLst>
            <a:ext uri="{FF2B5EF4-FFF2-40B4-BE49-F238E27FC236}">
              <a16:creationId xmlns:a16="http://schemas.microsoft.com/office/drawing/2014/main" id="{3FC2874E-F276-4593-ADCC-EDDDDAE2AAD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8" name="AutoShape 1024" descr="Mostrando IMG_8691.JPG">
          <a:extLst>
            <a:ext uri="{FF2B5EF4-FFF2-40B4-BE49-F238E27FC236}">
              <a16:creationId xmlns:a16="http://schemas.microsoft.com/office/drawing/2014/main" id="{01A24E33-038C-48F2-A271-F610EA47B454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09" name="AutoShape 1025" descr="Mostrando IMG_8691.JPG">
          <a:extLst>
            <a:ext uri="{FF2B5EF4-FFF2-40B4-BE49-F238E27FC236}">
              <a16:creationId xmlns:a16="http://schemas.microsoft.com/office/drawing/2014/main" id="{EBD6C738-E53B-4D75-A694-BF21C62F64C9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10" name="AutoShape 1024" descr="Mostrando IMG_8691.JPG">
          <a:extLst>
            <a:ext uri="{FF2B5EF4-FFF2-40B4-BE49-F238E27FC236}">
              <a16:creationId xmlns:a16="http://schemas.microsoft.com/office/drawing/2014/main" id="{DB5B16EC-9B53-4C3A-866C-7C88F3475E46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11" name="AutoShape 1025" descr="Mostrando IMG_8691.JPG">
          <a:extLst>
            <a:ext uri="{FF2B5EF4-FFF2-40B4-BE49-F238E27FC236}">
              <a16:creationId xmlns:a16="http://schemas.microsoft.com/office/drawing/2014/main" id="{3E4BAB0F-E706-41D4-9164-7B6B6CEC2215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12" name="AutoShape 1024" descr="Mostrando IMG_8691.JPG">
          <a:extLst>
            <a:ext uri="{FF2B5EF4-FFF2-40B4-BE49-F238E27FC236}">
              <a16:creationId xmlns:a16="http://schemas.microsoft.com/office/drawing/2014/main" id="{29EDE6B9-6D3B-464C-9DB0-211B1DCA0123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13" name="AutoShape 1025" descr="Mostrando IMG_8691.JPG">
          <a:extLst>
            <a:ext uri="{FF2B5EF4-FFF2-40B4-BE49-F238E27FC236}">
              <a16:creationId xmlns:a16="http://schemas.microsoft.com/office/drawing/2014/main" id="{BE6D5B8F-9192-4923-B687-1E99FAE591AA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57</xdr:row>
      <xdr:rowOff>0</xdr:rowOff>
    </xdr:from>
    <xdr:ext cx="304800" cy="186250"/>
    <xdr:sp macro="" textlink="">
      <xdr:nvSpPr>
        <xdr:cNvPr id="314" name="AutoShape 1024" descr="Mostrando IMG_8691.JPG">
          <a:extLst>
            <a:ext uri="{FF2B5EF4-FFF2-40B4-BE49-F238E27FC236}">
              <a16:creationId xmlns:a16="http://schemas.microsoft.com/office/drawing/2014/main" id="{765BF49A-8713-4D56-848F-137F8DBEBDF1}"/>
            </a:ext>
          </a:extLst>
        </xdr:cNvPr>
        <xdr:cNvSpPr>
          <a:spLocks noChangeAspect="1" noChangeArrowheads="1"/>
        </xdr:cNvSpPr>
      </xdr:nvSpPr>
      <xdr:spPr bwMode="auto">
        <a:xfrm>
          <a:off x="8104909" y="7952509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0511B0E-A510-436B-9A66-4F0027D71C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FE78394F-EA73-43E9-9577-64A426CA63E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4E23CC5-797D-4965-8892-0F18503E2A0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1C61417-C983-4658-ADE1-DB151759C7C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FAF6A0FD-24FC-4C11-BC3E-0F5350F308B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95CC4977-B767-48D6-89AB-8393A032443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F3A86FEA-8070-482C-AAC5-8985EB956C6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51B231EE-763D-4633-A3D5-D8125DA42CA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065623EF-BB78-4B63-A036-A9D3F07709F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B79441D-C657-44B9-835B-DBF5F9CE161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708B0567-A223-44EA-9BBD-B5A33231587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05E09192-6A75-433D-BA3E-09F2C8EB4F3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E6768680-FA91-4038-B49D-7C39B8956B5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DC04AB80-D6B9-4D81-97C0-713FC67549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368C8374-FA3C-4A3D-9C11-5FF30A000D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FAB60E53-364D-4B66-9E4D-3EAD29D441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EF486B9-95E8-47BE-8805-15C1BC9EF5F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D209B8F9-4901-4395-BD03-85E85FD9434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F2A17E2E-AF85-4116-9A8D-0E44FED6475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0886AADA-58C2-4C15-BE05-A773106BF13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D8125AD2-B56C-4BBB-8473-BAD0C37A6C9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962561C-8621-4C60-BB6C-4AF8BB77366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5B005341-4B47-4C74-BC24-441785924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F36684C5-2597-4A1C-9271-928211D6C73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177C40E3-78DD-43AF-99BD-1C0F4AA5038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8D93B49-0243-4981-999D-C99F11C1DAD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CF51BD4-3DEE-4F1D-A983-6F65A7E9A10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79534E93-19B3-4EC1-B87B-196CF813D0E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EDC1E6D9-6AF4-4674-AB45-7CAE4CA7F5C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FD735E8A-4314-42D0-BA4F-311CEF22627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7BC8474-405B-4517-91F7-CDBDB9928B4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136B1559-7519-4302-A785-94895A40950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66DE8E9D-8D02-47C5-A491-636EF106150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A8C34388-355D-45E7-8FBC-4634B843CF7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164EC8E0-84A8-4A6A-917F-90EA47A9F71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34F3566-5ADA-4808-B4A9-5ED09E3341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4633CBC0-BAF8-4F49-8466-183EB9A0DDB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BC633E89-81C4-4535-8C39-9F27EDEAC4E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CD99C3FD-64F4-4D86-B485-30ACA6793DC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E047411D-0784-410A-90AF-A226020D711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352E07C2-FC23-446F-92C3-DE3DD664A08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EBE67254-F0B6-473E-98D4-AC2BE0EEA21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58E99EB5-04E2-4072-9AED-54F91CF35D1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47E15A65-BE3B-45F9-B244-168332DD12B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7190C6A3-7FF0-454F-A73A-C3ABC1EA25C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E1A87AF-C19E-4AAF-BFE7-A39871F246A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CEAD74DE-68F2-49B5-A234-638BFDFCC1E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E053051B-58A1-4BCC-8AFA-884A67F1DE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4FBCF32-BCBB-4D99-85C0-79C182C875D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4D6503EA-4129-4F48-AA37-6E7D2B6EAEB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292FB41-7943-4BF9-86A2-043E1AB5A5B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17F759F4-829F-4058-A158-424A1258EA3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E7068C57-5FD6-436A-A864-C77A9C56762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DED2E60B-1C69-4BAE-8AA2-EFF1894C7AD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16A169E1-F4BD-4CD9-AA1D-B50E65DA20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F6D839F1-443F-4EC8-AD42-3981EE1C5B4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CCA03488-87FA-40DB-97D4-AA4F50F48F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AF8E2383-A56C-41A1-BCB9-AD181CD2516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83DC0D2E-D58D-4F71-BE66-AE16CDE9B10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BC72F7F5-F634-4869-B5C8-E487E473B97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E391A485-15B0-4497-B051-AD05E9FD485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E03EF33F-E36E-4B29-87D4-5418A202957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8829A32A-12A8-4D6E-9957-7AB1570E0B1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1292ABD7-1108-4DCA-B82B-2873B438033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788D727C-35A4-4B56-A044-CB1A908B30E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ECCCAA6B-7ED8-414F-814B-1A1A162A053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9A6F04A1-3A7B-45D6-8600-577BCEF37B7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63562D18-F3BA-4376-8F8E-864623C869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AEC136C1-613F-48C8-8D7A-BC8A50A41D6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F1D659F8-B0B1-4F36-8931-F6C9B75120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3B0968F-3490-4BBB-9D0E-4820154AAC3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42B2F946-47C6-42B2-9283-52E44168365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6C656AD0-5238-4033-85D3-059556232FF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7B75AF4D-5BEB-4B7D-953C-033B198EE2A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A0760609-7616-4581-A205-B020196EB77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A39BC270-B8F0-431A-9767-E50DB134ABB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9129226-EA32-49A0-991B-67DF7C5D8F9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7169" cy="866772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1FF2DB64-0896-4152-8590-300D5D40C55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90DA17EC-0ED9-439D-A051-BE1153218B2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33270D88-6D82-4014-AB15-CAFF238E8D3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1128ED02-B827-424C-9A9B-96058AB26B2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9054DD6-F197-4728-AE80-49A4308E63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8B923B90-0ABC-473E-BAF2-0AFB56141A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1135F8CA-2347-4EB7-8D3C-EF95D5D66E4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C011A8B4-FA55-4C2C-84D3-7DA5DAE84B7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A8054728-4AFE-4D71-B9F4-31632DF24E7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2144D371-A8F6-48D6-81EB-32095AE289C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FD59106E-B7A8-4749-B74D-625EB582B57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70D5F150-6A62-4815-AC3F-381EDDD1E75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698E1515-4842-45DF-8E54-D3C30B4A487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1EB0A2FD-44E7-4E89-A48C-DB6B3A71EC7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87F09277-1BCA-45A9-BD35-A2AB41B6F5E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983E1FDE-1C32-491D-A897-8CD1AA13AA9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5AA427F4-3B3C-4361-B8FC-8B38A77EF36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8" name="AutoShape 1025" descr="Mostrando IMG_8691.JPG">
          <a:extLst>
            <a:ext uri="{FF2B5EF4-FFF2-40B4-BE49-F238E27FC236}">
              <a16:creationId xmlns:a16="http://schemas.microsoft.com/office/drawing/2014/main" id="{8583E140-FF09-4955-9FEE-1333FB62B15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9" name="AutoShape 1024" descr="Mostrando IMG_8691.JPG">
          <a:extLst>
            <a:ext uri="{FF2B5EF4-FFF2-40B4-BE49-F238E27FC236}">
              <a16:creationId xmlns:a16="http://schemas.microsoft.com/office/drawing/2014/main" id="{167F4257-C2D4-4ABF-BDEE-C672E9EC92D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BE3DFD2C-60F0-49C8-9AAB-16A34C3BBCB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3E51B08-2B44-4A63-ADC0-7E79CB60FC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2E0346E2-C91F-49BB-A08B-ABFB3590F17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81B12026-E585-4D01-BFC4-597969AFDB0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4C458217-68B1-425B-BEF9-3B4BFAC103B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4C20C491-1FC5-4AE5-BB4A-A8E38FB932B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987BB2B4-2536-434A-9CED-E2FC19B7A44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F75BC8FA-C0CC-4A10-8A84-ECABE9F6F6F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81E9705A-1102-4613-889F-96524136E30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09A83BE6-BF3A-422E-99CE-E960903E200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12BFA934-1822-4592-83FD-CDC37A216C3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6D587B7A-46FD-45D1-A8E1-FE127E1926A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4BE5F212-1DFC-4203-8E08-81B4C01DBB6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4184CFEC-4569-45D0-B18E-49060A03A06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D25E1FB1-B765-4C5A-9774-9B5348BCE96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A576C6E5-6A98-437E-A44D-9D70DD62FBB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B7D7ED4C-489D-4C03-8905-256A8728AF0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7" name="AutoShape 1025" descr="Mostrando IMG_8691.JPG">
          <a:extLst>
            <a:ext uri="{FF2B5EF4-FFF2-40B4-BE49-F238E27FC236}">
              <a16:creationId xmlns:a16="http://schemas.microsoft.com/office/drawing/2014/main" id="{1401C6FA-CEE1-437E-9AB7-D8CF6635CAC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8" name="AutoShape 1024" descr="Mostrando IMG_8691.JPG">
          <a:extLst>
            <a:ext uri="{FF2B5EF4-FFF2-40B4-BE49-F238E27FC236}">
              <a16:creationId xmlns:a16="http://schemas.microsoft.com/office/drawing/2014/main" id="{1404FB25-DF59-42D0-8A1E-A6C0F40BB18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3517888D-13A2-4BD8-A744-36927613C00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D87F03C2-CC8F-4451-A3D8-C425AEB4B20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C8033A81-6263-459A-B091-F9500ABDF57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2FD933D2-631F-4D70-8B07-7F4A98E5D24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8B2A81EE-E48B-4E54-B46F-5544A28D766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7A46DEAE-A045-412D-A322-DA16188405F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227ADD36-0333-4791-8F3B-168782F24F5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9B58F5B1-CA83-43F0-891F-79701501251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CF5BC4EB-C3A9-465E-85C7-1202EF46BE7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FDAF25C8-864C-45CB-B8BB-9C77263295F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198B31E7-4401-4A5E-89A1-CE99BD85204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7AA88CE7-9A4F-412B-8914-821968033D9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39CA530B-4B58-43DF-955D-D68A177EDCA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4B7BB9B3-8859-47D0-B1F6-EC246A4BEBF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D794FEA5-B41E-49E1-921A-18C2F261970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D0597841-6AED-49DD-A72A-7C1FFFBA61C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FC95F482-7108-49DA-97D6-1996D209629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6" name="AutoShape 1025" descr="Mostrando IMG_8691.JPG">
          <a:extLst>
            <a:ext uri="{FF2B5EF4-FFF2-40B4-BE49-F238E27FC236}">
              <a16:creationId xmlns:a16="http://schemas.microsoft.com/office/drawing/2014/main" id="{2490096E-DDB1-46C5-B055-51D6C81CA70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7" name="AutoShape 1024" descr="Mostrando IMG_8691.JPG">
          <a:extLst>
            <a:ext uri="{FF2B5EF4-FFF2-40B4-BE49-F238E27FC236}">
              <a16:creationId xmlns:a16="http://schemas.microsoft.com/office/drawing/2014/main" id="{93E49588-05B7-41E3-9B77-4E91CF6091F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B9A4EC88-12C8-49E1-AFA2-070E184AC6D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2D2B810B-9555-4976-8E31-C72A148348D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685CBAF1-4653-4CFA-A2E6-D2B996CA82B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6E632A45-69DF-4C77-885D-2DDEB1A9961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0D3705F4-579F-4D82-A4A6-C2671712920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F289BCA2-03C8-4091-88FC-0E7967D7AE4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DCE1CBD4-C888-474C-B67F-44966BA894D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C507EA46-1DCF-402F-9DEB-7A493C1B84E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C5550F54-FF17-4539-9C88-3C7433F25D9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03A6EEFB-A216-49C9-B538-CE0E0F7666F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407B00A4-F5ED-4223-B236-BC6F7615F56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1E99B290-ADD3-423C-8B11-252114013B7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06F04CD7-9B18-4330-8024-2A3934A1E13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DACB9825-CE7A-4A2C-9CCB-BEF89919BC1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99D501F9-BFAF-44C1-A530-8428F78E21E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DEE7DD42-C5A4-4033-AA60-126ABE74640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536B891F-D225-49A1-BD2E-6D1120E719D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5" name="AutoShape 1025" descr="Mostrando IMG_8691.JPG">
          <a:extLst>
            <a:ext uri="{FF2B5EF4-FFF2-40B4-BE49-F238E27FC236}">
              <a16:creationId xmlns:a16="http://schemas.microsoft.com/office/drawing/2014/main" id="{1D2DD2FB-0B68-497B-9FA0-BE3D232305A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6" name="AutoShape 1024" descr="Mostrando IMG_8691.JPG">
          <a:extLst>
            <a:ext uri="{FF2B5EF4-FFF2-40B4-BE49-F238E27FC236}">
              <a16:creationId xmlns:a16="http://schemas.microsoft.com/office/drawing/2014/main" id="{67ED10A5-ECF7-4770-946F-49312284AE1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77628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171452</xdr:colOff>
      <xdr:row>33</xdr:row>
      <xdr:rowOff>66679</xdr:rowOff>
    </xdr:from>
    <xdr:ext cx="1341662" cy="866772"/>
    <xdr:pic>
      <xdr:nvPicPr>
        <xdr:cNvPr id="157" name="Imagen 156">
          <a:extLst>
            <a:ext uri="{FF2B5EF4-FFF2-40B4-BE49-F238E27FC236}">
              <a16:creationId xmlns:a16="http://schemas.microsoft.com/office/drawing/2014/main" id="{483C7BF1-F898-4E14-8540-7EBCA5776839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7829554"/>
          <a:ext cx="1341662" cy="866772"/>
        </a:xfrm>
        <a:prstGeom prst="rect">
          <a:avLst/>
        </a:prstGeom>
      </xdr:spPr>
    </xdr:pic>
    <xdr:clientData/>
  </xdr:oneCellAnchor>
  <xdr:twoCellAnchor editAs="oneCell">
    <xdr:from>
      <xdr:col>10</xdr:col>
      <xdr:colOff>865909</xdr:colOff>
      <xdr:row>43</xdr:row>
      <xdr:rowOff>193963</xdr:rowOff>
    </xdr:from>
    <xdr:to>
      <xdr:col>11</xdr:col>
      <xdr:colOff>508694</xdr:colOff>
      <xdr:row>54</xdr:row>
      <xdr:rowOff>20534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5667A6B3-DFFD-4550-B787-A15DB6666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854045" y="10931236"/>
          <a:ext cx="1807558" cy="2406980"/>
        </a:xfrm>
        <a:prstGeom prst="rect">
          <a:avLst/>
        </a:prstGeom>
      </xdr:spPr>
    </xdr:pic>
    <xdr:clientData/>
  </xdr:twoCellAnchor>
  <xdr:twoCellAnchor editAs="oneCell">
    <xdr:from>
      <xdr:col>11</xdr:col>
      <xdr:colOff>793907</xdr:colOff>
      <xdr:row>43</xdr:row>
      <xdr:rowOff>155863</xdr:rowOff>
    </xdr:from>
    <xdr:to>
      <xdr:col>12</xdr:col>
      <xdr:colOff>1162586</xdr:colOff>
      <xdr:row>53</xdr:row>
      <xdr:rowOff>207571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5167947B-12A9-4E1F-880F-9EDB5C690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946816" y="10893136"/>
          <a:ext cx="1355815" cy="2406980"/>
        </a:xfrm>
        <a:prstGeom prst="rect">
          <a:avLst/>
        </a:prstGeom>
      </xdr:spPr>
    </xdr:pic>
    <xdr:clientData/>
  </xdr:twoCellAnchor>
  <xdr:twoCellAnchor editAs="oneCell">
    <xdr:from>
      <xdr:col>13</xdr:col>
      <xdr:colOff>358206</xdr:colOff>
      <xdr:row>43</xdr:row>
      <xdr:rowOff>169718</xdr:rowOff>
    </xdr:from>
    <xdr:to>
      <xdr:col>15</xdr:col>
      <xdr:colOff>188585</xdr:colOff>
      <xdr:row>53</xdr:row>
      <xdr:rowOff>221426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1123E71C-9DDE-4D51-A171-56C697ED0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693206" y="10906991"/>
          <a:ext cx="1804653" cy="2406980"/>
        </a:xfrm>
        <a:prstGeom prst="rect">
          <a:avLst/>
        </a:prstGeom>
      </xdr:spPr>
    </xdr:pic>
    <xdr:clientData/>
  </xdr:twoCellAnchor>
  <xdr:twoCellAnchor editAs="oneCell">
    <xdr:from>
      <xdr:col>10</xdr:col>
      <xdr:colOff>416371</xdr:colOff>
      <xdr:row>11</xdr:row>
      <xdr:rowOff>193964</xdr:rowOff>
    </xdr:from>
    <xdr:to>
      <xdr:col>10</xdr:col>
      <xdr:colOff>1772186</xdr:colOff>
      <xdr:row>22</xdr:row>
      <xdr:rowOff>20535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21D31B1F-5000-4282-99DF-D7355A6C2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404507" y="3484419"/>
          <a:ext cx="1355815" cy="2406980"/>
        </a:xfrm>
        <a:prstGeom prst="rect">
          <a:avLst/>
        </a:prstGeom>
      </xdr:spPr>
    </xdr:pic>
    <xdr:clientData/>
  </xdr:twoCellAnchor>
  <xdr:twoCellAnchor editAs="oneCell">
    <xdr:from>
      <xdr:col>11</xdr:col>
      <xdr:colOff>31907</xdr:colOff>
      <xdr:row>11</xdr:row>
      <xdr:rowOff>207818</xdr:rowOff>
    </xdr:from>
    <xdr:to>
      <xdr:col>12</xdr:col>
      <xdr:colOff>400586</xdr:colOff>
      <xdr:row>22</xdr:row>
      <xdr:rowOff>34389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4B58516D-BA29-4130-A4E4-B1C7F3589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184816" y="3498273"/>
          <a:ext cx="1355815" cy="2406980"/>
        </a:xfrm>
        <a:prstGeom prst="rect">
          <a:avLst/>
        </a:prstGeom>
      </xdr:spPr>
    </xdr:pic>
    <xdr:clientData/>
  </xdr:twoCellAnchor>
  <xdr:twoCellAnchor editAs="oneCell">
    <xdr:from>
      <xdr:col>13</xdr:col>
      <xdr:colOff>845860</xdr:colOff>
      <xdr:row>11</xdr:row>
      <xdr:rowOff>212731</xdr:rowOff>
    </xdr:from>
    <xdr:to>
      <xdr:col>15</xdr:col>
      <xdr:colOff>724679</xdr:colOff>
      <xdr:row>22</xdr:row>
      <xdr:rowOff>103908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668A27AF-7EBE-4EDD-8322-9A61C0B80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180860" y="3503186"/>
          <a:ext cx="1853093" cy="2471586"/>
        </a:xfrm>
        <a:prstGeom prst="rect">
          <a:avLst/>
        </a:prstGeom>
      </xdr:spPr>
    </xdr:pic>
    <xdr:clientData/>
  </xdr:twoCellAnchor>
  <xdr:twoCellAnchor editAs="oneCell">
    <xdr:from>
      <xdr:col>12</xdr:col>
      <xdr:colOff>547989</xdr:colOff>
      <xdr:row>11</xdr:row>
      <xdr:rowOff>238991</xdr:rowOff>
    </xdr:from>
    <xdr:to>
      <xdr:col>13</xdr:col>
      <xdr:colOff>708849</xdr:colOff>
      <xdr:row>22</xdr:row>
      <xdr:rowOff>65560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7FB616B7-42BA-49DE-99F1-30A85F05A7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77" t="-720" r="1277" b="720"/>
        <a:stretch/>
      </xdr:blipFill>
      <xdr:spPr>
        <a:xfrm>
          <a:off x="12688034" y="3529446"/>
          <a:ext cx="1355815" cy="2406978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22EC6964-2E6E-4F20-A4C2-D65CDE59F6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B2270BD8-E356-4347-A569-D91F9E333D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FCC6F357-029D-4CF3-A9B8-A0C2F05EEC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249D6558-ED79-4D29-BD0E-33A5E5D697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EC3B1996-17E2-40CD-8834-49BC6E9FAA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0AFFCB9E-E766-482E-B733-61083A69FB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D54E9A9C-DAA5-48F6-8F8C-CEDD7DA959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4" name="AutoShape 1025" descr="Mostrando IMG_8691.JPG">
          <a:extLst>
            <a:ext uri="{FF2B5EF4-FFF2-40B4-BE49-F238E27FC236}">
              <a16:creationId xmlns:a16="http://schemas.microsoft.com/office/drawing/2014/main" id="{1136FCA6-B9BD-4887-ABF9-08459BC9F7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D483EE65-B053-4645-B8FE-B829B7294B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6" name="AutoShape 1025" descr="Mostrando IMG_8691.JPG">
          <a:extLst>
            <a:ext uri="{FF2B5EF4-FFF2-40B4-BE49-F238E27FC236}">
              <a16:creationId xmlns:a16="http://schemas.microsoft.com/office/drawing/2014/main" id="{5EFEDA4D-D939-4DAB-8506-F1C7243961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25819638-0193-48D1-BD6C-6F96C02A59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27C6FEA7-9475-46D8-9E12-6AE729C912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22426F75-D53B-4834-B097-ECBA268E17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0769D753-90E0-4C26-945B-FC5E1C21C9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DEEF5A2F-CC8B-4A6E-A9AF-AEA2809632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579AFBA4-C8F7-4C58-AFC9-3CF2E53CA6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7577F070-62DB-4E62-B9B9-C19399D0B9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AE5017C2-2D97-4BA9-9093-E0DC576341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D77AF93D-1284-446D-93F4-A58427D1D3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F1AF550C-7F14-4C45-A0C5-6FA5F0AA50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8F0F94E6-EAE4-4DBE-B9BC-F05524B8BB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78850098-0F06-4DD8-810B-4079528041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C6F2F87E-FDAA-45F7-9E9A-F1D300B2F1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803CF353-977B-4186-9697-017B0F1994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4E0F95C5-B044-4352-A6F4-7BCE96F6B1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5AF98FA2-5058-434E-9F97-416AD61F1F3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3" name="AutoShape 1025" descr="Mostrando IMG_8691.JPG">
          <a:extLst>
            <a:ext uri="{FF2B5EF4-FFF2-40B4-BE49-F238E27FC236}">
              <a16:creationId xmlns:a16="http://schemas.microsoft.com/office/drawing/2014/main" id="{E862D079-484F-4D04-98A9-7D2F146893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CBEEFFDC-B44F-408A-AB10-EB69F17425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5" name="AutoShape 1025" descr="Mostrando IMG_8691.JPG">
          <a:extLst>
            <a:ext uri="{FF2B5EF4-FFF2-40B4-BE49-F238E27FC236}">
              <a16:creationId xmlns:a16="http://schemas.microsoft.com/office/drawing/2014/main" id="{C98E1D18-6920-4819-800D-6339595AC9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73845735-9656-4A3F-8C0C-95E9DF9BF7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E04BBB2D-C94E-4B1A-ADD0-48B09AD214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F6B0FA98-FE90-445E-A113-9017E13401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1B2BEB96-5077-4986-A75D-DF5D99668C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F4C43C9B-88A7-45CC-B74E-D52B036CCB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5F14F7CD-56F3-45FE-B5D8-3CB22B0C45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761DCD25-A28C-448B-BAE0-20768AB217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4C896BBF-F8F6-4D28-9AE6-E03BBCEBEA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38A36016-A800-4549-B6B7-23ACC3DDC9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50F5F5F6-B225-4D31-8BF1-71C593D838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660EE402-3B7B-4490-8C8B-A253DE119B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5DE48CCE-27B9-4AF1-9085-C934DFCAB6B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2639D706-C8A5-4CB4-AB9B-3D3C545285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6A5ADE07-7B50-4BF8-83F5-32BFA51560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20086B94-68BB-48EB-B575-5EE8B971D5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CA238129-073B-4FA1-AE33-12CB03118C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2" name="AutoShape 1025" descr="Mostrando IMG_8691.JPG">
          <a:extLst>
            <a:ext uri="{FF2B5EF4-FFF2-40B4-BE49-F238E27FC236}">
              <a16:creationId xmlns:a16="http://schemas.microsoft.com/office/drawing/2014/main" id="{8977C902-E9AB-417C-BAE6-33F1123E0FD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65253900-5C7F-46D4-86BE-CF1E7F5366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4" name="AutoShape 1025" descr="Mostrando IMG_8691.JPG">
          <a:extLst>
            <a:ext uri="{FF2B5EF4-FFF2-40B4-BE49-F238E27FC236}">
              <a16:creationId xmlns:a16="http://schemas.microsoft.com/office/drawing/2014/main" id="{B1943907-A95C-4E24-830A-0AE9F9418A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0E7E4D99-1AF3-4328-81D7-142E768851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6308536C-63AE-4297-89C7-155FC9A6C8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DC58D35A-F919-4261-90D4-E30E12AD40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B8BB7503-915C-4DD0-84BD-420FBD38860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B1EFC517-3178-403E-904B-F02B05B99D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F9BE30D3-9E32-486F-9AAE-9EBD428CC2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13EFAAEF-4432-4FEB-821B-54CFB91A44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DECC3497-AD59-49BA-ADA1-E32CF0101D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66D36A7E-58E0-425F-8EF4-BC6F1FD923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3AC99F02-5A09-405F-ADAA-93201D7141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5921F6FD-DC52-49C8-ABB9-F592F0ED4B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E84A4B1D-D737-49A8-AD94-F02EBF5BD9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063BFFDA-D5A2-41C4-8CEA-DFBB35BE2E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339C6390-F6CA-4CA9-9B91-016B36F26B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C857B003-5C12-487F-A59D-5246FD8314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7BBB880F-7397-4EFA-A523-2F9810CAEC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1" name="AutoShape 1025" descr="Mostrando IMG_8691.JPG">
          <a:extLst>
            <a:ext uri="{FF2B5EF4-FFF2-40B4-BE49-F238E27FC236}">
              <a16:creationId xmlns:a16="http://schemas.microsoft.com/office/drawing/2014/main" id="{D81082B4-F3C6-403D-B3B4-EF627C54E2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1C1D9D8D-BB4E-41C8-9D16-2F781D2E25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2AF22BBE-9F6C-4D6E-9878-431CC74BC5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C4029A3A-D6BD-44FC-9586-9A6648ABD7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31074080-825C-41B8-B043-953CC19C8F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FE66CBE3-EDF5-4AEA-9B0D-C36D1C7193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B0A80B0E-993A-4E09-804F-EF4C33FD92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4765C269-DA28-4715-B9D9-5B9CC85213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5ECCD2A9-F711-4450-8F6C-39E7AB88EFF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C0E18181-767A-44E5-BDAD-33551498D7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BBB4C4BD-3D33-41F7-BE77-B2B7FDB21F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A6C5305E-BDDB-4C86-A2E1-8B0824FE81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3" name="AutoShape 1024" descr="Mostrando IMG_8691.JPG">
          <a:extLst>
            <a:ext uri="{FF2B5EF4-FFF2-40B4-BE49-F238E27FC236}">
              <a16:creationId xmlns:a16="http://schemas.microsoft.com/office/drawing/2014/main" id="{DF71E58E-2EF5-4A2A-8BFA-5E2A1915F6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4" name="AutoShape 1025" descr="Mostrando IMG_8691.JPG">
          <a:extLst>
            <a:ext uri="{FF2B5EF4-FFF2-40B4-BE49-F238E27FC236}">
              <a16:creationId xmlns:a16="http://schemas.microsoft.com/office/drawing/2014/main" id="{BBF0F8D7-5E90-4A47-ACD0-6479E6620B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5" name="AutoShape 1024" descr="Mostrando IMG_8691.JPG">
          <a:extLst>
            <a:ext uri="{FF2B5EF4-FFF2-40B4-BE49-F238E27FC236}">
              <a16:creationId xmlns:a16="http://schemas.microsoft.com/office/drawing/2014/main" id="{2D467884-60F8-47BC-A78E-FA47CD9A82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6" name="AutoShape 1025" descr="Mostrando IMG_8691.JPG">
          <a:extLst>
            <a:ext uri="{FF2B5EF4-FFF2-40B4-BE49-F238E27FC236}">
              <a16:creationId xmlns:a16="http://schemas.microsoft.com/office/drawing/2014/main" id="{CAC5FF17-B2C1-4347-A941-001644192E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7" name="AutoShape 1024" descr="Mostrando IMG_8691.JPG">
          <a:extLst>
            <a:ext uri="{FF2B5EF4-FFF2-40B4-BE49-F238E27FC236}">
              <a16:creationId xmlns:a16="http://schemas.microsoft.com/office/drawing/2014/main" id="{A01B0970-80F2-46C1-98D1-D46B746EDD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8" name="AutoShape 1025" descr="Mostrando IMG_8691.JPG">
          <a:extLst>
            <a:ext uri="{FF2B5EF4-FFF2-40B4-BE49-F238E27FC236}">
              <a16:creationId xmlns:a16="http://schemas.microsoft.com/office/drawing/2014/main" id="{FDE56FA0-5C6E-4C65-870D-8B5BFCF16F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9" name="AutoShape 1024" descr="Mostrando IMG_8691.JPG">
          <a:extLst>
            <a:ext uri="{FF2B5EF4-FFF2-40B4-BE49-F238E27FC236}">
              <a16:creationId xmlns:a16="http://schemas.microsoft.com/office/drawing/2014/main" id="{0DD29AB5-C8A6-485F-B2DE-F4C588477B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0" name="AutoShape 1025" descr="Mostrando IMG_8691.JPG">
          <a:extLst>
            <a:ext uri="{FF2B5EF4-FFF2-40B4-BE49-F238E27FC236}">
              <a16:creationId xmlns:a16="http://schemas.microsoft.com/office/drawing/2014/main" id="{F6BC82A5-91A2-4DDE-A20E-9B890D5967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190EA05A-5EA8-443D-952A-EE50AFF09D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4B2DD70E-D044-417C-9535-98C2D751BF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9444EE09-E7D1-406B-87B6-3305A1225F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F43491FC-D494-41B1-9382-12A15DE6F5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1CA3CDE7-0DFD-4533-9697-FA42035245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AE6EB123-E6E6-4AB4-A5B4-AABFB33FEA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99F56EC0-0961-4E5A-AD32-2C144EE787B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AA6E4E32-935B-4AF2-B283-8149D501CA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8A27DD0B-26A6-4122-BE37-1E73AAE535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796688F7-F351-4C58-AA26-5AECA8310B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4E101E82-45C1-4EFF-8D60-B604B702F1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F5D99739-CBE9-4C0C-A496-EA37EE232E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3" name="AutoShape 1025" descr="Mostrando IMG_8691.JPG">
          <a:extLst>
            <a:ext uri="{FF2B5EF4-FFF2-40B4-BE49-F238E27FC236}">
              <a16:creationId xmlns:a16="http://schemas.microsoft.com/office/drawing/2014/main" id="{21B37AEC-3E60-4D93-B83D-6D8B92B5BB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4" name="AutoShape 1024" descr="Mostrando IMG_8691.JPG">
          <a:extLst>
            <a:ext uri="{FF2B5EF4-FFF2-40B4-BE49-F238E27FC236}">
              <a16:creationId xmlns:a16="http://schemas.microsoft.com/office/drawing/2014/main" id="{BA125BEE-7F73-45D1-AC08-C4FFFF04DE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5" name="AutoShape 1025" descr="Mostrando IMG_8691.JPG">
          <a:extLst>
            <a:ext uri="{FF2B5EF4-FFF2-40B4-BE49-F238E27FC236}">
              <a16:creationId xmlns:a16="http://schemas.microsoft.com/office/drawing/2014/main" id="{A8B32A82-E1B0-4A1C-B004-3FDD96C1C5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6" name="AutoShape 1024" descr="Mostrando IMG_8691.JPG">
          <a:extLst>
            <a:ext uri="{FF2B5EF4-FFF2-40B4-BE49-F238E27FC236}">
              <a16:creationId xmlns:a16="http://schemas.microsoft.com/office/drawing/2014/main" id="{85BD0453-5ED0-4BAF-A93C-571489AB97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7" name="AutoShape 1025" descr="Mostrando IMG_8691.JPG">
          <a:extLst>
            <a:ext uri="{FF2B5EF4-FFF2-40B4-BE49-F238E27FC236}">
              <a16:creationId xmlns:a16="http://schemas.microsoft.com/office/drawing/2014/main" id="{2351CC19-11CB-44AB-A9D4-1F56553197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8" name="AutoShape 1024" descr="Mostrando IMG_8691.JPG">
          <a:extLst>
            <a:ext uri="{FF2B5EF4-FFF2-40B4-BE49-F238E27FC236}">
              <a16:creationId xmlns:a16="http://schemas.microsoft.com/office/drawing/2014/main" id="{FFB70332-D43D-4D66-BC0F-A1BE4224B63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9" name="AutoShape 1025" descr="Mostrando IMG_8691.JPG">
          <a:extLst>
            <a:ext uri="{FF2B5EF4-FFF2-40B4-BE49-F238E27FC236}">
              <a16:creationId xmlns:a16="http://schemas.microsoft.com/office/drawing/2014/main" id="{3D255DF5-59F9-4E06-B0C9-36BB270AA4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72CBD1C3-EFD6-4734-BF27-F2F890A337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1D79899F-602B-4A2E-8483-92129738CA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09CA88B1-9AD6-476F-BF4C-390FA6C7D5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FA38CE95-1334-42CA-A96D-6E43D3DAFB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6BD6BCA3-B7FE-4B45-9C81-6C84075EE0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D432D312-F3D4-484C-9E9B-82801C3AC1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2823AD73-0E6E-4035-8FCF-468247E09E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9110220F-EAD4-4C6E-85C4-4439081B82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AF527220-57B1-4580-BE22-94A76E9B46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9E944463-0DED-4C0D-A6D1-8645691501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53DD3F5D-7B88-41A4-AF79-92AF1E87E2D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196645F4-0888-40B3-A49A-4768514709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2" name="AutoShape 1025" descr="Mostrando IMG_8691.JPG">
          <a:extLst>
            <a:ext uri="{FF2B5EF4-FFF2-40B4-BE49-F238E27FC236}">
              <a16:creationId xmlns:a16="http://schemas.microsoft.com/office/drawing/2014/main" id="{78671337-AACB-42A0-A8D0-730DD8DDFB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3" name="AutoShape 1024" descr="Mostrando IMG_8691.JPG">
          <a:extLst>
            <a:ext uri="{FF2B5EF4-FFF2-40B4-BE49-F238E27FC236}">
              <a16:creationId xmlns:a16="http://schemas.microsoft.com/office/drawing/2014/main" id="{340C59D1-044D-45A0-9F5D-CF273E0092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4" name="AutoShape 1025" descr="Mostrando IMG_8691.JPG">
          <a:extLst>
            <a:ext uri="{FF2B5EF4-FFF2-40B4-BE49-F238E27FC236}">
              <a16:creationId xmlns:a16="http://schemas.microsoft.com/office/drawing/2014/main" id="{2493EFDC-D78C-4210-9786-FFBC90322EF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5" name="AutoShape 1024" descr="Mostrando IMG_8691.JPG">
          <a:extLst>
            <a:ext uri="{FF2B5EF4-FFF2-40B4-BE49-F238E27FC236}">
              <a16:creationId xmlns:a16="http://schemas.microsoft.com/office/drawing/2014/main" id="{BF028F9F-325F-43A1-9CB9-131CF7CE37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6" name="AutoShape 1025" descr="Mostrando IMG_8691.JPG">
          <a:extLst>
            <a:ext uri="{FF2B5EF4-FFF2-40B4-BE49-F238E27FC236}">
              <a16:creationId xmlns:a16="http://schemas.microsoft.com/office/drawing/2014/main" id="{09EE3741-9CF2-4F8C-A7C8-D5C89672E1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7" name="AutoShape 1024" descr="Mostrando IMG_8691.JPG">
          <a:extLst>
            <a:ext uri="{FF2B5EF4-FFF2-40B4-BE49-F238E27FC236}">
              <a16:creationId xmlns:a16="http://schemas.microsoft.com/office/drawing/2014/main" id="{B8993F6A-3AC4-4EB7-9797-F311880E2B4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8" name="AutoShape 1025" descr="Mostrando IMG_8691.JPG">
          <a:extLst>
            <a:ext uri="{FF2B5EF4-FFF2-40B4-BE49-F238E27FC236}">
              <a16:creationId xmlns:a16="http://schemas.microsoft.com/office/drawing/2014/main" id="{420E5896-1681-4ACB-B9A5-E44DD3AC57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40243380-6A1A-4736-8850-2F018C86E0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8AC31909-C023-4921-AA5A-6A7122143B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E6BFF193-BD26-4DBD-97C3-DBBB4AB41E5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5BADA261-7EDF-456E-AAC8-F4D89FD1F9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5348DA56-825B-4AF3-BFD5-5CF620FD1B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19A3F8DC-2100-4EC7-A819-B3AB6938AB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1A41A393-DA6B-44CC-9A80-41058AB637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BD41B53C-2B24-4055-A483-C7691634EB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813733B3-D0E8-4335-BABD-6B79ED2455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ACE9CE04-4D66-470A-98A1-2C72DC3709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932B8220-3949-4CDD-AD84-DE7C062F57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78298F92-468C-468F-9B64-2810AA3D6B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1" name="AutoShape 1025" descr="Mostrando IMG_8691.JPG">
          <a:extLst>
            <a:ext uri="{FF2B5EF4-FFF2-40B4-BE49-F238E27FC236}">
              <a16:creationId xmlns:a16="http://schemas.microsoft.com/office/drawing/2014/main" id="{2AEE228C-877B-449A-9A38-FB305351E3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2" name="AutoShape 1024" descr="Mostrando IMG_8691.JPG">
          <a:extLst>
            <a:ext uri="{FF2B5EF4-FFF2-40B4-BE49-F238E27FC236}">
              <a16:creationId xmlns:a16="http://schemas.microsoft.com/office/drawing/2014/main" id="{AB022267-75AD-43BD-A1A1-E9F07E94D6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3" name="AutoShape 1025" descr="Mostrando IMG_8691.JPG">
          <a:extLst>
            <a:ext uri="{FF2B5EF4-FFF2-40B4-BE49-F238E27FC236}">
              <a16:creationId xmlns:a16="http://schemas.microsoft.com/office/drawing/2014/main" id="{05C5E9B7-8A8B-4C81-95E8-2B38863F4D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4" name="AutoShape 1024" descr="Mostrando IMG_8691.JPG">
          <a:extLst>
            <a:ext uri="{FF2B5EF4-FFF2-40B4-BE49-F238E27FC236}">
              <a16:creationId xmlns:a16="http://schemas.microsoft.com/office/drawing/2014/main" id="{F2B0AA62-A442-487D-BB5E-C6479C6397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5" name="AutoShape 1025" descr="Mostrando IMG_8691.JPG">
          <a:extLst>
            <a:ext uri="{FF2B5EF4-FFF2-40B4-BE49-F238E27FC236}">
              <a16:creationId xmlns:a16="http://schemas.microsoft.com/office/drawing/2014/main" id="{94CD1A7E-8B77-48CA-B484-0058CB71B2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6" name="AutoShape 1024" descr="Mostrando IMG_8691.JPG">
          <a:extLst>
            <a:ext uri="{FF2B5EF4-FFF2-40B4-BE49-F238E27FC236}">
              <a16:creationId xmlns:a16="http://schemas.microsoft.com/office/drawing/2014/main" id="{DC1FED22-48F9-44FB-AFEF-4995732904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7" name="AutoShape 1025" descr="Mostrando IMG_8691.JPG">
          <a:extLst>
            <a:ext uri="{FF2B5EF4-FFF2-40B4-BE49-F238E27FC236}">
              <a16:creationId xmlns:a16="http://schemas.microsoft.com/office/drawing/2014/main" id="{8559395B-2DFD-448F-8CD9-12454449C1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8" name="AutoShape 1024" descr="Mostrando IMG_8691.JPG">
          <a:extLst>
            <a:ext uri="{FF2B5EF4-FFF2-40B4-BE49-F238E27FC236}">
              <a16:creationId xmlns:a16="http://schemas.microsoft.com/office/drawing/2014/main" id="{DEB68A0E-9963-49DD-B576-82AEAA8DF7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9" name="AutoShape 1025" descr="Mostrando IMG_8691.JPG">
          <a:extLst>
            <a:ext uri="{FF2B5EF4-FFF2-40B4-BE49-F238E27FC236}">
              <a16:creationId xmlns:a16="http://schemas.microsoft.com/office/drawing/2014/main" id="{8973005B-F076-44E1-A699-EF229B91D9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0" name="AutoShape 1024" descr="Mostrando IMG_8691.JPG">
          <a:extLst>
            <a:ext uri="{FF2B5EF4-FFF2-40B4-BE49-F238E27FC236}">
              <a16:creationId xmlns:a16="http://schemas.microsoft.com/office/drawing/2014/main" id="{7EF9100E-A162-4575-8644-32D52F4897B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1" name="AutoShape 1025" descr="Mostrando IMG_8691.JPG">
          <a:extLst>
            <a:ext uri="{FF2B5EF4-FFF2-40B4-BE49-F238E27FC236}">
              <a16:creationId xmlns:a16="http://schemas.microsoft.com/office/drawing/2014/main" id="{7F1523B4-BA45-4B71-9C24-6CDC2AE6B2D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2" name="AutoShape 1024" descr="Mostrando IMG_8691.JPG">
          <a:extLst>
            <a:ext uri="{FF2B5EF4-FFF2-40B4-BE49-F238E27FC236}">
              <a16:creationId xmlns:a16="http://schemas.microsoft.com/office/drawing/2014/main" id="{E533DCDD-B717-40B7-964C-70B3068F42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3" name="AutoShape 1025" descr="Mostrando IMG_8691.JPG">
          <a:extLst>
            <a:ext uri="{FF2B5EF4-FFF2-40B4-BE49-F238E27FC236}">
              <a16:creationId xmlns:a16="http://schemas.microsoft.com/office/drawing/2014/main" id="{93605C24-0EE4-490B-BBC0-C53BC04878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4" name="AutoShape 1024" descr="Mostrando IMG_8691.JPG">
          <a:extLst>
            <a:ext uri="{FF2B5EF4-FFF2-40B4-BE49-F238E27FC236}">
              <a16:creationId xmlns:a16="http://schemas.microsoft.com/office/drawing/2014/main" id="{0A127101-EFD4-46EA-B58A-17296FFC03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5" name="AutoShape 1025" descr="Mostrando IMG_8691.JPG">
          <a:extLst>
            <a:ext uri="{FF2B5EF4-FFF2-40B4-BE49-F238E27FC236}">
              <a16:creationId xmlns:a16="http://schemas.microsoft.com/office/drawing/2014/main" id="{936B4BB0-84C4-4F8E-838F-C388880CDC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6" name="AutoShape 1024" descr="Mostrando IMG_8691.JPG">
          <a:extLst>
            <a:ext uri="{FF2B5EF4-FFF2-40B4-BE49-F238E27FC236}">
              <a16:creationId xmlns:a16="http://schemas.microsoft.com/office/drawing/2014/main" id="{6A79CE0B-B6B8-406C-B7C3-4F948DB427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7" name="AutoShape 1025" descr="Mostrando IMG_8691.JPG">
          <a:extLst>
            <a:ext uri="{FF2B5EF4-FFF2-40B4-BE49-F238E27FC236}">
              <a16:creationId xmlns:a16="http://schemas.microsoft.com/office/drawing/2014/main" id="{F01C5061-1423-43D6-B835-DEF3D63D55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8" name="AutoShape 1024" descr="Mostrando IMG_8691.JPG">
          <a:extLst>
            <a:ext uri="{FF2B5EF4-FFF2-40B4-BE49-F238E27FC236}">
              <a16:creationId xmlns:a16="http://schemas.microsoft.com/office/drawing/2014/main" id="{C606B70E-3A50-4021-8771-086E448C4F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19" name="AutoShape 1024" descr="Mostrando IMG_8691.JPG">
          <a:extLst>
            <a:ext uri="{FF2B5EF4-FFF2-40B4-BE49-F238E27FC236}">
              <a16:creationId xmlns:a16="http://schemas.microsoft.com/office/drawing/2014/main" id="{3039421C-553A-4652-8E22-F33C173759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0" name="AutoShape 1025" descr="Mostrando IMG_8691.JPG">
          <a:extLst>
            <a:ext uri="{FF2B5EF4-FFF2-40B4-BE49-F238E27FC236}">
              <a16:creationId xmlns:a16="http://schemas.microsoft.com/office/drawing/2014/main" id="{74BE15B0-96BC-453D-867D-D768CE85CA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1" name="AutoShape 1024" descr="Mostrando IMG_8691.JPG">
          <a:extLst>
            <a:ext uri="{FF2B5EF4-FFF2-40B4-BE49-F238E27FC236}">
              <a16:creationId xmlns:a16="http://schemas.microsoft.com/office/drawing/2014/main" id="{8940FCF9-0BA9-4C1B-A4D2-AF28951E04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2" name="AutoShape 1025" descr="Mostrando IMG_8691.JPG">
          <a:extLst>
            <a:ext uri="{FF2B5EF4-FFF2-40B4-BE49-F238E27FC236}">
              <a16:creationId xmlns:a16="http://schemas.microsoft.com/office/drawing/2014/main" id="{88108576-A878-4121-93AD-74CEBBE19A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3" name="AutoShape 1024" descr="Mostrando IMG_8691.JPG">
          <a:extLst>
            <a:ext uri="{FF2B5EF4-FFF2-40B4-BE49-F238E27FC236}">
              <a16:creationId xmlns:a16="http://schemas.microsoft.com/office/drawing/2014/main" id="{20438D5E-E4E0-4E65-B06D-2B530DA3D4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4" name="AutoShape 1025" descr="Mostrando IMG_8691.JPG">
          <a:extLst>
            <a:ext uri="{FF2B5EF4-FFF2-40B4-BE49-F238E27FC236}">
              <a16:creationId xmlns:a16="http://schemas.microsoft.com/office/drawing/2014/main" id="{CFD890CE-9030-4745-9DD0-1371480B50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5" name="AutoShape 1024" descr="Mostrando IMG_8691.JPG">
          <a:extLst>
            <a:ext uri="{FF2B5EF4-FFF2-40B4-BE49-F238E27FC236}">
              <a16:creationId xmlns:a16="http://schemas.microsoft.com/office/drawing/2014/main" id="{1161F0D5-8E5C-452F-AF64-5E59084115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6" name="AutoShape 1025" descr="Mostrando IMG_8691.JPG">
          <a:extLst>
            <a:ext uri="{FF2B5EF4-FFF2-40B4-BE49-F238E27FC236}">
              <a16:creationId xmlns:a16="http://schemas.microsoft.com/office/drawing/2014/main" id="{0467F11D-AEBC-461B-89F6-B7D13C8793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7" name="AutoShape 1024" descr="Mostrando IMG_8691.JPG">
          <a:extLst>
            <a:ext uri="{FF2B5EF4-FFF2-40B4-BE49-F238E27FC236}">
              <a16:creationId xmlns:a16="http://schemas.microsoft.com/office/drawing/2014/main" id="{5BB390CC-7F4C-4415-AFD5-40614DEFCD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8" name="AutoShape 1025" descr="Mostrando IMG_8691.JPG">
          <a:extLst>
            <a:ext uri="{FF2B5EF4-FFF2-40B4-BE49-F238E27FC236}">
              <a16:creationId xmlns:a16="http://schemas.microsoft.com/office/drawing/2014/main" id="{01E3CFF4-5C94-4301-B763-8069C6A5C1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9" name="AutoShape 1024" descr="Mostrando IMG_8691.JPG">
          <a:extLst>
            <a:ext uri="{FF2B5EF4-FFF2-40B4-BE49-F238E27FC236}">
              <a16:creationId xmlns:a16="http://schemas.microsoft.com/office/drawing/2014/main" id="{C4C293A9-9E03-42EB-9B47-3819A06626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0" name="AutoShape 1025" descr="Mostrando IMG_8691.JPG">
          <a:extLst>
            <a:ext uri="{FF2B5EF4-FFF2-40B4-BE49-F238E27FC236}">
              <a16:creationId xmlns:a16="http://schemas.microsoft.com/office/drawing/2014/main" id="{11A146FB-B1E8-45C5-AAB1-4775943F230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1" name="AutoShape 1024" descr="Mostrando IMG_8691.JPG">
          <a:extLst>
            <a:ext uri="{FF2B5EF4-FFF2-40B4-BE49-F238E27FC236}">
              <a16:creationId xmlns:a16="http://schemas.microsoft.com/office/drawing/2014/main" id="{FEAC0D90-5BC4-4324-83E9-EA26E30268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2" name="AutoShape 1025" descr="Mostrando IMG_8691.JPG">
          <a:extLst>
            <a:ext uri="{FF2B5EF4-FFF2-40B4-BE49-F238E27FC236}">
              <a16:creationId xmlns:a16="http://schemas.microsoft.com/office/drawing/2014/main" id="{B36F52C6-C357-437B-8508-8F71F9B662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3" name="AutoShape 1024" descr="Mostrando IMG_8691.JPG">
          <a:extLst>
            <a:ext uri="{FF2B5EF4-FFF2-40B4-BE49-F238E27FC236}">
              <a16:creationId xmlns:a16="http://schemas.microsoft.com/office/drawing/2014/main" id="{4C150E97-9D95-4F13-BEB1-23613840FE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4" name="AutoShape 1025" descr="Mostrando IMG_8691.JPG">
          <a:extLst>
            <a:ext uri="{FF2B5EF4-FFF2-40B4-BE49-F238E27FC236}">
              <a16:creationId xmlns:a16="http://schemas.microsoft.com/office/drawing/2014/main" id="{6396D2AF-6DF4-4EAC-A932-F6C3CEA4AD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5" name="AutoShape 1024" descr="Mostrando IMG_8691.JPG">
          <a:extLst>
            <a:ext uri="{FF2B5EF4-FFF2-40B4-BE49-F238E27FC236}">
              <a16:creationId xmlns:a16="http://schemas.microsoft.com/office/drawing/2014/main" id="{5E994008-F914-4B0D-B503-606CCF792F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6" name="AutoShape 1025" descr="Mostrando IMG_8691.JPG">
          <a:extLst>
            <a:ext uri="{FF2B5EF4-FFF2-40B4-BE49-F238E27FC236}">
              <a16:creationId xmlns:a16="http://schemas.microsoft.com/office/drawing/2014/main" id="{0196034A-D8B0-44F0-AC36-009AEE5CF1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7" name="AutoShape 1024" descr="Mostrando IMG_8691.JPG">
          <a:extLst>
            <a:ext uri="{FF2B5EF4-FFF2-40B4-BE49-F238E27FC236}">
              <a16:creationId xmlns:a16="http://schemas.microsoft.com/office/drawing/2014/main" id="{91012028-C488-4CE5-9122-57559C4810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8" name="AutoShape 1024" descr="Mostrando IMG_8691.JPG">
          <a:extLst>
            <a:ext uri="{FF2B5EF4-FFF2-40B4-BE49-F238E27FC236}">
              <a16:creationId xmlns:a16="http://schemas.microsoft.com/office/drawing/2014/main" id="{977FF9BF-A13D-46A2-81D9-956C873234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9" name="AutoShape 1025" descr="Mostrando IMG_8691.JPG">
          <a:extLst>
            <a:ext uri="{FF2B5EF4-FFF2-40B4-BE49-F238E27FC236}">
              <a16:creationId xmlns:a16="http://schemas.microsoft.com/office/drawing/2014/main" id="{0E505CB1-66B1-4B37-977B-E2B9662ADA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0" name="AutoShape 1024" descr="Mostrando IMG_8691.JPG">
          <a:extLst>
            <a:ext uri="{FF2B5EF4-FFF2-40B4-BE49-F238E27FC236}">
              <a16:creationId xmlns:a16="http://schemas.microsoft.com/office/drawing/2014/main" id="{E3D630E0-3674-4057-8F7E-0764CED42E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1" name="AutoShape 1025" descr="Mostrando IMG_8691.JPG">
          <a:extLst>
            <a:ext uri="{FF2B5EF4-FFF2-40B4-BE49-F238E27FC236}">
              <a16:creationId xmlns:a16="http://schemas.microsoft.com/office/drawing/2014/main" id="{E648BD34-0277-41EB-BB1D-623AEFB477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2" name="AutoShape 1024" descr="Mostrando IMG_8691.JPG">
          <a:extLst>
            <a:ext uri="{FF2B5EF4-FFF2-40B4-BE49-F238E27FC236}">
              <a16:creationId xmlns:a16="http://schemas.microsoft.com/office/drawing/2014/main" id="{64249DC8-46CC-4859-86AF-144F5A5540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3" name="AutoShape 1025" descr="Mostrando IMG_8691.JPG">
          <a:extLst>
            <a:ext uri="{FF2B5EF4-FFF2-40B4-BE49-F238E27FC236}">
              <a16:creationId xmlns:a16="http://schemas.microsoft.com/office/drawing/2014/main" id="{35E0238D-CCBA-444C-8066-48AB487A44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4" name="AutoShape 1024" descr="Mostrando IMG_8691.JPG">
          <a:extLst>
            <a:ext uri="{FF2B5EF4-FFF2-40B4-BE49-F238E27FC236}">
              <a16:creationId xmlns:a16="http://schemas.microsoft.com/office/drawing/2014/main" id="{AE18FC5E-80AE-46F2-99D5-03CF576BC4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5" name="AutoShape 1025" descr="Mostrando IMG_8691.JPG">
          <a:extLst>
            <a:ext uri="{FF2B5EF4-FFF2-40B4-BE49-F238E27FC236}">
              <a16:creationId xmlns:a16="http://schemas.microsoft.com/office/drawing/2014/main" id="{95E650D2-5760-4143-B6D8-9F5C7428B9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6" name="AutoShape 1024" descr="Mostrando IMG_8691.JPG">
          <a:extLst>
            <a:ext uri="{FF2B5EF4-FFF2-40B4-BE49-F238E27FC236}">
              <a16:creationId xmlns:a16="http://schemas.microsoft.com/office/drawing/2014/main" id="{52D9F7B2-B831-44E6-AB5F-693D5E19E0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7" name="AutoShape 1025" descr="Mostrando IMG_8691.JPG">
          <a:extLst>
            <a:ext uri="{FF2B5EF4-FFF2-40B4-BE49-F238E27FC236}">
              <a16:creationId xmlns:a16="http://schemas.microsoft.com/office/drawing/2014/main" id="{C35C3453-F95D-4334-9120-B1E5D58D19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8" name="AutoShape 1024" descr="Mostrando IMG_8691.JPG">
          <a:extLst>
            <a:ext uri="{FF2B5EF4-FFF2-40B4-BE49-F238E27FC236}">
              <a16:creationId xmlns:a16="http://schemas.microsoft.com/office/drawing/2014/main" id="{52B81D93-E8BF-4DC6-BA7A-20D5332835B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9" name="AutoShape 1025" descr="Mostrando IMG_8691.JPG">
          <a:extLst>
            <a:ext uri="{FF2B5EF4-FFF2-40B4-BE49-F238E27FC236}">
              <a16:creationId xmlns:a16="http://schemas.microsoft.com/office/drawing/2014/main" id="{437046F6-8069-4AD6-A279-1C277FD868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0" name="AutoShape 1024" descr="Mostrando IMG_8691.JPG">
          <a:extLst>
            <a:ext uri="{FF2B5EF4-FFF2-40B4-BE49-F238E27FC236}">
              <a16:creationId xmlns:a16="http://schemas.microsoft.com/office/drawing/2014/main" id="{CADFAF03-FF84-46ED-BC04-747ACDFC80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1" name="AutoShape 1025" descr="Mostrando IMG_8691.JPG">
          <a:extLst>
            <a:ext uri="{FF2B5EF4-FFF2-40B4-BE49-F238E27FC236}">
              <a16:creationId xmlns:a16="http://schemas.microsoft.com/office/drawing/2014/main" id="{35647651-A337-4F47-8819-1C5E71610B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2" name="AutoShape 1024" descr="Mostrando IMG_8691.JPG">
          <a:extLst>
            <a:ext uri="{FF2B5EF4-FFF2-40B4-BE49-F238E27FC236}">
              <a16:creationId xmlns:a16="http://schemas.microsoft.com/office/drawing/2014/main" id="{88B1821C-9AFA-43BC-A11F-691C64F127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3" name="AutoShape 1025" descr="Mostrando IMG_8691.JPG">
          <a:extLst>
            <a:ext uri="{FF2B5EF4-FFF2-40B4-BE49-F238E27FC236}">
              <a16:creationId xmlns:a16="http://schemas.microsoft.com/office/drawing/2014/main" id="{072A6077-6575-4AB7-B16F-3EB9639B56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4" name="AutoShape 1024" descr="Mostrando IMG_8691.JPG">
          <a:extLst>
            <a:ext uri="{FF2B5EF4-FFF2-40B4-BE49-F238E27FC236}">
              <a16:creationId xmlns:a16="http://schemas.microsoft.com/office/drawing/2014/main" id="{2CBF9DCF-CF3B-46E7-AA7C-C67774BB74F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5" name="AutoShape 1025" descr="Mostrando IMG_8691.JPG">
          <a:extLst>
            <a:ext uri="{FF2B5EF4-FFF2-40B4-BE49-F238E27FC236}">
              <a16:creationId xmlns:a16="http://schemas.microsoft.com/office/drawing/2014/main" id="{CB580CAD-9B0B-4B56-B2C2-7B42FE8AE7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6" name="AutoShape 1024" descr="Mostrando IMG_8691.JPG">
          <a:extLst>
            <a:ext uri="{FF2B5EF4-FFF2-40B4-BE49-F238E27FC236}">
              <a16:creationId xmlns:a16="http://schemas.microsoft.com/office/drawing/2014/main" id="{18734A47-82B2-4F10-B4B5-ECF583F45D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7" name="AutoShape 1024" descr="Mostrando IMG_8691.JPG">
          <a:extLst>
            <a:ext uri="{FF2B5EF4-FFF2-40B4-BE49-F238E27FC236}">
              <a16:creationId xmlns:a16="http://schemas.microsoft.com/office/drawing/2014/main" id="{FF917AB4-EFCB-4EE0-A939-AA4AB79ECA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8" name="AutoShape 1025" descr="Mostrando IMG_8691.JPG">
          <a:extLst>
            <a:ext uri="{FF2B5EF4-FFF2-40B4-BE49-F238E27FC236}">
              <a16:creationId xmlns:a16="http://schemas.microsoft.com/office/drawing/2014/main" id="{ED9A9E38-89A7-41ED-8151-AB4DB78B70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9" name="AutoShape 1024" descr="Mostrando IMG_8691.JPG">
          <a:extLst>
            <a:ext uri="{FF2B5EF4-FFF2-40B4-BE49-F238E27FC236}">
              <a16:creationId xmlns:a16="http://schemas.microsoft.com/office/drawing/2014/main" id="{85A0A9FC-372C-485C-9CE2-65287A5FC3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0" name="AutoShape 1025" descr="Mostrando IMG_8691.JPG">
          <a:extLst>
            <a:ext uri="{FF2B5EF4-FFF2-40B4-BE49-F238E27FC236}">
              <a16:creationId xmlns:a16="http://schemas.microsoft.com/office/drawing/2014/main" id="{AD6A024A-9192-4941-A861-4F2A972D72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1" name="AutoShape 1024" descr="Mostrando IMG_8691.JPG">
          <a:extLst>
            <a:ext uri="{FF2B5EF4-FFF2-40B4-BE49-F238E27FC236}">
              <a16:creationId xmlns:a16="http://schemas.microsoft.com/office/drawing/2014/main" id="{27DA541A-6952-4287-800A-F635530807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2" name="AutoShape 1025" descr="Mostrando IMG_8691.JPG">
          <a:extLst>
            <a:ext uri="{FF2B5EF4-FFF2-40B4-BE49-F238E27FC236}">
              <a16:creationId xmlns:a16="http://schemas.microsoft.com/office/drawing/2014/main" id="{9C623289-F1F4-40F1-9E85-9EC23F2643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3" name="AutoShape 1024" descr="Mostrando IMG_8691.JPG">
          <a:extLst>
            <a:ext uri="{FF2B5EF4-FFF2-40B4-BE49-F238E27FC236}">
              <a16:creationId xmlns:a16="http://schemas.microsoft.com/office/drawing/2014/main" id="{F7D66D38-845E-41D1-A69A-9B027A4C16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4" name="AutoShape 1025" descr="Mostrando IMG_8691.JPG">
          <a:extLst>
            <a:ext uri="{FF2B5EF4-FFF2-40B4-BE49-F238E27FC236}">
              <a16:creationId xmlns:a16="http://schemas.microsoft.com/office/drawing/2014/main" id="{883E2473-4BF6-4D5E-9D4B-0AB46FC04C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5" name="AutoShape 1024" descr="Mostrando IMG_8691.JPG">
          <a:extLst>
            <a:ext uri="{FF2B5EF4-FFF2-40B4-BE49-F238E27FC236}">
              <a16:creationId xmlns:a16="http://schemas.microsoft.com/office/drawing/2014/main" id="{CC308F32-C651-48F9-A98E-531E391EFB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6" name="AutoShape 1025" descr="Mostrando IMG_8691.JPG">
          <a:extLst>
            <a:ext uri="{FF2B5EF4-FFF2-40B4-BE49-F238E27FC236}">
              <a16:creationId xmlns:a16="http://schemas.microsoft.com/office/drawing/2014/main" id="{1B8F974A-FC53-49A2-BFC6-BDB6898607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7" name="AutoShape 1024" descr="Mostrando IMG_8691.JPG">
          <a:extLst>
            <a:ext uri="{FF2B5EF4-FFF2-40B4-BE49-F238E27FC236}">
              <a16:creationId xmlns:a16="http://schemas.microsoft.com/office/drawing/2014/main" id="{5452BB7C-93F0-4121-84A3-3BE0B2E0BB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8" name="AutoShape 1025" descr="Mostrando IMG_8691.JPG">
          <a:extLst>
            <a:ext uri="{FF2B5EF4-FFF2-40B4-BE49-F238E27FC236}">
              <a16:creationId xmlns:a16="http://schemas.microsoft.com/office/drawing/2014/main" id="{67F25CD8-B2F5-44C4-941B-E9989F84313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9" name="AutoShape 1024" descr="Mostrando IMG_8691.JPG">
          <a:extLst>
            <a:ext uri="{FF2B5EF4-FFF2-40B4-BE49-F238E27FC236}">
              <a16:creationId xmlns:a16="http://schemas.microsoft.com/office/drawing/2014/main" id="{5E18D45E-6864-4093-8110-DE5F35E692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0" name="AutoShape 1025" descr="Mostrando IMG_8691.JPG">
          <a:extLst>
            <a:ext uri="{FF2B5EF4-FFF2-40B4-BE49-F238E27FC236}">
              <a16:creationId xmlns:a16="http://schemas.microsoft.com/office/drawing/2014/main" id="{412DAB10-D5E2-46E2-91B8-13C0648F52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1" name="AutoShape 1024" descr="Mostrando IMG_8691.JPG">
          <a:extLst>
            <a:ext uri="{FF2B5EF4-FFF2-40B4-BE49-F238E27FC236}">
              <a16:creationId xmlns:a16="http://schemas.microsoft.com/office/drawing/2014/main" id="{23B5D8C5-9A7E-4CE2-A78C-267C0236AE2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2" name="AutoShape 1025" descr="Mostrando IMG_8691.JPG">
          <a:extLst>
            <a:ext uri="{FF2B5EF4-FFF2-40B4-BE49-F238E27FC236}">
              <a16:creationId xmlns:a16="http://schemas.microsoft.com/office/drawing/2014/main" id="{DF3970BA-129F-4739-BA97-BE472471E0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3" name="AutoShape 1024" descr="Mostrando IMG_8691.JPG">
          <a:extLst>
            <a:ext uri="{FF2B5EF4-FFF2-40B4-BE49-F238E27FC236}">
              <a16:creationId xmlns:a16="http://schemas.microsoft.com/office/drawing/2014/main" id="{D83C63D1-579C-47A0-98A4-49669922DD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4" name="AutoShape 1025" descr="Mostrando IMG_8691.JPG">
          <a:extLst>
            <a:ext uri="{FF2B5EF4-FFF2-40B4-BE49-F238E27FC236}">
              <a16:creationId xmlns:a16="http://schemas.microsoft.com/office/drawing/2014/main" id="{0E5FD89A-2656-42D7-9012-CD65750685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5" name="AutoShape 1024" descr="Mostrando IMG_8691.JPG">
          <a:extLst>
            <a:ext uri="{FF2B5EF4-FFF2-40B4-BE49-F238E27FC236}">
              <a16:creationId xmlns:a16="http://schemas.microsoft.com/office/drawing/2014/main" id="{62C96664-AD1A-473E-B6D8-355DC47236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6" name="AutoShape 1024" descr="Mostrando IMG_8691.JPG">
          <a:extLst>
            <a:ext uri="{FF2B5EF4-FFF2-40B4-BE49-F238E27FC236}">
              <a16:creationId xmlns:a16="http://schemas.microsoft.com/office/drawing/2014/main" id="{15C295D5-8FEB-4FF5-B971-DC6A5945A7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7" name="AutoShape 1025" descr="Mostrando IMG_8691.JPG">
          <a:extLst>
            <a:ext uri="{FF2B5EF4-FFF2-40B4-BE49-F238E27FC236}">
              <a16:creationId xmlns:a16="http://schemas.microsoft.com/office/drawing/2014/main" id="{2BC0146F-F176-43E6-B0EB-935F8709B23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8" name="AutoShape 1024" descr="Mostrando IMG_8691.JPG">
          <a:extLst>
            <a:ext uri="{FF2B5EF4-FFF2-40B4-BE49-F238E27FC236}">
              <a16:creationId xmlns:a16="http://schemas.microsoft.com/office/drawing/2014/main" id="{B5ADC25E-B77A-4E41-9DF5-7F26D1A7F6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9" name="AutoShape 1025" descr="Mostrando IMG_8691.JPG">
          <a:extLst>
            <a:ext uri="{FF2B5EF4-FFF2-40B4-BE49-F238E27FC236}">
              <a16:creationId xmlns:a16="http://schemas.microsoft.com/office/drawing/2014/main" id="{38FAB0E4-7E10-4932-BF40-67724A721E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0" name="AutoShape 1024" descr="Mostrando IMG_8691.JPG">
          <a:extLst>
            <a:ext uri="{FF2B5EF4-FFF2-40B4-BE49-F238E27FC236}">
              <a16:creationId xmlns:a16="http://schemas.microsoft.com/office/drawing/2014/main" id="{CEE25D01-2BDB-45E7-80E8-E33A5B4116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1" name="AutoShape 1025" descr="Mostrando IMG_8691.JPG">
          <a:extLst>
            <a:ext uri="{FF2B5EF4-FFF2-40B4-BE49-F238E27FC236}">
              <a16:creationId xmlns:a16="http://schemas.microsoft.com/office/drawing/2014/main" id="{D4742A66-2DB1-4CF1-833D-8438C706BF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2" name="AutoShape 1024" descr="Mostrando IMG_8691.JPG">
          <a:extLst>
            <a:ext uri="{FF2B5EF4-FFF2-40B4-BE49-F238E27FC236}">
              <a16:creationId xmlns:a16="http://schemas.microsoft.com/office/drawing/2014/main" id="{E0F6FFD7-920E-4431-95FA-4B3EBD5051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3" name="AutoShape 1025" descr="Mostrando IMG_8691.JPG">
          <a:extLst>
            <a:ext uri="{FF2B5EF4-FFF2-40B4-BE49-F238E27FC236}">
              <a16:creationId xmlns:a16="http://schemas.microsoft.com/office/drawing/2014/main" id="{8864FD6E-4BD0-4399-8A93-A58539E728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4" name="AutoShape 1024" descr="Mostrando IMG_8691.JPG">
          <a:extLst>
            <a:ext uri="{FF2B5EF4-FFF2-40B4-BE49-F238E27FC236}">
              <a16:creationId xmlns:a16="http://schemas.microsoft.com/office/drawing/2014/main" id="{3DB2BD47-00A5-4EB4-87F1-C84B19FF86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5" name="AutoShape 1025" descr="Mostrando IMG_8691.JPG">
          <a:extLst>
            <a:ext uri="{FF2B5EF4-FFF2-40B4-BE49-F238E27FC236}">
              <a16:creationId xmlns:a16="http://schemas.microsoft.com/office/drawing/2014/main" id="{8D4A032F-475E-4938-8CE7-DB29C64A6C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6" name="AutoShape 1024" descr="Mostrando IMG_8691.JPG">
          <a:extLst>
            <a:ext uri="{FF2B5EF4-FFF2-40B4-BE49-F238E27FC236}">
              <a16:creationId xmlns:a16="http://schemas.microsoft.com/office/drawing/2014/main" id="{7ED2C5A2-79CC-443F-9309-A7D8F8BCE1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7" name="AutoShape 1025" descr="Mostrando IMG_8691.JPG">
          <a:extLst>
            <a:ext uri="{FF2B5EF4-FFF2-40B4-BE49-F238E27FC236}">
              <a16:creationId xmlns:a16="http://schemas.microsoft.com/office/drawing/2014/main" id="{FA484310-F54C-44B0-A33F-0011CC5EB8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8" name="AutoShape 1024" descr="Mostrando IMG_8691.JPG">
          <a:extLst>
            <a:ext uri="{FF2B5EF4-FFF2-40B4-BE49-F238E27FC236}">
              <a16:creationId xmlns:a16="http://schemas.microsoft.com/office/drawing/2014/main" id="{AA0A5082-8CB9-4186-8993-A3763C19D0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9" name="AutoShape 1025" descr="Mostrando IMG_8691.JPG">
          <a:extLst>
            <a:ext uri="{FF2B5EF4-FFF2-40B4-BE49-F238E27FC236}">
              <a16:creationId xmlns:a16="http://schemas.microsoft.com/office/drawing/2014/main" id="{3757F254-8AEC-4682-918F-85263ED327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0" name="AutoShape 1024" descr="Mostrando IMG_8691.JPG">
          <a:extLst>
            <a:ext uri="{FF2B5EF4-FFF2-40B4-BE49-F238E27FC236}">
              <a16:creationId xmlns:a16="http://schemas.microsoft.com/office/drawing/2014/main" id="{1EE2BB8B-7BCD-4AA5-8A77-F2AE494C27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1" name="AutoShape 1025" descr="Mostrando IMG_8691.JPG">
          <a:extLst>
            <a:ext uri="{FF2B5EF4-FFF2-40B4-BE49-F238E27FC236}">
              <a16:creationId xmlns:a16="http://schemas.microsoft.com/office/drawing/2014/main" id="{485A02FD-7629-49D1-9E0B-DCBEE5285A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2" name="AutoShape 1024" descr="Mostrando IMG_8691.JPG">
          <a:extLst>
            <a:ext uri="{FF2B5EF4-FFF2-40B4-BE49-F238E27FC236}">
              <a16:creationId xmlns:a16="http://schemas.microsoft.com/office/drawing/2014/main" id="{FBDF6BE1-B72A-416F-AA1F-6B38CDA7E5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3" name="AutoShape 1025" descr="Mostrando IMG_8691.JPG">
          <a:extLst>
            <a:ext uri="{FF2B5EF4-FFF2-40B4-BE49-F238E27FC236}">
              <a16:creationId xmlns:a16="http://schemas.microsoft.com/office/drawing/2014/main" id="{AE03F40D-BB15-4778-93C8-FBA1F32DE4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4" name="AutoShape 1024" descr="Mostrando IMG_8691.JPG">
          <a:extLst>
            <a:ext uri="{FF2B5EF4-FFF2-40B4-BE49-F238E27FC236}">
              <a16:creationId xmlns:a16="http://schemas.microsoft.com/office/drawing/2014/main" id="{E6504D9A-61AA-4834-BBC7-A33B44E92D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5" name="AutoShape 1024" descr="Mostrando IMG_8691.JPG">
          <a:extLst>
            <a:ext uri="{FF2B5EF4-FFF2-40B4-BE49-F238E27FC236}">
              <a16:creationId xmlns:a16="http://schemas.microsoft.com/office/drawing/2014/main" id="{B8B1616E-F531-4252-889D-F6ECF4986A6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6" name="AutoShape 1025" descr="Mostrando IMG_8691.JPG">
          <a:extLst>
            <a:ext uri="{FF2B5EF4-FFF2-40B4-BE49-F238E27FC236}">
              <a16:creationId xmlns:a16="http://schemas.microsoft.com/office/drawing/2014/main" id="{99EE5B79-13C4-4D2D-A9A9-266677E2F4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7" name="AutoShape 1024" descr="Mostrando IMG_8691.JPG">
          <a:extLst>
            <a:ext uri="{FF2B5EF4-FFF2-40B4-BE49-F238E27FC236}">
              <a16:creationId xmlns:a16="http://schemas.microsoft.com/office/drawing/2014/main" id="{B5669B3A-1D0C-4D32-BD5A-0578ED4856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8" name="AutoShape 1025" descr="Mostrando IMG_8691.JPG">
          <a:extLst>
            <a:ext uri="{FF2B5EF4-FFF2-40B4-BE49-F238E27FC236}">
              <a16:creationId xmlns:a16="http://schemas.microsoft.com/office/drawing/2014/main" id="{9C9120B9-14AD-470F-9E1A-9ABCE59F91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9" name="AutoShape 1024" descr="Mostrando IMG_8691.JPG">
          <a:extLst>
            <a:ext uri="{FF2B5EF4-FFF2-40B4-BE49-F238E27FC236}">
              <a16:creationId xmlns:a16="http://schemas.microsoft.com/office/drawing/2014/main" id="{2E447D0B-05C0-4E74-A046-3454914104B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0" name="AutoShape 1025" descr="Mostrando IMG_8691.JPG">
          <a:extLst>
            <a:ext uri="{FF2B5EF4-FFF2-40B4-BE49-F238E27FC236}">
              <a16:creationId xmlns:a16="http://schemas.microsoft.com/office/drawing/2014/main" id="{DBDB1083-1797-4066-AF94-DB6113DE8E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1" name="AutoShape 1024" descr="Mostrando IMG_8691.JPG">
          <a:extLst>
            <a:ext uri="{FF2B5EF4-FFF2-40B4-BE49-F238E27FC236}">
              <a16:creationId xmlns:a16="http://schemas.microsoft.com/office/drawing/2014/main" id="{71332A9F-AA2F-4C0E-97B6-ECB85A66D6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2" name="AutoShape 1025" descr="Mostrando IMG_8691.JPG">
          <a:extLst>
            <a:ext uri="{FF2B5EF4-FFF2-40B4-BE49-F238E27FC236}">
              <a16:creationId xmlns:a16="http://schemas.microsoft.com/office/drawing/2014/main" id="{0991B968-544C-4779-ADBE-9400E19FA8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3" name="AutoShape 1024" descr="Mostrando IMG_8691.JPG">
          <a:extLst>
            <a:ext uri="{FF2B5EF4-FFF2-40B4-BE49-F238E27FC236}">
              <a16:creationId xmlns:a16="http://schemas.microsoft.com/office/drawing/2014/main" id="{8B37BE2A-9154-4E5F-B45F-1159592A32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4" name="AutoShape 1025" descr="Mostrando IMG_8691.JPG">
          <a:extLst>
            <a:ext uri="{FF2B5EF4-FFF2-40B4-BE49-F238E27FC236}">
              <a16:creationId xmlns:a16="http://schemas.microsoft.com/office/drawing/2014/main" id="{D28EE0DF-27F3-4C86-84CE-7571557055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5" name="AutoShape 1024" descr="Mostrando IMG_8691.JPG">
          <a:extLst>
            <a:ext uri="{FF2B5EF4-FFF2-40B4-BE49-F238E27FC236}">
              <a16:creationId xmlns:a16="http://schemas.microsoft.com/office/drawing/2014/main" id="{56D68A62-5E92-4624-BE52-FD0107E546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6" name="AutoShape 1025" descr="Mostrando IMG_8691.JPG">
          <a:extLst>
            <a:ext uri="{FF2B5EF4-FFF2-40B4-BE49-F238E27FC236}">
              <a16:creationId xmlns:a16="http://schemas.microsoft.com/office/drawing/2014/main" id="{2D921CC3-DF01-4162-B835-0C9E01530A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7" name="AutoShape 1024" descr="Mostrando IMG_8691.JPG">
          <a:extLst>
            <a:ext uri="{FF2B5EF4-FFF2-40B4-BE49-F238E27FC236}">
              <a16:creationId xmlns:a16="http://schemas.microsoft.com/office/drawing/2014/main" id="{4FB0D470-71AA-4C3C-A4A6-AE0D35F46C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8" name="AutoShape 1025" descr="Mostrando IMG_8691.JPG">
          <a:extLst>
            <a:ext uri="{FF2B5EF4-FFF2-40B4-BE49-F238E27FC236}">
              <a16:creationId xmlns:a16="http://schemas.microsoft.com/office/drawing/2014/main" id="{58354DC5-9ABA-41C7-9030-9DF407DC73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9" name="AutoShape 1024" descr="Mostrando IMG_8691.JPG">
          <a:extLst>
            <a:ext uri="{FF2B5EF4-FFF2-40B4-BE49-F238E27FC236}">
              <a16:creationId xmlns:a16="http://schemas.microsoft.com/office/drawing/2014/main" id="{5512236F-E274-4CA3-B588-F4306A52B6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0" name="AutoShape 1025" descr="Mostrando IMG_8691.JPG">
          <a:extLst>
            <a:ext uri="{FF2B5EF4-FFF2-40B4-BE49-F238E27FC236}">
              <a16:creationId xmlns:a16="http://schemas.microsoft.com/office/drawing/2014/main" id="{5A2411F3-AD16-4422-95AF-D4A3AFE21E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1" name="AutoShape 1024" descr="Mostrando IMG_8691.JPG">
          <a:extLst>
            <a:ext uri="{FF2B5EF4-FFF2-40B4-BE49-F238E27FC236}">
              <a16:creationId xmlns:a16="http://schemas.microsoft.com/office/drawing/2014/main" id="{FE0A8396-FD22-4C0D-8D72-0B1116AFA2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2" name="AutoShape 1025" descr="Mostrando IMG_8691.JPG">
          <a:extLst>
            <a:ext uri="{FF2B5EF4-FFF2-40B4-BE49-F238E27FC236}">
              <a16:creationId xmlns:a16="http://schemas.microsoft.com/office/drawing/2014/main" id="{886C24AD-BF5A-42F4-AA56-DCDFB54024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3" name="AutoShape 1024" descr="Mostrando IMG_8691.JPG">
          <a:extLst>
            <a:ext uri="{FF2B5EF4-FFF2-40B4-BE49-F238E27FC236}">
              <a16:creationId xmlns:a16="http://schemas.microsoft.com/office/drawing/2014/main" id="{FD4145D2-EE70-4600-A9C0-29882B3411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4" name="AutoShape 1024" descr="Mostrando IMG_8691.JPG">
          <a:extLst>
            <a:ext uri="{FF2B5EF4-FFF2-40B4-BE49-F238E27FC236}">
              <a16:creationId xmlns:a16="http://schemas.microsoft.com/office/drawing/2014/main" id="{92877F47-F7FD-4F6E-B03B-37B5D87DC0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5" name="AutoShape 1025" descr="Mostrando IMG_8691.JPG">
          <a:extLst>
            <a:ext uri="{FF2B5EF4-FFF2-40B4-BE49-F238E27FC236}">
              <a16:creationId xmlns:a16="http://schemas.microsoft.com/office/drawing/2014/main" id="{D2F1C00B-4C06-43E5-92EB-3D747DDB2F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6" name="AutoShape 1024" descr="Mostrando IMG_8691.JPG">
          <a:extLst>
            <a:ext uri="{FF2B5EF4-FFF2-40B4-BE49-F238E27FC236}">
              <a16:creationId xmlns:a16="http://schemas.microsoft.com/office/drawing/2014/main" id="{6250B24F-CE87-497D-B0A2-2369D1275C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7" name="AutoShape 1025" descr="Mostrando IMG_8691.JPG">
          <a:extLst>
            <a:ext uri="{FF2B5EF4-FFF2-40B4-BE49-F238E27FC236}">
              <a16:creationId xmlns:a16="http://schemas.microsoft.com/office/drawing/2014/main" id="{B12BCC24-5E75-4F79-BB7B-7651DAACC7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8" name="AutoShape 1024" descr="Mostrando IMG_8691.JPG">
          <a:extLst>
            <a:ext uri="{FF2B5EF4-FFF2-40B4-BE49-F238E27FC236}">
              <a16:creationId xmlns:a16="http://schemas.microsoft.com/office/drawing/2014/main" id="{0F5B51F0-B8CC-4FB7-8C9D-756426D26F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9" name="AutoShape 1025" descr="Mostrando IMG_8691.JPG">
          <a:extLst>
            <a:ext uri="{FF2B5EF4-FFF2-40B4-BE49-F238E27FC236}">
              <a16:creationId xmlns:a16="http://schemas.microsoft.com/office/drawing/2014/main" id="{5990C2C0-F50C-42CD-8556-AB4C1C0FCB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0" name="AutoShape 1024" descr="Mostrando IMG_8691.JPG">
          <a:extLst>
            <a:ext uri="{FF2B5EF4-FFF2-40B4-BE49-F238E27FC236}">
              <a16:creationId xmlns:a16="http://schemas.microsoft.com/office/drawing/2014/main" id="{11B9FC40-DD5E-48E5-B475-DC6E7D2BFB8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1" name="AutoShape 1025" descr="Mostrando IMG_8691.JPG">
          <a:extLst>
            <a:ext uri="{FF2B5EF4-FFF2-40B4-BE49-F238E27FC236}">
              <a16:creationId xmlns:a16="http://schemas.microsoft.com/office/drawing/2014/main" id="{2B6E3DBE-57B6-427D-8256-27FCC131D6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2" name="AutoShape 1024" descr="Mostrando IMG_8691.JPG">
          <a:extLst>
            <a:ext uri="{FF2B5EF4-FFF2-40B4-BE49-F238E27FC236}">
              <a16:creationId xmlns:a16="http://schemas.microsoft.com/office/drawing/2014/main" id="{E495DA84-71DB-4136-8C2F-C205D7CD90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3" name="AutoShape 1025" descr="Mostrando IMG_8691.JPG">
          <a:extLst>
            <a:ext uri="{FF2B5EF4-FFF2-40B4-BE49-F238E27FC236}">
              <a16:creationId xmlns:a16="http://schemas.microsoft.com/office/drawing/2014/main" id="{28BE320C-BCD9-45A4-86D5-C99870BF79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4" name="AutoShape 1024" descr="Mostrando IMG_8691.JPG">
          <a:extLst>
            <a:ext uri="{FF2B5EF4-FFF2-40B4-BE49-F238E27FC236}">
              <a16:creationId xmlns:a16="http://schemas.microsoft.com/office/drawing/2014/main" id="{6788C43F-5807-4096-B911-2C12F1139C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5" name="AutoShape 1025" descr="Mostrando IMG_8691.JPG">
          <a:extLst>
            <a:ext uri="{FF2B5EF4-FFF2-40B4-BE49-F238E27FC236}">
              <a16:creationId xmlns:a16="http://schemas.microsoft.com/office/drawing/2014/main" id="{9F9AE540-2EA9-47D2-828D-D43D242B57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6" name="AutoShape 1024" descr="Mostrando IMG_8691.JPG">
          <a:extLst>
            <a:ext uri="{FF2B5EF4-FFF2-40B4-BE49-F238E27FC236}">
              <a16:creationId xmlns:a16="http://schemas.microsoft.com/office/drawing/2014/main" id="{27BB88D0-B197-4C2D-AE79-26E5CFFFC4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7" name="AutoShape 1025" descr="Mostrando IMG_8691.JPG">
          <a:extLst>
            <a:ext uri="{FF2B5EF4-FFF2-40B4-BE49-F238E27FC236}">
              <a16:creationId xmlns:a16="http://schemas.microsoft.com/office/drawing/2014/main" id="{FD534660-517C-430D-81A5-61A1DE032BE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8" name="AutoShape 1024" descr="Mostrando IMG_8691.JPG">
          <a:extLst>
            <a:ext uri="{FF2B5EF4-FFF2-40B4-BE49-F238E27FC236}">
              <a16:creationId xmlns:a16="http://schemas.microsoft.com/office/drawing/2014/main" id="{DDFF9489-FA17-4FD3-8A6B-81FDF2D110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9" name="AutoShape 1025" descr="Mostrando IMG_8691.JPG">
          <a:extLst>
            <a:ext uri="{FF2B5EF4-FFF2-40B4-BE49-F238E27FC236}">
              <a16:creationId xmlns:a16="http://schemas.microsoft.com/office/drawing/2014/main" id="{3B9C9C0F-10AB-44F4-8A7B-994818B14B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0" name="AutoShape 1024" descr="Mostrando IMG_8691.JPG">
          <a:extLst>
            <a:ext uri="{FF2B5EF4-FFF2-40B4-BE49-F238E27FC236}">
              <a16:creationId xmlns:a16="http://schemas.microsoft.com/office/drawing/2014/main" id="{29C08F04-4D06-4170-BB73-C61CA57009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1" name="AutoShape 1025" descr="Mostrando IMG_8691.JPG">
          <a:extLst>
            <a:ext uri="{FF2B5EF4-FFF2-40B4-BE49-F238E27FC236}">
              <a16:creationId xmlns:a16="http://schemas.microsoft.com/office/drawing/2014/main" id="{D3B60785-7824-4000-84E5-1190D716E5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2" name="AutoShape 1024" descr="Mostrando IMG_8691.JPG">
          <a:extLst>
            <a:ext uri="{FF2B5EF4-FFF2-40B4-BE49-F238E27FC236}">
              <a16:creationId xmlns:a16="http://schemas.microsoft.com/office/drawing/2014/main" id="{1D82EB80-D855-40B0-A3F4-0A744F61AA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3" name="AutoShape 1024" descr="Mostrando IMG_8691.JPG">
          <a:extLst>
            <a:ext uri="{FF2B5EF4-FFF2-40B4-BE49-F238E27FC236}">
              <a16:creationId xmlns:a16="http://schemas.microsoft.com/office/drawing/2014/main" id="{9D787266-FEEE-4A4A-BA23-DA53A4D243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4" name="AutoShape 1025" descr="Mostrando IMG_8691.JPG">
          <a:extLst>
            <a:ext uri="{FF2B5EF4-FFF2-40B4-BE49-F238E27FC236}">
              <a16:creationId xmlns:a16="http://schemas.microsoft.com/office/drawing/2014/main" id="{22DEF502-A640-480C-95A5-079BEC1E76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5" name="AutoShape 1024" descr="Mostrando IMG_8691.JPG">
          <a:extLst>
            <a:ext uri="{FF2B5EF4-FFF2-40B4-BE49-F238E27FC236}">
              <a16:creationId xmlns:a16="http://schemas.microsoft.com/office/drawing/2014/main" id="{A0A5E73B-54B7-47CA-90FA-B85696C0AD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6" name="AutoShape 1025" descr="Mostrando IMG_8691.JPG">
          <a:extLst>
            <a:ext uri="{FF2B5EF4-FFF2-40B4-BE49-F238E27FC236}">
              <a16:creationId xmlns:a16="http://schemas.microsoft.com/office/drawing/2014/main" id="{7E5ACDAC-B32C-46C8-A30B-067951A984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7" name="AutoShape 1024" descr="Mostrando IMG_8691.JPG">
          <a:extLst>
            <a:ext uri="{FF2B5EF4-FFF2-40B4-BE49-F238E27FC236}">
              <a16:creationId xmlns:a16="http://schemas.microsoft.com/office/drawing/2014/main" id="{4ECDD15E-7BEC-49A5-B83F-306F73476E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8" name="AutoShape 1025" descr="Mostrando IMG_8691.JPG">
          <a:extLst>
            <a:ext uri="{FF2B5EF4-FFF2-40B4-BE49-F238E27FC236}">
              <a16:creationId xmlns:a16="http://schemas.microsoft.com/office/drawing/2014/main" id="{E0435FE8-44A0-4941-A222-D949127A8D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9" name="AutoShape 1024" descr="Mostrando IMG_8691.JPG">
          <a:extLst>
            <a:ext uri="{FF2B5EF4-FFF2-40B4-BE49-F238E27FC236}">
              <a16:creationId xmlns:a16="http://schemas.microsoft.com/office/drawing/2014/main" id="{446334CF-6F7F-457C-845A-B8AAFB0E7C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0" name="AutoShape 1025" descr="Mostrando IMG_8691.JPG">
          <a:extLst>
            <a:ext uri="{FF2B5EF4-FFF2-40B4-BE49-F238E27FC236}">
              <a16:creationId xmlns:a16="http://schemas.microsoft.com/office/drawing/2014/main" id="{3C5A8360-C9A2-4980-BA4A-EF7A4F7D74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1" name="AutoShape 1024" descr="Mostrando IMG_8691.JPG">
          <a:extLst>
            <a:ext uri="{FF2B5EF4-FFF2-40B4-BE49-F238E27FC236}">
              <a16:creationId xmlns:a16="http://schemas.microsoft.com/office/drawing/2014/main" id="{11732E29-4CE2-496B-956C-0BA792AD5B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2" name="AutoShape 1025" descr="Mostrando IMG_8691.JPG">
          <a:extLst>
            <a:ext uri="{FF2B5EF4-FFF2-40B4-BE49-F238E27FC236}">
              <a16:creationId xmlns:a16="http://schemas.microsoft.com/office/drawing/2014/main" id="{A2F9D2E4-87E6-460C-952D-1F8BF9EC91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3" name="AutoShape 1024" descr="Mostrando IMG_8691.JPG">
          <a:extLst>
            <a:ext uri="{FF2B5EF4-FFF2-40B4-BE49-F238E27FC236}">
              <a16:creationId xmlns:a16="http://schemas.microsoft.com/office/drawing/2014/main" id="{697CE951-C4F1-4788-BAC2-73D9EBDEF4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4" name="AutoShape 1025" descr="Mostrando IMG_8691.JPG">
          <a:extLst>
            <a:ext uri="{FF2B5EF4-FFF2-40B4-BE49-F238E27FC236}">
              <a16:creationId xmlns:a16="http://schemas.microsoft.com/office/drawing/2014/main" id="{2A5ED388-9F6F-45E9-BFA0-E2E9969886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5" name="AutoShape 1024" descr="Mostrando IMG_8691.JPG">
          <a:extLst>
            <a:ext uri="{FF2B5EF4-FFF2-40B4-BE49-F238E27FC236}">
              <a16:creationId xmlns:a16="http://schemas.microsoft.com/office/drawing/2014/main" id="{53F209BC-20B3-43A2-AD66-283791CC86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6" name="AutoShape 1025" descr="Mostrando IMG_8691.JPG">
          <a:extLst>
            <a:ext uri="{FF2B5EF4-FFF2-40B4-BE49-F238E27FC236}">
              <a16:creationId xmlns:a16="http://schemas.microsoft.com/office/drawing/2014/main" id="{A3D94B6C-257E-4398-9EDA-0E6FBC4725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7" name="AutoShape 1024" descr="Mostrando IMG_8691.JPG">
          <a:extLst>
            <a:ext uri="{FF2B5EF4-FFF2-40B4-BE49-F238E27FC236}">
              <a16:creationId xmlns:a16="http://schemas.microsoft.com/office/drawing/2014/main" id="{69886307-761D-4DCC-8E60-B1D8650E5F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8" name="AutoShape 1025" descr="Mostrando IMG_8691.JPG">
          <a:extLst>
            <a:ext uri="{FF2B5EF4-FFF2-40B4-BE49-F238E27FC236}">
              <a16:creationId xmlns:a16="http://schemas.microsoft.com/office/drawing/2014/main" id="{ED7144C3-E741-4C4C-AD06-2226E12034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9" name="AutoShape 1024" descr="Mostrando IMG_8691.JPG">
          <a:extLst>
            <a:ext uri="{FF2B5EF4-FFF2-40B4-BE49-F238E27FC236}">
              <a16:creationId xmlns:a16="http://schemas.microsoft.com/office/drawing/2014/main" id="{A815271E-3541-4F61-A0B3-163F1A7D3E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0" name="AutoShape 1025" descr="Mostrando IMG_8691.JPG">
          <a:extLst>
            <a:ext uri="{FF2B5EF4-FFF2-40B4-BE49-F238E27FC236}">
              <a16:creationId xmlns:a16="http://schemas.microsoft.com/office/drawing/2014/main" id="{118E2503-D98B-4365-BFDA-B12D2E6E44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1" name="AutoShape 1024" descr="Mostrando IMG_8691.JPG">
          <a:extLst>
            <a:ext uri="{FF2B5EF4-FFF2-40B4-BE49-F238E27FC236}">
              <a16:creationId xmlns:a16="http://schemas.microsoft.com/office/drawing/2014/main" id="{6FEA6354-7B1B-43F2-9BFA-91F6CDE937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2" name="AutoShape 1024" descr="Mostrando IMG_8691.JPG">
          <a:extLst>
            <a:ext uri="{FF2B5EF4-FFF2-40B4-BE49-F238E27FC236}">
              <a16:creationId xmlns:a16="http://schemas.microsoft.com/office/drawing/2014/main" id="{EF1DE844-6A46-4982-9FB7-D923E90E17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3" name="AutoShape 1025" descr="Mostrando IMG_8691.JPG">
          <a:extLst>
            <a:ext uri="{FF2B5EF4-FFF2-40B4-BE49-F238E27FC236}">
              <a16:creationId xmlns:a16="http://schemas.microsoft.com/office/drawing/2014/main" id="{BB050170-D9CF-4BBC-91E6-34E228682B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4" name="AutoShape 1024" descr="Mostrando IMG_8691.JPG">
          <a:extLst>
            <a:ext uri="{FF2B5EF4-FFF2-40B4-BE49-F238E27FC236}">
              <a16:creationId xmlns:a16="http://schemas.microsoft.com/office/drawing/2014/main" id="{0AD00562-0508-4FAB-BB57-0DEEDA0FC8C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5" name="AutoShape 1025" descr="Mostrando IMG_8691.JPG">
          <a:extLst>
            <a:ext uri="{FF2B5EF4-FFF2-40B4-BE49-F238E27FC236}">
              <a16:creationId xmlns:a16="http://schemas.microsoft.com/office/drawing/2014/main" id="{D7BBF349-7F09-416E-BA50-6422A069E9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6" name="AutoShape 1024" descr="Mostrando IMG_8691.JPG">
          <a:extLst>
            <a:ext uri="{FF2B5EF4-FFF2-40B4-BE49-F238E27FC236}">
              <a16:creationId xmlns:a16="http://schemas.microsoft.com/office/drawing/2014/main" id="{AD22B5F3-04E3-4656-AAE3-4FA61049E3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7" name="AutoShape 1025" descr="Mostrando IMG_8691.JPG">
          <a:extLst>
            <a:ext uri="{FF2B5EF4-FFF2-40B4-BE49-F238E27FC236}">
              <a16:creationId xmlns:a16="http://schemas.microsoft.com/office/drawing/2014/main" id="{F6FDD3D4-3DF0-47FB-81FB-96CBBB97DC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8" name="AutoShape 1024" descr="Mostrando IMG_8691.JPG">
          <a:extLst>
            <a:ext uri="{FF2B5EF4-FFF2-40B4-BE49-F238E27FC236}">
              <a16:creationId xmlns:a16="http://schemas.microsoft.com/office/drawing/2014/main" id="{DB2FF5A5-BBB0-4EB9-935A-6A5DD3233D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9" name="AutoShape 1025" descr="Mostrando IMG_8691.JPG">
          <a:extLst>
            <a:ext uri="{FF2B5EF4-FFF2-40B4-BE49-F238E27FC236}">
              <a16:creationId xmlns:a16="http://schemas.microsoft.com/office/drawing/2014/main" id="{4EF1E19D-29A5-4859-9479-C2DBCD8B0E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0" name="AutoShape 1024" descr="Mostrando IMG_8691.JPG">
          <a:extLst>
            <a:ext uri="{FF2B5EF4-FFF2-40B4-BE49-F238E27FC236}">
              <a16:creationId xmlns:a16="http://schemas.microsoft.com/office/drawing/2014/main" id="{161C2A8B-5392-4BF8-9907-DE43094FE7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1" name="AutoShape 1025" descr="Mostrando IMG_8691.JPG">
          <a:extLst>
            <a:ext uri="{FF2B5EF4-FFF2-40B4-BE49-F238E27FC236}">
              <a16:creationId xmlns:a16="http://schemas.microsoft.com/office/drawing/2014/main" id="{45A909F7-E325-42A1-AF14-754200F62D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2" name="AutoShape 1024" descr="Mostrando IMG_8691.JPG">
          <a:extLst>
            <a:ext uri="{FF2B5EF4-FFF2-40B4-BE49-F238E27FC236}">
              <a16:creationId xmlns:a16="http://schemas.microsoft.com/office/drawing/2014/main" id="{1573EDA3-2AE1-449D-AF42-ACD5FC0F81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3" name="AutoShape 1025" descr="Mostrando IMG_8691.JPG">
          <a:extLst>
            <a:ext uri="{FF2B5EF4-FFF2-40B4-BE49-F238E27FC236}">
              <a16:creationId xmlns:a16="http://schemas.microsoft.com/office/drawing/2014/main" id="{1D22DF8D-FB1D-4E2D-9323-7BF718BA0E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4" name="AutoShape 1024" descr="Mostrando IMG_8691.JPG">
          <a:extLst>
            <a:ext uri="{FF2B5EF4-FFF2-40B4-BE49-F238E27FC236}">
              <a16:creationId xmlns:a16="http://schemas.microsoft.com/office/drawing/2014/main" id="{69DE6AF2-A8B1-495C-AAB3-0EC878F68D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5" name="AutoShape 1025" descr="Mostrando IMG_8691.JPG">
          <a:extLst>
            <a:ext uri="{FF2B5EF4-FFF2-40B4-BE49-F238E27FC236}">
              <a16:creationId xmlns:a16="http://schemas.microsoft.com/office/drawing/2014/main" id="{1F7E1746-D8F6-49D3-B200-D078610E5E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6" name="AutoShape 1024" descr="Mostrando IMG_8691.JPG">
          <a:extLst>
            <a:ext uri="{FF2B5EF4-FFF2-40B4-BE49-F238E27FC236}">
              <a16:creationId xmlns:a16="http://schemas.microsoft.com/office/drawing/2014/main" id="{98D8C481-F280-42B1-A47E-39062CCED6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7" name="AutoShape 1025" descr="Mostrando IMG_8691.JPG">
          <a:extLst>
            <a:ext uri="{FF2B5EF4-FFF2-40B4-BE49-F238E27FC236}">
              <a16:creationId xmlns:a16="http://schemas.microsoft.com/office/drawing/2014/main" id="{0210BEF7-FA9A-416B-AA5F-A56C667C44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8" name="AutoShape 1024" descr="Mostrando IMG_8691.JPG">
          <a:extLst>
            <a:ext uri="{FF2B5EF4-FFF2-40B4-BE49-F238E27FC236}">
              <a16:creationId xmlns:a16="http://schemas.microsoft.com/office/drawing/2014/main" id="{B4A6BE4A-1C30-4234-8C6B-409A166C58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9" name="AutoShape 1025" descr="Mostrando IMG_8691.JPG">
          <a:extLst>
            <a:ext uri="{FF2B5EF4-FFF2-40B4-BE49-F238E27FC236}">
              <a16:creationId xmlns:a16="http://schemas.microsoft.com/office/drawing/2014/main" id="{13BC00F6-12ED-4152-B73E-CB1AD03FA2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70" name="AutoShape 1024" descr="Mostrando IMG_8691.JPG">
          <a:extLst>
            <a:ext uri="{FF2B5EF4-FFF2-40B4-BE49-F238E27FC236}">
              <a16:creationId xmlns:a16="http://schemas.microsoft.com/office/drawing/2014/main" id="{1E21468E-FE71-4A86-9C7D-B32BEE6EBB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E8058182-DD6B-45A2-B57A-1EB793D70AB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54FCEADB-CA15-477C-91B7-AEECB9ED112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FAE3F471-AC5D-4315-A4A0-1B0516CDABB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46CBBE67-9A49-42D9-AAB9-9F36A033CF8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C21A905D-E849-41A4-9DCB-BCB31B11157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8E1DC402-DADE-4DC3-9167-B322877952A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3E1DE6D8-264F-4D5C-ABD0-D1FAC402262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3231C4EE-956B-4927-8FF0-CDB186B169F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C8719F72-8ABA-48F4-A945-BDCBC7EE68D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E84F3860-879A-4F02-AC25-B281863F951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46F8A35F-4ADE-4878-B241-94715F94787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DDA102C4-DA06-43E2-ABA9-D91BE2280B7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ED3AA7E6-6858-40F8-8A12-D2639F238D4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24F9713B-882F-4C5E-A86C-48BBC1DFAD5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CA224A9A-A428-45B5-A9AA-36885504812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1B386CB9-773E-4B1E-AE24-7C30E5EA580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4A477E02-EFE7-40EF-9392-B96B13EA8A9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B1F165A4-F7D3-4B20-BBB3-3FDE39397D5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DE081B49-8E46-4D7A-A620-6217C32EF66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10BE2E3D-4A12-452A-B78F-31BDF7B049F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01B20285-270B-4C44-A18A-B179D6CEB27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85911535-2E70-4078-9AF1-3CAA6256CD2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4764118A-24F6-443B-8BF5-152AE906910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3745150A-811B-41BD-8262-8B70EDDB1DD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78EC226-377A-4F14-9F75-0F9F4168328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6DCB29B2-65A0-432D-BB9A-B7637C7CFAA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A5265BCF-8815-4567-B6F8-C19787E6F69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BFB946DF-3090-44C5-AB33-DB601BD1DF3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43F95D6C-0BFB-4B40-96A3-6F0452928E4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94C826A7-BC85-4EA4-AFB9-388A3302E18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754D44C2-F89D-42F5-AAF0-F78FC7745BC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C2EFA47A-2E03-422D-9B02-53DD23DEAD5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51B42F68-3691-4F7E-84CB-50C97851518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A155E47-6602-4F4C-8F95-7777AC8BFB1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244E9EB0-47A4-401C-80E9-27791623CCA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3D576E5A-1896-45D7-B5A2-931FF7F1A8D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326BB015-2CA2-4917-9932-564BBC9A891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BE7523D9-F750-4FCC-B083-5419D53931B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241E0544-BE7F-4482-8091-C7D8EE088C4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28C19D7E-2570-4AB9-B800-53C4E589F85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7428142B-F1A0-4D60-95F7-70E06692689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5801E97A-0FB3-4849-9FBC-6246DCF85B6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7F364657-0C6B-4D7D-B0F1-A4C513A12A1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874E7AC6-C889-41DD-8152-B0375DC9C36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AB2CB08-3B7C-4C98-BA98-905919EC764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FA1A92A1-1D72-4D72-9F45-8191F197253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670BB8DF-C090-4DB3-AC94-98E6D86AACC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A389DBB5-1716-4DDE-9589-DD5543AB7D0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5FC20AE6-5095-40C6-8039-CF7D32C866A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CB203651-E78B-4885-8A0B-E7A06986205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F0D068E-A8BC-4DBF-AE84-3E0403E13E6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24DD6E86-77C6-4226-BC76-671B7BF5E88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03D57266-071C-425C-A4CE-34EDEBA3AFE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E7842B00-2470-4251-8EDC-A5D3D2D734D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F5C2367-7106-4A48-856A-4104E59C515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65B4CB58-DA71-44FC-8E56-24271859D4D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9487D6C3-87F8-43F9-9602-6AE91C564BF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A959E1DE-2642-469A-AC37-FDAD360B6E6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910230DC-788E-4DF3-9076-CA17081AE5A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EC7BBE61-36D0-491D-AFF7-4D29F300287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1F491C35-6479-4664-96A0-A65866C2381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F5B871E1-F5F7-4BB2-9D22-4CE987C96F0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7A8DB40A-F81C-49A5-9629-D4B2921F3B6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A8700D64-280F-4AF8-AD17-96B44EE0F39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D408A2B2-D745-4159-8B71-89FC969A390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4B12E839-8470-4E75-A722-F17AB6BCD33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7FA7C7DE-CF54-4E9E-BEB6-EACD8DF54E0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E6129147-4FB2-4D7D-B986-08655BB89C1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201FD47D-AE6B-45EC-9FC6-ABC7115E08E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E2DD15FD-D92D-4141-8CB0-2881879720C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3A7AAB7C-E73E-4463-AF0D-3AB84B71232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1770666E-5B62-4C8F-ADB8-C952F8C46B6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0BDBC6D-2F8C-48DB-8ABA-DF548582ED1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8E35A88D-6DFE-49DC-980E-CB6213E474D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DA05EAFC-B4FA-47A1-8690-5B91ADCB4D9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D6C4E276-56D1-4033-9271-37EC3F09EE9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1095375</xdr:colOff>
      <xdr:row>2</xdr:row>
      <xdr:rowOff>790576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2E80CB7B-0E43-41F8-9FEB-D0A7970B68F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6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FAFB8120-37BA-44AD-BBD2-9FEC8D11D88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B58E2C37-7DD5-47DD-AE0A-620CDB0E1FB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B7BA6DA2-7F4E-4896-89FF-AF8276E88CB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21E9EB2E-CB16-4B54-9822-85197C539FA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527A88C5-5D9D-4DE5-9A9D-EDF0DF46134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150B2A37-BD02-49DC-88B7-22BA5989630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4CFBA77C-327E-4A6D-8468-2B439A4A036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39291E62-AFA1-46B7-84DF-D9B7AC66E26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E7E08663-2998-48A6-B1D7-6688E1B7C71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E77CBA97-854C-4D59-96A6-5583A46EC01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C608705A-4BA6-40C2-BE66-69FF9EB482F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77883855-91DD-440A-8192-302C58E6D7F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325D88D0-6AAB-4850-BD8A-0C28616D2F5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247B7263-7957-4F23-8B75-79E525F5CEF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9E569060-33C0-49F8-B8BE-F6BAF7300FC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D6AC7181-FEA4-4D5D-9558-EF7791410FE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F91CC1E7-E741-484E-9505-A2D88A9F3E1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032207AF-CC00-4177-99D1-8B5C44B363F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86330177-C8E9-45B0-B314-7A5E148AFAC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10FD9140-0258-4C96-B731-8F9F24375CE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F790144B-2ACB-4FC8-ADBA-5C111626F6C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B241377B-A849-41FF-9009-0BB86AE08E5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6F74969F-C3C5-45A4-9F94-135E064FCEE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C8B335FF-60BF-423E-B4B7-73EC32825C3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8BC63F64-8416-41FD-910E-75DBA089917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92DA4AC4-147D-4DF7-BA63-68A8DFB1F8C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2DC632E4-4AEB-4E4F-894A-1FFE8256710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A29098A0-E5D0-4016-9CDD-016B0FC3F7C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F4D6038A-E33D-43E6-8F1B-D203BD7C3DF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06961550-24E3-434C-B681-6D82EA96412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ED1180A1-96C9-45D5-A39D-4F258D50EC3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3C8399BF-FAE8-421B-B2AE-91C0010DEA8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349A5E9A-880D-4128-A659-4C84BCF85C9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E3191ABF-A43D-45D4-810D-24B0F216E6B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E2B2C80B-DFD1-4B56-889C-63B4BFC3CCA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C243B6C0-3133-4F31-ACDA-ADB656DC3E1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065F4F87-1A7C-48DF-A696-8DFDF250947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E93B64E7-13E0-4FCF-91B0-7195EFB75DE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183F2E1B-FEC9-42AC-9580-95E7E196134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144EF3E-68AB-484B-9E8D-2C195D90999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5C0D89BC-5EE2-4538-BA69-EC8CA3DE11E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FBB0268D-D311-4537-87BC-CB63E1F2E32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C4320C87-B086-4146-A846-772458C3F5F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8C584468-9372-49F7-BCA2-80FE88D321E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EF106942-0A75-4C1C-805B-BA36B4135BF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53BE9C0F-B1DD-41DF-8E1A-196F093DD1F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E79B74B2-C654-4311-8DBD-9FEDCC82D5C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002E135D-26B0-4805-859D-44C6B7410F6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F490C7AD-3104-4284-AA2E-25A78B89DF7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6876254B-94D6-4F17-9684-6DD594EC20F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E26B8F73-956C-432E-B75B-FD98F6BCE1D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2564A7CD-D238-4139-8204-694188C2C98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3B8BCEDC-2499-48E7-BEE7-FADD4E59B96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FB396A57-5A36-4C3C-8650-D078A91D0DF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388B474B-CDA6-4CBF-8A37-6E2C02F180E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A6060061-78B5-4366-BAC2-484B146F3F8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A5344E99-F3A2-4B6C-B78B-7110587D759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E073A699-C727-4A69-8DAF-AD93BA89FB9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2DA88C65-0397-4636-B7C5-5153F4D6304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C470CAAF-3033-4B91-8510-1587A5F0FC2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7CF3E7EB-4FB4-44AE-98BB-EAD81174024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F1DB3175-9EAB-448A-A8D5-9541B756F85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370FB5E4-36D9-4F0D-8146-2FF14DCC234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BC095F03-41AB-414F-B684-1AFAAB0B592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803623A9-8811-451F-8E99-1330B26FB66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6125C369-32C1-468A-8238-4FE78613FEA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22DC9350-274B-4F92-9C39-01C6146B992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2C1B52D3-A49A-4111-8CB8-71EE738653F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63F8B72E-666E-4257-8958-C00DC04C4B1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7BD33FF6-CE32-48CA-8186-44EBF239CF6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E04AAEF5-B137-4A21-8D22-2D07AE633DC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5BAC6D61-70E4-4987-8CBA-9A483AB6075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B40BC7E9-DEAC-4CBC-AC51-7BF0F271017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4B1AEE0F-42F0-44BD-BD7E-D49B5341D44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E3199DF0-9D6A-4EF2-A446-9E1BAAB4A89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7C74D115-2C99-4045-A755-5315B70EF34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301625</xdr:colOff>
      <xdr:row>1</xdr:row>
      <xdr:rowOff>111125</xdr:rowOff>
    </xdr:from>
    <xdr:to>
      <xdr:col>15</xdr:col>
      <xdr:colOff>574555</xdr:colOff>
      <xdr:row>2</xdr:row>
      <xdr:rowOff>754785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80C5DBE4-8DA0-4411-81CC-1EED1D75B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60625" y="339725"/>
          <a:ext cx="123305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660400</xdr:colOff>
      <xdr:row>12</xdr:row>
      <xdr:rowOff>266700</xdr:rowOff>
    </xdr:from>
    <xdr:to>
      <xdr:col>15</xdr:col>
      <xdr:colOff>406400</xdr:colOff>
      <xdr:row>20</xdr:row>
      <xdr:rowOff>12700</xdr:rowOff>
    </xdr:to>
    <xdr:pic>
      <xdr:nvPicPr>
        <xdr:cNvPr id="159" name="Imagen 158">
          <a:extLst>
            <a:ext uri="{FF2B5EF4-FFF2-40B4-BE49-F238E27FC236}">
              <a16:creationId xmlns:a16="http://schemas.microsoft.com/office/drawing/2014/main" id="{BF8DEEF3-B2A2-48D3-9CC1-4DC2BA191BEF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b="12505"/>
        <a:stretch/>
      </xdr:blipFill>
      <xdr:spPr bwMode="auto">
        <a:xfrm>
          <a:off x="9982200" y="3911600"/>
          <a:ext cx="6248400" cy="26924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2B0AE1B3-6772-442D-919D-18A1C2E56C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9BCB41B1-3889-4ED3-B052-0888C29A41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BFA8E7CF-56D5-4657-A844-C15E5ED8CC3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1" name="AutoShape 1025" descr="Mostrando IMG_8691.JPG">
          <a:extLst>
            <a:ext uri="{FF2B5EF4-FFF2-40B4-BE49-F238E27FC236}">
              <a16:creationId xmlns:a16="http://schemas.microsoft.com/office/drawing/2014/main" id="{7145E01A-F87D-4A33-888B-FBE9C5B31F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DCCE26EE-65E9-4BB1-BBDA-9B5C66AAA23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3" name="AutoShape 1025" descr="Mostrando IMG_8691.JPG">
          <a:extLst>
            <a:ext uri="{FF2B5EF4-FFF2-40B4-BE49-F238E27FC236}">
              <a16:creationId xmlns:a16="http://schemas.microsoft.com/office/drawing/2014/main" id="{4FB8078B-81F7-427F-954A-D5BC25FDA8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4" name="AutoShape 1024" descr="Mostrando IMG_8691.JPG">
          <a:extLst>
            <a:ext uri="{FF2B5EF4-FFF2-40B4-BE49-F238E27FC236}">
              <a16:creationId xmlns:a16="http://schemas.microsoft.com/office/drawing/2014/main" id="{2312D384-0887-465C-AE82-BF2391CF1E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5" name="AutoShape 1025" descr="Mostrando IMG_8691.JPG">
          <a:extLst>
            <a:ext uri="{FF2B5EF4-FFF2-40B4-BE49-F238E27FC236}">
              <a16:creationId xmlns:a16="http://schemas.microsoft.com/office/drawing/2014/main" id="{9B3645D4-5B99-46D8-B936-B01C65BD7B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3F93DD7D-89A0-4616-B6B7-292ABD55C9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93A13453-B19A-40FA-A9E4-A9FD7A0082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8" name="AutoShape 1024" descr="Mostrando IMG_8691.JPG">
          <a:extLst>
            <a:ext uri="{FF2B5EF4-FFF2-40B4-BE49-F238E27FC236}">
              <a16:creationId xmlns:a16="http://schemas.microsoft.com/office/drawing/2014/main" id="{F6195885-ADD4-459E-BC68-BF45700F63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3BACC1B8-D3D5-4E40-96D2-F63F630A74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205C3C9E-0D21-49BE-899E-1EF044E07F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B744AC35-A9EC-402A-802C-6B1FB7C568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AAE75A15-1EB9-479A-B548-AF2347B1B6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A548C5D1-2C86-40B6-AEE4-13617F0B91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1C734711-CD0A-44C8-BFD0-BF3F17D12F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39B82FD7-FF23-4327-83D4-E712BA1396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BC14AAE8-E33B-43A7-873B-D39AAFA0A4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C3B0F9B9-E5B1-4AEE-B7F0-42C3DC897EB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58DE5FD7-5132-4F13-BAE9-7EFC8CF08D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0569F3FB-3C50-4258-8AE0-9586D785F9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DC616CA0-1AE7-4F4D-8171-1F4B8CAD5C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9E5C7641-1D6E-4681-A168-E2E7D0EEDF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581ECBB7-10C3-4B76-97C7-A8A5ADE9C7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2B865ED7-5A01-416E-99D9-C44AFBFFDB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0B59E8E3-70C5-4765-A978-4D260B1A87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8E15E377-FCA3-4747-BC76-7B1290B482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BBD030D9-ED4C-444B-ABDE-054EE39DD2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6E7AF8ED-5C83-46FF-B595-8FDB67F613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FADB5298-0A29-4D32-8A19-2F81CA814D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7C422C36-67D1-480A-BA8A-FC9D362D20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B8C7FDB2-8AD6-4D91-B734-8123122FC4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37276029-EE8A-4C14-9A93-42BCAED3464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8F826BFE-4C55-423C-BE7F-8F423CEB01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E0E299EC-7C69-446D-9522-79701C0920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D5039D3A-9848-4403-B847-1A6C72D11C5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693A9564-52FC-4FE7-827A-DC522AC98B1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0DA09DA8-3EA0-4B00-B61C-11BB4E1974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07DD0FBD-B849-4979-83F7-E6F15B6025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EFDAA547-2BB8-4171-9563-D676FEFC97B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158D6D7F-64B6-421B-906B-AAFAEE1DA1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D0B980D0-174A-4B82-9E79-C529B3EA99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6F918090-5A1C-4CE5-8570-52C3636745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586C7937-5071-4BA8-A7C7-B33C50E786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B263E34B-FAFF-48D1-A86B-AD935CEC44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6022FFBD-0E9E-42F0-8F14-995BB7A93F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E69F9B13-1815-44B9-9E23-765B03F8FB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A82079EB-E1E4-41FB-AEE9-03F18A47EB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498DF8D3-4325-4ED8-9604-3135A6D5DF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0E803CF8-5BBF-40AC-9035-287A90194A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60DCCC0C-1D24-4EEE-A109-FE6A83EF02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6FE1E6E5-4989-4C61-9D15-0D147ABAFE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1A2B9117-BABB-47CB-9992-4A932D2701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2D6EED88-2B8E-4AA8-9B28-4D0F42C058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D71DC086-6FB1-408F-8AE5-4BA893029D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44ED3624-A41A-4A5F-B18B-0AF127FBCC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6079379E-B987-4B28-9580-67A152A855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4E1B941C-41C5-4040-B435-EAA95E692A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B29E646C-A3B9-457D-9971-D786C3E8FB0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DDD29E73-DBEA-4808-92D7-E093034B632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4A29F084-C2F0-4EB4-B341-C7374EDAFD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44CB7C89-850E-4126-840A-9667BA2C08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F017FFB9-5A7C-45AC-A6B8-362D2705E9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274632EB-1B18-402F-B206-3911163E75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B5AAEA23-AC31-44F6-A009-16D014FCA0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4CBFAFDE-B164-49FB-A375-2D6DF7C43A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6D98F003-3922-45AF-9010-CADACF12A7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6A6E7A1D-3054-45CE-8C9F-DDAB20AB17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3D743D2A-40BF-4842-8125-E03BE25D95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A368670D-6B4B-41EA-9656-56405F64B9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06645CB5-13D3-4CBD-854E-FA4B09E119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3D693EFB-DD81-49CD-9E43-30EEE5D4B1A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FA44DEEA-F6CF-422A-B6E8-0E53C6A23E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2" name="AutoShape 1025" descr="Mostrando IMG_8691.JPG">
          <a:extLst>
            <a:ext uri="{FF2B5EF4-FFF2-40B4-BE49-F238E27FC236}">
              <a16:creationId xmlns:a16="http://schemas.microsoft.com/office/drawing/2014/main" id="{8A247683-175A-4FD4-9EAC-78149F652E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E595F9C4-0685-47F3-8AF9-72C04C54F6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AB2AE6BB-77D8-4303-8055-C76616EF9E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0D823E9E-6D5B-4058-9B02-A2B7B87851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E30CB3A5-9ECB-49A1-AF76-A8047A0B6F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2C2E8CD5-DEBE-4DEA-8581-99F776A913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B53A246F-D094-4316-AE6B-A827C4A9F2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91D3E088-E271-4C89-8650-A2A25D9891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A8E62978-63B6-4241-AF60-7F41759CD6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5E223023-4022-4997-A899-DB397B1550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83276ADC-1D0C-4C13-913E-E8D29B9621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3702B803-13B3-47AB-914F-9710965EE9C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B359F1CB-47FD-48D5-8E90-D138BE4CBF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ADF0ABB7-9F80-403E-AFE7-EB422B7472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40C74A2C-7FB5-4F71-86CC-C97F1B80A5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C3A3E1F9-7720-4636-A1DB-13735925F9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15FC4E00-C74E-4594-AB7A-1F598ED5A79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E39413E4-EEB5-4779-B483-FC6C826022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0C10584C-7B44-4CD4-BE15-0042B4B4B6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1" name="AutoShape 1025" descr="Mostrando IMG_8691.JPG">
          <a:extLst>
            <a:ext uri="{FF2B5EF4-FFF2-40B4-BE49-F238E27FC236}">
              <a16:creationId xmlns:a16="http://schemas.microsoft.com/office/drawing/2014/main" id="{5EFD65D0-5328-4E64-BA19-DC8DF532CA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459DA305-3A0A-4B09-BDD7-20BF76B0E6F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3859777C-FACE-4085-B81F-B55BBF7D77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9B668232-A58D-4850-ADB9-6F4DBF3AAB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D2305B04-5BB0-4CC3-BB9A-7DB514FF9C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F7F89D48-64D7-4449-B812-7A20FA8691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7E04122F-9A85-457F-91BF-5D464A9604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1B598D20-9BED-465B-902B-42CB566CCF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F892BBDD-1D6D-4D72-93BD-06A8B698FB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AB8C9ED5-C560-4E3D-8307-8CF4D68C6C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A917D242-5355-4E65-8A1C-4AD26897E8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2AD1FFD7-10EA-465A-8A92-B0D7DAFF37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7B0AF5C9-2943-44F5-AE50-361900B43D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04DF65D1-0BE2-434A-9858-B258B74DDD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57FCED65-069C-4FCA-A231-86BD6981D0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8CD55EB8-EEF0-46D1-AB8D-6E5A7695FE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99F96AB7-B8E4-4F17-9D9A-05D4072DAD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87126093-4BA3-4A29-9D1B-3A1FCEC5A7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E2A64CBC-F47B-4104-9B89-0ACA5CA9630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0" name="AutoShape 1025" descr="Mostrando IMG_8691.JPG">
          <a:extLst>
            <a:ext uri="{FF2B5EF4-FFF2-40B4-BE49-F238E27FC236}">
              <a16:creationId xmlns:a16="http://schemas.microsoft.com/office/drawing/2014/main" id="{AC0D0763-1729-4326-9EED-C0465975335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6DBA411D-50BC-48CC-8DB7-EECAB8C74D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F165EB01-8C1F-4D1A-BE55-C535422B08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865E186D-7A44-42BF-B132-AE9177E493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9935F62C-8637-459F-A3AF-39D063988D7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6E6AD6F5-D3BC-4605-B640-2C222CC676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89578979-0415-4730-9364-604517F62A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3CC1829B-1081-4458-BDFC-88DB8D5BA6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C035C867-3AED-4484-9260-F01817752E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E75A4613-B858-4071-948A-DA89FF06EB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19B842FA-865A-4455-ACAE-E614F7EDC9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E4EAE0B2-7090-47D0-80CA-4044376497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F31EB245-E258-458C-A08A-047B16590D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BF8A4BDA-8720-4C68-A7C3-F238C6AEC4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C3316911-EDB7-4487-93E5-EAFE7BFA29B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5E57090C-1A23-4E33-AC21-5475BE886E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37A1A3A5-F828-4E17-B792-357D7FB2A3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5B7FA568-0980-466C-9463-607AB1BFA5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467F3149-1278-4CE2-A071-2AA0F12200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9" name="AutoShape 1025" descr="Mostrando IMG_8691.JPG">
          <a:extLst>
            <a:ext uri="{FF2B5EF4-FFF2-40B4-BE49-F238E27FC236}">
              <a16:creationId xmlns:a16="http://schemas.microsoft.com/office/drawing/2014/main" id="{742B7990-7B94-47B8-A44F-713FA45446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B89762B9-E8FC-4C47-A52B-0A83CC9E30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4D91205A-3B9C-4CFE-B68A-421C8C0581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A617A283-42FC-4739-9A1D-5D5952C078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61612FE0-5289-45CD-B014-666A4C5D75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4A0BB0A6-9DD5-48EB-95E5-9BB0708EF2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27ADADC9-9D53-4C4D-9C83-66A7F3EFEC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ACF51534-8A1F-427E-8F2A-1716F2A255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80FED171-21F5-461D-8909-9FA536691B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6F25FDBD-BF60-40F9-9C0A-4963BEBF04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6E919E94-84F0-48A8-AC13-D198167324B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75DDC294-89B2-42D9-89A2-8C5FEF1009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71E857EE-ABAC-4216-BF1E-C7CB2CCAB5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3AF23D0C-5451-4234-9339-BC82CC57A8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8E242E09-07A6-45FD-9735-B185C36CCA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795AF544-2E84-43E7-A813-645AB74126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863E0B7A-E91A-47AF-A0DB-9DE7ED8175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F7319816-6D01-408F-883A-726F0E7899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06898B74-B199-4047-9A87-D07CDC1CF8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8" name="AutoShape 1025" descr="Mostrando IMG_8691.JPG">
          <a:extLst>
            <a:ext uri="{FF2B5EF4-FFF2-40B4-BE49-F238E27FC236}">
              <a16:creationId xmlns:a16="http://schemas.microsoft.com/office/drawing/2014/main" id="{88059EB8-47A4-43F7-BD7A-DD3DF4CF2C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9" name="AutoShape 1024" descr="Mostrando IMG_8691.JPG">
          <a:extLst>
            <a:ext uri="{FF2B5EF4-FFF2-40B4-BE49-F238E27FC236}">
              <a16:creationId xmlns:a16="http://schemas.microsoft.com/office/drawing/2014/main" id="{25F4F2BC-7945-449C-8255-4F42F130BB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2191B111-F44B-4A4A-9666-72A9D402CFD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9160D7AF-739B-44FB-988E-7CABA35602D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FF9D6F1-61D0-4A1B-889A-CF9A5E4F2BD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169936AC-5CBD-4DDE-91F5-BA82BED7A74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49BA46A-729A-4876-A318-A37974E50D9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3E213C07-FD28-4327-A48A-1C7A5FC8825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F5343A0-9AD2-47DF-877E-D31FD34CCB1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D2C103A-815B-4D24-9704-83ED1AE73F9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FF4F0843-208B-4751-BEAD-AD175D79ACF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0637A17-0562-4B77-86D9-5EABCA94019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176D4CF-69C1-42CB-B6A9-37AEF0366A1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D3E15B78-02A2-45C5-8F74-2769E9D3009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A4C817F4-5EA0-4A6E-ABEA-1E456F18C74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C0300592-6C79-4436-8824-0D21FD08C94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30961A44-1FA1-487B-A24E-41CE293E98D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699164A2-03A4-42D7-93FC-1A5FC46B42F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D75E828C-CB88-432F-9B8C-88910E372C0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9E753ABA-0E36-4013-80AD-82EB1E010D5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7B711FEC-9DA2-407A-95C2-8F16A8E760E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779E5F7C-47BA-41D3-99C2-845758B94C9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56E59DD3-A45E-4B83-8004-8F12F8B8576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EC3495E1-DAB1-44DB-97CD-9D1385724CF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E7D75340-C0F6-4EB6-8806-C206E6DE0E1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997ADAFB-7CEA-4BA1-B723-F5F60DA70EF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216CB95E-F01D-4AA2-82A6-2FCA19294EB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80FFA4E7-72DA-49E0-8E88-F009B1CE999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3E501836-0A74-4D13-BF22-8B5829C3314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C56B6155-803C-4769-A572-BB1E06CB41B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162CFCF-7E6B-4BFF-94A7-C2C97DF9FEB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781CDCD-3075-4F15-B87F-FB0F4CEB9D5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F1373D86-3E33-42FE-8DEB-091C171E58D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8866221-F627-44F3-93BE-A0D14BE0D46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BAD7009-0C1B-4629-839E-6830177E8E0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4746FE48-D608-463A-BA14-D921B5103AE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E55B60F4-6952-4116-B8A6-D6838B56E2E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16389087-C372-4AE9-BA67-B9741692B86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BE899604-9904-402B-BE13-53962559F31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182C731E-229F-491C-A907-5FC434E1227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115894A-9437-4DD4-80B8-65007A92C87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D54111AB-77A7-477D-A2D4-C1D74164FEE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514EF0E5-B27F-419B-8950-CD4EF186FCE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0521174-F3F3-4514-9EF5-2D3480E3DC4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A682EB7-70E3-4C82-A386-996402DF50E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199A920E-858C-4245-932D-F919216BE80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2649B698-3CDD-4637-B940-EE953CAF6A7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76111E42-DE65-4512-A9A3-1C3B28E3245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6D4D64C3-0963-4ED1-A736-416B6467CAB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2F8E969E-BDDC-4E18-9BA2-D8524739178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13DBC194-CAEA-4DA3-B908-5ECA1891945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1C512606-FFE8-4363-8FD9-4F582D2BC14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2A46D86-2479-4398-8DB7-A488D7186B6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294C5015-7F50-4E6C-8AE4-DC7CB11B242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71D645D6-3BDA-472C-A9DA-A07420B8983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15C03C98-4A51-443C-B3A3-741778CF528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0C54B863-10B1-40E1-ADAF-6C0B6E346E0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1AC24294-491D-4E29-B0F0-D11A07B7745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0A997A03-1558-45C0-B9D0-A66996E18BA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C3A5679E-3ECF-4FA2-8724-011B1B3DC7C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DD563CF-7755-4DCE-A297-BBBB370D948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5C8D1CFF-4BAE-4895-9485-8AB3AF3D2E1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3F2A8E70-CBE3-4CD3-85BD-55FC90374A5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9F718A70-580F-4D0F-B5FB-9B1DC41912F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533D893-C8BF-47DB-A1FC-131EFC85A26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61EF5565-DE3A-4F96-9917-38FDE3D68E4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96E3DD79-4CB7-4F86-9FF8-61E6E1ACD81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F409007E-29CD-45BE-A7C9-E04E02969A2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ADBE1226-BB42-436C-A30C-730344188D9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12B29D46-160A-4466-B23E-2B82302C3FE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F637747C-1D6D-4C83-ABA4-92A0525D84E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DE83A15-3B15-4B09-AC51-BDD3F336CCA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E9D84969-E338-4753-A177-1C3EB8B7A94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D0895419-DA85-4217-AD65-3B9C847E7AA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DF262FA7-1E77-4AFC-BB94-7ED57E4E6FF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2D053578-4CEF-42DF-A748-1E747F69D99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6029617C-97AF-4DAF-BB39-5355FC35229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D4B7908E-46DD-4271-A4C4-B96ED399A44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1095375</xdr:colOff>
      <xdr:row>2</xdr:row>
      <xdr:rowOff>790576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FE45A61D-FA0E-4437-949D-8763CDCBF74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6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7ABB76D5-BD4F-4AC8-BD4B-BAA3D8FAC3A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5AAE7F48-DA66-4BA7-BC58-15FB9D32101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9A658617-33EF-40AB-A385-DD38A766044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7518571D-05B9-4E26-9B99-A112AAAE3C3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BA5ACFBB-A39A-4E07-B68D-4991B757E01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2F4C01FF-7B80-46EF-8947-795F8E6D7C2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1ED3DD0-5A3B-443B-8CC6-55877A13B37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5F7A50BF-75FF-46F7-9A8D-D0FC36AF8C3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F4C33DFD-457B-4E52-88A8-18B0F01182D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8AA1E264-C11E-47B6-B11C-65747691D3F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4915C019-52D3-4B37-B7AD-1859ADBFE78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525F46B9-A5D1-4BB4-AE9E-257376B5A02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132227CE-95D0-432D-8B5E-A5B61D796CD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8EA5AD84-7D75-4BD5-8F02-4C0FB0B93E9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0463CEA2-9E98-44AF-A373-925D82B1A2D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933DC980-5E54-4075-8523-D6B5AD45E05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2D4F00C6-7D0B-44B9-9202-7396B7CDCBE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B1D8ACE3-2E17-4656-AE06-4F939C59A58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3F2AF082-6471-4BAE-A0FD-4D133FEE5CB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F351170D-15AD-456A-8923-6B9F89C3612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C9A5B717-817F-471F-B6AD-7076B7F332C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ACC6E74C-6329-4C54-AB4D-9967873986D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0AF0181A-4451-4833-8008-0F5AA583CA7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10FBC19A-6904-4045-9FA1-7EB012A2B4D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E89CDE8A-52CD-4145-8075-9B0B4FD8F02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1348CF04-DC83-48FC-A4CB-EF03B88A6BD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ABB7F117-434A-445D-A86B-68E7F8A7EFD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27C66DF9-E370-4886-AC12-2088BE48F5E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6532DFB9-E2D1-4A9B-A519-BA3AB0D89C9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375ABA9A-DF82-4AF7-9742-C24D187B799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304E72D5-2D1E-4AEC-9CEE-6AF5E3B4472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BDC65A6D-5FA0-49E5-9A35-3AF9E13F329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B758D76-59F5-44E9-96C1-F51DE1E7FBF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7E261D79-ACA9-4F5A-A548-DD14C914D89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C5B0E00B-FA57-4D89-91EE-C2C9F86758C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32148D86-0B9D-465A-A6C1-41A15AFDBE6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1FEA4BE2-19EC-4691-A425-2ADCDB49C7B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5A3A20F3-1A5E-4D7A-9B06-165E5EA902E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80E0B4AF-C93B-4E8D-8B16-E67C8100CB0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C48ACD3E-44AB-46FC-84A1-36211545592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356D6577-B951-47C2-9CB9-6D68EF1D2AC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8F345CBA-6FB7-4239-B969-971AE8AE630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5F8F7439-1823-400D-BF4F-DBB36965DBD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EF443886-7C3E-473F-B890-CA0F0CAEEFD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44AF8B41-6184-4244-B185-E4696B46F25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DFE68D4F-D308-46D5-AF08-15EF6EACB89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545F1E7B-3570-4811-A2EC-EC8608ADC1B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EA1CAF6-C162-4C13-8C58-FE32C68BBCC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5099DA55-7178-413F-B982-910F27D0FC3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8BC8BB0E-CFEB-4657-BDF2-704F5FC10D2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C98916E4-97EF-41E6-A26F-C268EF95391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36B8739F-BD8B-4604-A67D-3F30E1DD319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DE811DDC-3AD2-46E8-AA0C-ED22AC8AF37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D701DEDF-21DD-4F4C-87AA-ADB5B7399D8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5AC5607F-C57C-47A7-92E2-0575F2482B4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3A1EF86-5A1D-44FD-90C8-D1940D76A38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09B25B76-B0FA-45B5-8137-DE7A72710E0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54652A0F-7F48-4731-A6FD-6334D565AAD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61FBFBE4-0144-4D6B-A9AE-F4E304998B8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CD955A71-511D-49D5-9DAD-1F4FF5F2E43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82DF71E9-403E-492A-90C3-23A5BA6E23A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715BE660-E288-4853-AEEE-08A63124847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26C3B362-F97A-4916-BDDA-8E2A3EB5A4F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38E2F75D-7489-4FFA-A641-35EAF8F0248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54FDD295-A055-49D4-B8F3-D8095FF2D3E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0E765475-F6D3-4C7D-AD0C-AB3C24C3ACB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9BF3A353-269D-4889-AE70-FA324A0F0BC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6AD36A4E-2CEC-4BDE-8AF2-3AD48E35B64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AAE90DF2-2F6F-4E65-96A8-40F339305B9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B76E73E8-B0E4-458C-B5AF-3CAB30ECD3F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0E88F7FE-D151-44E2-9AC5-B5A76047F16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C3CF5AC5-5D19-48E5-B332-EA9695F140A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E030525A-E1BE-4961-9FC8-CCE53C30546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924C184C-C10A-422F-BBE7-1C8F88ACF62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F284566D-2291-4D74-9771-63020C50325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7F021FF7-7CF5-49D5-8282-E763C688DE7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301625</xdr:colOff>
      <xdr:row>1</xdr:row>
      <xdr:rowOff>111125</xdr:rowOff>
    </xdr:from>
    <xdr:to>
      <xdr:col>15</xdr:col>
      <xdr:colOff>574555</xdr:colOff>
      <xdr:row>2</xdr:row>
      <xdr:rowOff>754785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A33E3AEA-83C5-4D29-9890-7BA5256B6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60625" y="339725"/>
          <a:ext cx="123305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660400</xdr:colOff>
      <xdr:row>12</xdr:row>
      <xdr:rowOff>266700</xdr:rowOff>
    </xdr:from>
    <xdr:to>
      <xdr:col>15</xdr:col>
      <xdr:colOff>406400</xdr:colOff>
      <xdr:row>20</xdr:row>
      <xdr:rowOff>12700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FEFE7E92-7CD1-45AA-8C1D-B0ECAB24CB5E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b="12505"/>
        <a:stretch/>
      </xdr:blipFill>
      <xdr:spPr bwMode="auto">
        <a:xfrm>
          <a:off x="9979660" y="3909060"/>
          <a:ext cx="6245860" cy="267208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AE460A5C-A728-4587-B5B9-AE85D91502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AB7A37F5-8B5A-424F-87D1-4A8D3B385B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BB895994-9BC4-4915-B57D-A5CD5890A2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3D76A833-CE77-4235-836A-3D1037EC41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BE74E0A9-601C-4A6B-9BFF-F1F7617F85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26A04251-686A-41C9-9EEE-A779CC6AEE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D8ACB4AD-640B-45E0-948B-E90145D6FE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4E78646F-9321-43B1-9B64-8C8F319399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CFB70614-2B9A-4FDC-B2AC-C3C2B095FC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CF2B3166-049D-4A58-8410-F808F222B6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494B7575-27EB-4790-86E0-651B095B64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86E4B973-6570-453F-A598-116FAD0CCB0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7DFBC0FF-4E70-4A96-993C-2F9C210A72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0B361DA3-398E-486E-ACD4-31AF5138AF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E996E310-2F33-4373-B0C9-B978D5C9EF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BBC0971C-9588-4AB3-8A4B-82F72FDBB4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0959A3A0-E4C9-41A8-84D3-7BB97E9C06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4" name="AutoShape 1025" descr="Mostrando IMG_8691.JPG">
          <a:extLst>
            <a:ext uri="{FF2B5EF4-FFF2-40B4-BE49-F238E27FC236}">
              <a16:creationId xmlns:a16="http://schemas.microsoft.com/office/drawing/2014/main" id="{B93CCC6B-D91A-427E-92C2-87B4F92DC1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6965280A-9559-4FD8-83C6-091C771E96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4D03D234-63C1-4D8E-899A-2F00651E73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B035CFE6-CB3F-4529-84BF-A332ACFC8D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D47A3CCE-183D-4259-BD5B-AE7401A13B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D2A5E1E6-9FE3-4F75-9477-0194FAD345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6ED65DE9-0911-486F-8CE2-F359129615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57E0CFB9-CB69-44F9-883E-8D258075C8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FB7F7371-3AAD-45E9-B94C-DB9752D268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E87BE575-FD9C-4917-91FA-B2D8137570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A97D7FFF-0753-400D-892B-B53B3ED9F2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AC2FD39A-9C72-4740-A9B0-0DD573A0A9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F5379C23-69A4-41AE-A2C2-E5444860A2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AF43BD8C-2505-4226-B81C-1262869472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FE43E808-A799-40B7-AC86-916A50CA01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828E4C20-714E-4408-AB3C-3906A5F5CCF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99A0C051-9AA7-4071-9FFD-7D42EAA8E2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3CD5055F-1C75-42A4-B7F4-0265BA2F3A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79E341BB-735F-46FF-A5DC-D0B2F1BA1C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3" name="AutoShape 1025" descr="Mostrando IMG_8691.JPG">
          <a:extLst>
            <a:ext uri="{FF2B5EF4-FFF2-40B4-BE49-F238E27FC236}">
              <a16:creationId xmlns:a16="http://schemas.microsoft.com/office/drawing/2014/main" id="{B69CEDB0-90ED-4E5B-88CC-F83626B13B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58E8B65C-D1FC-4B37-8F51-EB3E8367AD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961C9999-02F9-4245-90FB-1063150F89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32A30C4A-625B-4D27-8231-43CD8079F9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CB956DE1-E1B6-4CA9-8FF1-458B4E5C9F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0C9C318D-2BCC-4C46-948B-314850AFC6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F716D367-7DAF-42AC-BADF-E27B7E00819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FBC96120-2FC6-4DA6-AD83-C88DD54DB9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AAAECB40-1789-41F2-B16C-9ED3956366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B5F846BB-8359-4CA1-A529-C2E78FD6B2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6691B870-7EB7-4ACE-9801-EFE2FBAB316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18D74641-1773-4DF5-A63E-88C0E4205A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88C068E2-21A2-4B5F-93C6-EABC0E4EF9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270DA839-B7E5-421E-AADA-E9E53B28F9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3AE69F41-9FAF-41E3-8D4C-60BC09635A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BBD8887A-E65D-4B08-86A7-C09C287042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ED16EDA4-B171-4665-9D17-B402C0D80E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4236B735-D67E-425F-8ACD-5E8B624750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580E7B97-B162-4965-9D1B-65E3DB2B493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2" name="AutoShape 1025" descr="Mostrando IMG_8691.JPG">
          <a:extLst>
            <a:ext uri="{FF2B5EF4-FFF2-40B4-BE49-F238E27FC236}">
              <a16:creationId xmlns:a16="http://schemas.microsoft.com/office/drawing/2014/main" id="{52624F2B-991A-4D00-BCA1-6D5EFE66D5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59FBDC13-E0DC-4FB4-A195-EAEF905B57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5E7DB72A-80D7-4982-B2F3-6F3A49F6FA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358C9CDA-C1A6-4EB7-AF05-8F0B8A4422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5F596A77-71A8-4B50-BC0A-AC599C1048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265906C4-FD4E-4122-BF77-BBB46C2F15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55A4BEA7-F165-47FD-A63D-822C038F85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46ACB051-9620-48E3-830E-04E6D6F1EB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51E59EB3-5999-4779-B444-F13E815BBA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D327A3DA-DED7-40C3-B606-F9D10B39941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BA364214-7B8D-4D73-8A87-A52B470FCA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9915BD5F-DE04-4EBF-BC76-DD82EDEA86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66BC17B8-7D6E-4CCF-A01A-CF57DF14C2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68F0895E-EF6B-46EF-AF52-462D845152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3D121B61-6500-47D0-B1A8-36D8AA11B9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19AE6974-8F3D-485E-95DE-B976DADEA2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8853AFCE-2805-447D-AAE7-14C61A195E0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83C836B1-BCBB-4000-A82A-FC1D20A928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EB8C168D-11C8-497A-8C20-6C3679FD29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1" name="AutoShape 1025" descr="Mostrando IMG_8691.JPG">
          <a:extLst>
            <a:ext uri="{FF2B5EF4-FFF2-40B4-BE49-F238E27FC236}">
              <a16:creationId xmlns:a16="http://schemas.microsoft.com/office/drawing/2014/main" id="{5171464E-329A-4C21-839D-F57F5D1C10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BBBA0837-4638-470F-BFF5-5C8A2D281D1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8307CFDF-4EED-42F7-A72A-DB3846EA27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62AB4757-76BD-4FC4-9FB8-AD4992FCF4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5DE7080F-FFCF-4878-A15C-DF06EBBC28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6" name="AutoShape 1025" descr="Mostrando IMG_8691.JPG">
          <a:extLst>
            <a:ext uri="{FF2B5EF4-FFF2-40B4-BE49-F238E27FC236}">
              <a16:creationId xmlns:a16="http://schemas.microsoft.com/office/drawing/2014/main" id="{C3182F16-21FA-4B57-A1B8-192BF118B4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7" name="AutoShape 1024" descr="Mostrando IMG_8691.JPG">
          <a:extLst>
            <a:ext uri="{FF2B5EF4-FFF2-40B4-BE49-F238E27FC236}">
              <a16:creationId xmlns:a16="http://schemas.microsoft.com/office/drawing/2014/main" id="{64512927-9609-4231-8D64-DEA147005F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8" name="AutoShape 1025" descr="Mostrando IMG_8691.JPG">
          <a:extLst>
            <a:ext uri="{FF2B5EF4-FFF2-40B4-BE49-F238E27FC236}">
              <a16:creationId xmlns:a16="http://schemas.microsoft.com/office/drawing/2014/main" id="{EB01639C-D945-42F6-8E42-78FAB17DC0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9" name="AutoShape 1024" descr="Mostrando IMG_8691.JPG">
          <a:extLst>
            <a:ext uri="{FF2B5EF4-FFF2-40B4-BE49-F238E27FC236}">
              <a16:creationId xmlns:a16="http://schemas.microsoft.com/office/drawing/2014/main" id="{7375A3E7-C91C-41CF-88C3-4BDA0FEDBD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0" name="AutoShape 1025" descr="Mostrando IMG_8691.JPG">
          <a:extLst>
            <a:ext uri="{FF2B5EF4-FFF2-40B4-BE49-F238E27FC236}">
              <a16:creationId xmlns:a16="http://schemas.microsoft.com/office/drawing/2014/main" id="{A915D9C0-2943-499D-8FF9-99E8D26555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1" name="AutoShape 1024" descr="Mostrando IMG_8691.JPG">
          <a:extLst>
            <a:ext uri="{FF2B5EF4-FFF2-40B4-BE49-F238E27FC236}">
              <a16:creationId xmlns:a16="http://schemas.microsoft.com/office/drawing/2014/main" id="{B6189CF6-BCA0-4CDC-AE54-079FAB670D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2" name="AutoShape 1025" descr="Mostrando IMG_8691.JPG">
          <a:extLst>
            <a:ext uri="{FF2B5EF4-FFF2-40B4-BE49-F238E27FC236}">
              <a16:creationId xmlns:a16="http://schemas.microsoft.com/office/drawing/2014/main" id="{D2646B54-6354-4717-9151-05DAF7790F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3" name="AutoShape 1024" descr="Mostrando IMG_8691.JPG">
          <a:extLst>
            <a:ext uri="{FF2B5EF4-FFF2-40B4-BE49-F238E27FC236}">
              <a16:creationId xmlns:a16="http://schemas.microsoft.com/office/drawing/2014/main" id="{AEFEA8DB-E371-4DEB-870F-2E78F72C4C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4" name="AutoShape 1025" descr="Mostrando IMG_8691.JPG">
          <a:extLst>
            <a:ext uri="{FF2B5EF4-FFF2-40B4-BE49-F238E27FC236}">
              <a16:creationId xmlns:a16="http://schemas.microsoft.com/office/drawing/2014/main" id="{671F38C4-3254-4BC6-9296-E74B72A3DC0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5" name="AutoShape 1024" descr="Mostrando IMG_8691.JPG">
          <a:extLst>
            <a:ext uri="{FF2B5EF4-FFF2-40B4-BE49-F238E27FC236}">
              <a16:creationId xmlns:a16="http://schemas.microsoft.com/office/drawing/2014/main" id="{0A04E291-2B37-451C-93B7-590918D345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6" name="AutoShape 1025" descr="Mostrando IMG_8691.JPG">
          <a:extLst>
            <a:ext uri="{FF2B5EF4-FFF2-40B4-BE49-F238E27FC236}">
              <a16:creationId xmlns:a16="http://schemas.microsoft.com/office/drawing/2014/main" id="{8472730F-F2AD-4B09-BA6E-6A7356AFDC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7" name="AutoShape 1024" descr="Mostrando IMG_8691.JPG">
          <a:extLst>
            <a:ext uri="{FF2B5EF4-FFF2-40B4-BE49-F238E27FC236}">
              <a16:creationId xmlns:a16="http://schemas.microsoft.com/office/drawing/2014/main" id="{BF59D329-4A96-41A8-95D2-DAA88D18B9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8" name="AutoShape 1025" descr="Mostrando IMG_8691.JPG">
          <a:extLst>
            <a:ext uri="{FF2B5EF4-FFF2-40B4-BE49-F238E27FC236}">
              <a16:creationId xmlns:a16="http://schemas.microsoft.com/office/drawing/2014/main" id="{A0A4E00E-DE63-4BB9-9785-2A4D8A4761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9" name="AutoShape 1024" descr="Mostrando IMG_8691.JPG">
          <a:extLst>
            <a:ext uri="{FF2B5EF4-FFF2-40B4-BE49-F238E27FC236}">
              <a16:creationId xmlns:a16="http://schemas.microsoft.com/office/drawing/2014/main" id="{1F1EDC40-60E4-493C-AFE5-312083FFD3D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0" name="AutoShape 1025" descr="Mostrando IMG_8691.JPG">
          <a:extLst>
            <a:ext uri="{FF2B5EF4-FFF2-40B4-BE49-F238E27FC236}">
              <a16:creationId xmlns:a16="http://schemas.microsoft.com/office/drawing/2014/main" id="{C4BDEB73-43BE-4882-AEBD-510087A759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AC6C2667-97A3-4910-A390-C5E7CE9536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FAC9D8FE-6BF8-4074-9125-FBDE746777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54AAE990-25CA-40E1-A70F-9D3B823843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3915AEF3-8B5B-480D-8CD9-8F1F10EBB8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5" name="AutoShape 1025" descr="Mostrando IMG_8691.JPG">
          <a:extLst>
            <a:ext uri="{FF2B5EF4-FFF2-40B4-BE49-F238E27FC236}">
              <a16:creationId xmlns:a16="http://schemas.microsoft.com/office/drawing/2014/main" id="{5ACA3784-C35D-4762-BD29-ED453977E0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6" name="AutoShape 1024" descr="Mostrando IMG_8691.JPG">
          <a:extLst>
            <a:ext uri="{FF2B5EF4-FFF2-40B4-BE49-F238E27FC236}">
              <a16:creationId xmlns:a16="http://schemas.microsoft.com/office/drawing/2014/main" id="{01EBCE0E-0821-4A2A-9D09-4697C41ACC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7" name="AutoShape 1025" descr="Mostrando IMG_8691.JPG">
          <a:extLst>
            <a:ext uri="{FF2B5EF4-FFF2-40B4-BE49-F238E27FC236}">
              <a16:creationId xmlns:a16="http://schemas.microsoft.com/office/drawing/2014/main" id="{5794E435-9EB0-483D-B8B3-81A1AA7159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8" name="AutoShape 1024" descr="Mostrando IMG_8691.JPG">
          <a:extLst>
            <a:ext uri="{FF2B5EF4-FFF2-40B4-BE49-F238E27FC236}">
              <a16:creationId xmlns:a16="http://schemas.microsoft.com/office/drawing/2014/main" id="{AB711DAE-A42C-402E-B407-2238EDFE03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9" name="AutoShape 1025" descr="Mostrando IMG_8691.JPG">
          <a:extLst>
            <a:ext uri="{FF2B5EF4-FFF2-40B4-BE49-F238E27FC236}">
              <a16:creationId xmlns:a16="http://schemas.microsoft.com/office/drawing/2014/main" id="{A7EBFFF2-833D-4EBF-A3B4-1547F0BB69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0" name="AutoShape 1024" descr="Mostrando IMG_8691.JPG">
          <a:extLst>
            <a:ext uri="{FF2B5EF4-FFF2-40B4-BE49-F238E27FC236}">
              <a16:creationId xmlns:a16="http://schemas.microsoft.com/office/drawing/2014/main" id="{D52FF7AE-8675-4C19-A755-B65A953E2A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1" name="AutoShape 1025" descr="Mostrando IMG_8691.JPG">
          <a:extLst>
            <a:ext uri="{FF2B5EF4-FFF2-40B4-BE49-F238E27FC236}">
              <a16:creationId xmlns:a16="http://schemas.microsoft.com/office/drawing/2014/main" id="{D7F8FD2E-7344-48BC-B84E-8EC6EA93B9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608545C6-15C0-4A80-A331-5EA0796163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3" name="AutoShape 1025" descr="Mostrando IMG_8691.JPG">
          <a:extLst>
            <a:ext uri="{FF2B5EF4-FFF2-40B4-BE49-F238E27FC236}">
              <a16:creationId xmlns:a16="http://schemas.microsoft.com/office/drawing/2014/main" id="{DAF9C4C8-5893-492A-9CB7-076A783049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4" name="AutoShape 1024" descr="Mostrando IMG_8691.JPG">
          <a:extLst>
            <a:ext uri="{FF2B5EF4-FFF2-40B4-BE49-F238E27FC236}">
              <a16:creationId xmlns:a16="http://schemas.microsoft.com/office/drawing/2014/main" id="{5DD2BF15-3703-46E4-9D76-4F95296DEB6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5" name="AutoShape 1025" descr="Mostrando IMG_8691.JPG">
          <a:extLst>
            <a:ext uri="{FF2B5EF4-FFF2-40B4-BE49-F238E27FC236}">
              <a16:creationId xmlns:a16="http://schemas.microsoft.com/office/drawing/2014/main" id="{2C9F61EF-A188-48E2-BD8B-FEE42949AD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6" name="AutoShape 1024" descr="Mostrando IMG_8691.JPG">
          <a:extLst>
            <a:ext uri="{FF2B5EF4-FFF2-40B4-BE49-F238E27FC236}">
              <a16:creationId xmlns:a16="http://schemas.microsoft.com/office/drawing/2014/main" id="{4ECE2192-B691-45BD-A33A-CF1530C9FB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7" name="AutoShape 1025" descr="Mostrando IMG_8691.JPG">
          <a:extLst>
            <a:ext uri="{FF2B5EF4-FFF2-40B4-BE49-F238E27FC236}">
              <a16:creationId xmlns:a16="http://schemas.microsoft.com/office/drawing/2014/main" id="{A152514B-0274-4B98-82D8-4F8381B616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8" name="AutoShape 1024" descr="Mostrando IMG_8691.JPG">
          <a:extLst>
            <a:ext uri="{FF2B5EF4-FFF2-40B4-BE49-F238E27FC236}">
              <a16:creationId xmlns:a16="http://schemas.microsoft.com/office/drawing/2014/main" id="{5381E3E9-BAD5-4387-B80A-60BC11C7AA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9" name="AutoShape 1025" descr="Mostrando IMG_8691.JPG">
          <a:extLst>
            <a:ext uri="{FF2B5EF4-FFF2-40B4-BE49-F238E27FC236}">
              <a16:creationId xmlns:a16="http://schemas.microsoft.com/office/drawing/2014/main" id="{0C3EF913-2656-4C13-B468-0C618504AC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08C8C61F-2872-46D9-A374-594AD8C21C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A14D9A31-531C-4A2B-9F05-4B46F10C99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C929727C-1BA7-4387-9019-497AA4763D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F77B08A6-3FBB-47FA-AE46-6864045F25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4" name="AutoShape 1025" descr="Mostrando IMG_8691.JPG">
          <a:extLst>
            <a:ext uri="{FF2B5EF4-FFF2-40B4-BE49-F238E27FC236}">
              <a16:creationId xmlns:a16="http://schemas.microsoft.com/office/drawing/2014/main" id="{F6489141-BF52-4552-8725-9BDA87050C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5" name="AutoShape 1024" descr="Mostrando IMG_8691.JPG">
          <a:extLst>
            <a:ext uri="{FF2B5EF4-FFF2-40B4-BE49-F238E27FC236}">
              <a16:creationId xmlns:a16="http://schemas.microsoft.com/office/drawing/2014/main" id="{4D8B1208-90EA-44B3-A418-8B088DAB396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6" name="AutoShape 1025" descr="Mostrando IMG_8691.JPG">
          <a:extLst>
            <a:ext uri="{FF2B5EF4-FFF2-40B4-BE49-F238E27FC236}">
              <a16:creationId xmlns:a16="http://schemas.microsoft.com/office/drawing/2014/main" id="{A8530995-17E8-49E2-9410-1826C4C197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7" name="AutoShape 1024" descr="Mostrando IMG_8691.JPG">
          <a:extLst>
            <a:ext uri="{FF2B5EF4-FFF2-40B4-BE49-F238E27FC236}">
              <a16:creationId xmlns:a16="http://schemas.microsoft.com/office/drawing/2014/main" id="{E3ACDF23-D34B-49FD-AECD-4CBDD1EC15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8" name="AutoShape 1025" descr="Mostrando IMG_8691.JPG">
          <a:extLst>
            <a:ext uri="{FF2B5EF4-FFF2-40B4-BE49-F238E27FC236}">
              <a16:creationId xmlns:a16="http://schemas.microsoft.com/office/drawing/2014/main" id="{2CA300AC-F240-4B1E-A3C7-1F59E4D270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9" name="AutoShape 1024" descr="Mostrando IMG_8691.JPG">
          <a:extLst>
            <a:ext uri="{FF2B5EF4-FFF2-40B4-BE49-F238E27FC236}">
              <a16:creationId xmlns:a16="http://schemas.microsoft.com/office/drawing/2014/main" id="{1527305C-EE7A-4F08-ABEB-BE8D0194EF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0" name="AutoShape 1025" descr="Mostrando IMG_8691.JPG">
          <a:extLst>
            <a:ext uri="{FF2B5EF4-FFF2-40B4-BE49-F238E27FC236}">
              <a16:creationId xmlns:a16="http://schemas.microsoft.com/office/drawing/2014/main" id="{2B5DF0C9-CFE7-48C5-A6E2-E4502F69D8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140D88F6-D713-4B61-80D1-5B7A804F12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2" name="AutoShape 1025" descr="Mostrando IMG_8691.JPG">
          <a:extLst>
            <a:ext uri="{FF2B5EF4-FFF2-40B4-BE49-F238E27FC236}">
              <a16:creationId xmlns:a16="http://schemas.microsoft.com/office/drawing/2014/main" id="{232F27D1-4FF5-4BEE-9048-3939BEFB82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3" name="AutoShape 1024" descr="Mostrando IMG_8691.JPG">
          <a:extLst>
            <a:ext uri="{FF2B5EF4-FFF2-40B4-BE49-F238E27FC236}">
              <a16:creationId xmlns:a16="http://schemas.microsoft.com/office/drawing/2014/main" id="{BA942ED4-9C43-4E4A-9AC3-13D626E5FD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4" name="AutoShape 1025" descr="Mostrando IMG_8691.JPG">
          <a:extLst>
            <a:ext uri="{FF2B5EF4-FFF2-40B4-BE49-F238E27FC236}">
              <a16:creationId xmlns:a16="http://schemas.microsoft.com/office/drawing/2014/main" id="{E622533B-01AF-4F1C-B44D-1EFC83BAA5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5" name="AutoShape 1024" descr="Mostrando IMG_8691.JPG">
          <a:extLst>
            <a:ext uri="{FF2B5EF4-FFF2-40B4-BE49-F238E27FC236}">
              <a16:creationId xmlns:a16="http://schemas.microsoft.com/office/drawing/2014/main" id="{645D505B-32FD-4B68-823E-BD2A808B56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6" name="AutoShape 1025" descr="Mostrando IMG_8691.JPG">
          <a:extLst>
            <a:ext uri="{FF2B5EF4-FFF2-40B4-BE49-F238E27FC236}">
              <a16:creationId xmlns:a16="http://schemas.microsoft.com/office/drawing/2014/main" id="{824785FC-7F41-470F-8AB7-73385A81E2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7" name="AutoShape 1024" descr="Mostrando IMG_8691.JPG">
          <a:extLst>
            <a:ext uri="{FF2B5EF4-FFF2-40B4-BE49-F238E27FC236}">
              <a16:creationId xmlns:a16="http://schemas.microsoft.com/office/drawing/2014/main" id="{64238E00-5D09-4879-BC57-F25253D2C7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8" name="AutoShape 1025" descr="Mostrando IMG_8691.JPG">
          <a:extLst>
            <a:ext uri="{FF2B5EF4-FFF2-40B4-BE49-F238E27FC236}">
              <a16:creationId xmlns:a16="http://schemas.microsoft.com/office/drawing/2014/main" id="{5346758D-D6C8-479A-9F4C-8C63EA4981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DE4EFCA3-02A6-4BBA-8957-DB044F797E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896DE14D-79F6-463B-9183-3458A2A869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59E3E28B-7E53-41EC-A54B-D28947A99CA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4E71655F-FFA4-4A3B-AF46-86FE5D7F44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3" name="AutoShape 1025" descr="Mostrando IMG_8691.JPG">
          <a:extLst>
            <a:ext uri="{FF2B5EF4-FFF2-40B4-BE49-F238E27FC236}">
              <a16:creationId xmlns:a16="http://schemas.microsoft.com/office/drawing/2014/main" id="{D1269CE7-E2CA-4CA2-A23D-A0316D94D4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4" name="AutoShape 1024" descr="Mostrando IMG_8691.JPG">
          <a:extLst>
            <a:ext uri="{FF2B5EF4-FFF2-40B4-BE49-F238E27FC236}">
              <a16:creationId xmlns:a16="http://schemas.microsoft.com/office/drawing/2014/main" id="{BAEECA0C-58D0-4CB4-B896-E5E8B6797CB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5" name="AutoShape 1025" descr="Mostrando IMG_8691.JPG">
          <a:extLst>
            <a:ext uri="{FF2B5EF4-FFF2-40B4-BE49-F238E27FC236}">
              <a16:creationId xmlns:a16="http://schemas.microsoft.com/office/drawing/2014/main" id="{F2FD2475-3CFA-432B-B1A9-D74BA5DB7E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6" name="AutoShape 1024" descr="Mostrando IMG_8691.JPG">
          <a:extLst>
            <a:ext uri="{FF2B5EF4-FFF2-40B4-BE49-F238E27FC236}">
              <a16:creationId xmlns:a16="http://schemas.microsoft.com/office/drawing/2014/main" id="{994619DF-83B1-4A84-B06B-8CF0A36615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7" name="AutoShape 1025" descr="Mostrando IMG_8691.JPG">
          <a:extLst>
            <a:ext uri="{FF2B5EF4-FFF2-40B4-BE49-F238E27FC236}">
              <a16:creationId xmlns:a16="http://schemas.microsoft.com/office/drawing/2014/main" id="{0E31B8B0-15D6-40A2-9532-24F82D3710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8" name="AutoShape 1024" descr="Mostrando IMG_8691.JPG">
          <a:extLst>
            <a:ext uri="{FF2B5EF4-FFF2-40B4-BE49-F238E27FC236}">
              <a16:creationId xmlns:a16="http://schemas.microsoft.com/office/drawing/2014/main" id="{5257076D-50D1-4958-902E-81BD1B924E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9" name="AutoShape 1025" descr="Mostrando IMG_8691.JPG">
          <a:extLst>
            <a:ext uri="{FF2B5EF4-FFF2-40B4-BE49-F238E27FC236}">
              <a16:creationId xmlns:a16="http://schemas.microsoft.com/office/drawing/2014/main" id="{A9C99BC1-03CE-493B-BCEE-1945C22C54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A6E31297-7F38-4E27-B685-7B2D7F12EA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1" name="AutoShape 1025" descr="Mostrando IMG_8691.JPG">
          <a:extLst>
            <a:ext uri="{FF2B5EF4-FFF2-40B4-BE49-F238E27FC236}">
              <a16:creationId xmlns:a16="http://schemas.microsoft.com/office/drawing/2014/main" id="{1EB1FC8A-8EE8-44F2-817F-998F0FB4CC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2" name="AutoShape 1024" descr="Mostrando IMG_8691.JPG">
          <a:extLst>
            <a:ext uri="{FF2B5EF4-FFF2-40B4-BE49-F238E27FC236}">
              <a16:creationId xmlns:a16="http://schemas.microsoft.com/office/drawing/2014/main" id="{0D2BD182-CC7A-4A7C-B328-32A53574D9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3" name="AutoShape 1025" descr="Mostrando IMG_8691.JPG">
          <a:extLst>
            <a:ext uri="{FF2B5EF4-FFF2-40B4-BE49-F238E27FC236}">
              <a16:creationId xmlns:a16="http://schemas.microsoft.com/office/drawing/2014/main" id="{37A26741-B514-4386-8608-424F039CE3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4" name="AutoShape 1024" descr="Mostrando IMG_8691.JPG">
          <a:extLst>
            <a:ext uri="{FF2B5EF4-FFF2-40B4-BE49-F238E27FC236}">
              <a16:creationId xmlns:a16="http://schemas.microsoft.com/office/drawing/2014/main" id="{DC7F37A1-D18D-4A2D-AF28-3CDE165735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5" name="AutoShape 1025" descr="Mostrando IMG_8691.JPG">
          <a:extLst>
            <a:ext uri="{FF2B5EF4-FFF2-40B4-BE49-F238E27FC236}">
              <a16:creationId xmlns:a16="http://schemas.microsoft.com/office/drawing/2014/main" id="{FF4A2D65-2A69-4B8E-9081-96FE3F7E22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6" name="AutoShape 1024" descr="Mostrando IMG_8691.JPG">
          <a:extLst>
            <a:ext uri="{FF2B5EF4-FFF2-40B4-BE49-F238E27FC236}">
              <a16:creationId xmlns:a16="http://schemas.microsoft.com/office/drawing/2014/main" id="{10A10A9E-0E71-417B-8250-E828094773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7" name="AutoShape 1025" descr="Mostrando IMG_8691.JPG">
          <a:extLst>
            <a:ext uri="{FF2B5EF4-FFF2-40B4-BE49-F238E27FC236}">
              <a16:creationId xmlns:a16="http://schemas.microsoft.com/office/drawing/2014/main" id="{4B1B01E0-3E24-4E79-B438-7BA090EABA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8" name="AutoShape 1024" descr="Mostrando IMG_8691.JPG">
          <a:extLst>
            <a:ext uri="{FF2B5EF4-FFF2-40B4-BE49-F238E27FC236}">
              <a16:creationId xmlns:a16="http://schemas.microsoft.com/office/drawing/2014/main" id="{85ECE102-05FA-4D67-988C-F49D77E2F5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C39422F7-DAB4-4BE4-AA36-025EFE5D6A1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9BB714E3-96DE-449D-B472-953E9A56960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0A030D49-B701-471D-939B-C518FBFBFDE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37869872-EEB3-4880-BC20-5580D399F09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270CFF78-B245-487F-83BC-F06CAEB55C3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37596530-31C6-4935-B364-DEEDBDE0671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9557330-C347-41B1-8DEA-AF8C7AB218B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7F54E8B4-0AC9-4D78-AAFE-CA58676E1D4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9DC48DC4-52F9-4FE4-8EFB-E3C081ED21E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D21A19B2-3BD4-4038-A088-44031E4F65B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205A0488-2129-44B5-BA6E-5BF92F6CC9D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F718BB6-5C1B-445F-BBA7-386231725A3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A63C0F5C-F8AD-4B90-954E-AC7D661541E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CF2EE527-602F-46BE-B969-519FA6CEC7C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03C86DBD-38F6-4C99-A139-6E25ADE058B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51EA9A57-774A-409B-98FE-1650088C60C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C33A272-ECA1-407C-ABDE-F7282CC3FC2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9D8B656F-11FF-46D7-BE11-C45E698017F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97FA3D25-6784-437D-A21E-4F9A56E623D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61265A42-1FBA-411C-B0C6-EE1965EC066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3F69B686-F805-4305-B1B9-2251FEBF1E9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C9894233-98FD-4F17-8219-6A861D52B44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6112766D-7435-4694-940B-34EECD7E704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F64D2E2D-0425-46B2-8625-AA5862FA68A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D834AC6-66D6-4AAF-89D5-4C54F24E3AC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C2394EF9-AF65-4FD6-B754-85BC34BE8AE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747225B7-56D6-4568-86E0-C917255A9DA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F0A705EA-9683-4052-B640-8C632D0BD29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BCD8A16B-E678-4D10-899F-B3DFB274BE9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4CD0A21-328C-4D09-B175-CA741217CDA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073A9CAB-8D90-4246-9DAE-380214568CB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25C21DC-C12E-40C1-9E30-D601420431E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A3E225D-E184-480F-BD8C-FA2829EE6FA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7B7EDF5E-E37B-4EE5-82A5-94FB763B694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3333303F-FF45-4C0B-A477-D6032904267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97BF409-DB63-49C6-B204-DD7C8FC916C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B0BFE70B-190E-476F-B643-3E88B2A3A2B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D328D525-88CC-46A0-BE67-A9E7D0129D0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574C534-D261-4C8B-ACB5-AA23DF6A5D9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8C26EC7-DA2B-42AC-89F8-02D9BAD6589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7031C693-F965-4F5C-BF6C-50CD13FF052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8D423C8D-107C-4716-9111-5BCC421A9F9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41ECB8AC-3AB1-4210-9559-4890B36B99C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4FC7CCF0-1C93-4407-992C-3684F73CBA4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96F379C-BC70-48D4-BF2D-6558261EC1E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A9616B17-7E58-4ACB-99D9-38E6F53BA72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3C11D0D-58E7-48A8-A06F-8B3C1FB8A59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659DBF7F-27D8-4995-A188-AA130F619F3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0DC24171-2EDC-46EB-A2F3-0A59F2D9C50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2F7336FF-94B2-4C85-8497-CD946957824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808C61DC-4124-4FD0-A310-E376475A70D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7A5C76BE-0205-48B7-A7A4-9B1BED855FD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71A7D6AB-98E3-4304-BD75-2865BBFF4FE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1E7E6C73-0CFA-479F-81CF-AB92F9355ED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0F5FBC3F-96AF-4EC7-BE5D-E76FDE20E39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8A6C70B6-8091-4318-9BFB-6BED40DF038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95611439-3F48-41FC-8C4D-6CD06099C6D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F03BC6ED-8B16-4B3C-A44C-D76B1D04A61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14AF35B-98EA-4B46-9BDC-63B16EB21F0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7569E060-6B1E-49FE-A17A-43C0000FC55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77731E5D-298F-4A3C-9625-612DA39C399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BFB4B64C-6F51-4368-A253-733755EB8C9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13B9EC4C-C1EB-4602-917C-28F0E2CC50C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D3099CDB-4B89-4B78-9BC7-11D8D38C855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B3F62860-A6FB-4E1E-9263-1FA3257A5B1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B4849D1B-DF49-4EF8-8352-54DEB3ABAC1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32F1EBD0-1BBB-4B92-A997-47AA85EA76A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05E20348-B805-4005-9CCF-168594F2F45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74D4CB60-238E-4BF3-BF5E-98F702498DB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1982D338-B0A1-4C50-BD45-D5E5EA0CA3F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9E668680-6DB4-4286-9C31-7AC4F30F4AF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6CE5335C-A443-4711-AB36-13A7D4371DA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B658508-182B-408D-9E5F-EEDBC6B8446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4D6F78FF-C59C-4049-97F9-5A93DB8EC76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F7618EA8-EAFC-40C0-80E6-77BDC3AB1E5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7CEBAD64-9816-4A41-AA2F-C1A1C668B37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1095375</xdr:colOff>
      <xdr:row>2</xdr:row>
      <xdr:rowOff>790576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FEB63096-525C-491B-A35A-32B1EFCF4C4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6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A9C0B941-2C3C-4AAD-8065-D0CF3C14C9A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481217D2-11E2-456F-8CDA-56FAA018A90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3EA8B230-8DCB-4AE0-B702-73AE009D5A8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9F75ABF6-91BD-42EA-A382-13B35EE075B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EC619670-7A05-4E50-AB9A-5EE501635C8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AC6F26D9-EAC8-48A5-B529-6B8F624995A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8D62149-F2C2-4F04-B8D0-3C4B5EBE21A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EDB66806-FCFA-4DBB-8970-B15129C1AD2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47A29B87-BF73-4932-91E6-945D52769AF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06E0F703-0298-4A1C-827B-9CC0F2994A4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A6BCFE5C-51D6-4748-BB5E-9BDBA63DFF6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8D83085A-3F62-4F7D-94DE-7D42EE978D1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1F4F0925-7FFF-40EC-A1CD-7491ACDFA82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7B6C5D19-868F-4A8D-8697-0D3827BAE0A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D463D491-4BFB-42CD-AD2A-1A7ADCAB311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5DE4C802-ECDC-4A2D-83F7-2F7E82A398F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C0043877-E4CD-4A38-9B0F-BDD3188349F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395B5D9F-E807-46B3-9654-A8370F3DF6D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D9C70F75-625A-490E-9518-FA3FE6F7767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A84D68BB-F7C1-4E1A-A3F6-25ECC8892CE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B5BB460C-6495-4AE2-AE59-0829E8F4CD3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1F2C202C-8B02-4A70-AD95-DB375791DB6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6EB8CEEB-3AC2-4B63-9E4F-1D639030189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90F9150A-9E1F-4637-827D-85E47685B1B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F4C24A63-D4B5-41F9-91C3-A913D3FBA19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18652A44-F267-4C24-B283-A0331E742DD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F8536282-0415-4AA6-A993-9D820A21D8F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5C33858A-17BE-47F3-94EA-36263378E1C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147E6324-D0DA-40A4-8F97-06C2DDE69D8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5044FC39-2E79-448C-A96E-65BD11BEE00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14802756-4D80-4574-B549-6660112ADD8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C3E21C84-2D8F-4E98-B8D6-7D91FCD5241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4855887B-2C83-49B5-BD61-95023B4D4F2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39779F28-1BE3-4A45-939D-0F7DF4DE1CF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DA447C45-95D7-4280-A7E9-902D852B27A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963C9714-DC74-4FC5-8591-6C4190E5189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F1ED30E2-8679-4098-9A38-0B143F067C4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C1283B0A-0148-4D64-8BCB-8475FC0D155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0618111B-D20A-4A30-AC3B-7351BD34C32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86272225-4BF9-45F0-BF5A-104374B7F65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5F2D1AB3-05E5-44C8-9685-07956401F04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A39CA001-1C16-441C-BD35-AC40B2CE50E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ABB1D364-4CA5-44A1-835A-CCF1EBD2075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8ED6DA5F-0A30-404D-ACD6-5C788B060D7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9021ED6A-FC25-4543-BCA3-699091E390A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75326112-239E-4A37-A08E-561FE8DADD3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4961DA0B-5EC0-45B9-8C89-EBA6F20451D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A91CC25C-5101-48DA-89DB-63023DD712E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F7DCF51E-F65F-4474-86F9-C50F1E3DAAD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2A98FE6C-C15F-4511-93BF-6A864E13F09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00B2875B-A1BA-415F-8BCC-124BC721414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E2729A3C-CF7A-4AA1-BADD-DC26028DE36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B3A5AF79-A475-47B5-B24E-BA2A9696C73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F8F641A8-A30F-4A63-BEEB-7D1293CC3B0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ADF4D06A-5640-4D02-98E8-7B8FC4CE515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494C93D8-B4F8-427F-83CD-B99C3D17F88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D0A7C3CA-4161-4220-8432-850DF684660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C6CC2E4A-060E-43D1-8F46-F3105FEA18C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55896577-4C38-44F9-9790-F183AC16C39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F4F9F7A0-E185-41F3-96AD-694A11667C5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D88FF548-F2B9-460F-8E3A-0F25E60731B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FC7FA4E1-C064-4BBE-BB98-E26B82662E8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40F040C6-A665-498C-BC36-6DCA3E5DCFC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7CD65C6F-BC49-4D14-9181-992F2F4339E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51E91EEF-6744-484D-9BB6-9D970871E0A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626C819D-C5B3-4BF7-9735-26104F9E311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54AAC91E-109B-44FA-8EEE-B1E7D0F55C9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ED42565D-82F7-4865-A7F3-EE9B2690509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6566CA70-3686-4CE4-A780-F72A8E1A359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330B4ECB-2FFE-46DF-8682-3C2505DB261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2CA3A542-C237-4F82-BC70-895287A8290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4C43EA42-5E27-41C6-89C4-38528C21476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ACC26217-9F9D-4BF0-A5F1-8970997398E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EC29941A-A04F-4A62-AB41-73E4A3EF75E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0C52B93D-4808-43B7-9B13-34B679A0008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3CF25868-097E-4E60-9AC2-A92B57EA13B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301625</xdr:colOff>
      <xdr:row>1</xdr:row>
      <xdr:rowOff>111125</xdr:rowOff>
    </xdr:from>
    <xdr:to>
      <xdr:col>15</xdr:col>
      <xdr:colOff>574555</xdr:colOff>
      <xdr:row>2</xdr:row>
      <xdr:rowOff>754785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05022571-41B3-4447-9B85-985D109A4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60625" y="339725"/>
          <a:ext cx="123305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652747</xdr:colOff>
      <xdr:row>11</xdr:row>
      <xdr:rowOff>317418</xdr:rowOff>
    </xdr:from>
    <xdr:to>
      <xdr:col>11</xdr:col>
      <xdr:colOff>379924</xdr:colOff>
      <xdr:row>20</xdr:row>
      <xdr:rowOff>339453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66FCAE91-FF8D-4992-8EF6-A4448AE1E019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974547" y="3644818"/>
          <a:ext cx="1949677" cy="32859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970247</xdr:colOff>
      <xdr:row>11</xdr:row>
      <xdr:rowOff>307893</xdr:rowOff>
    </xdr:from>
    <xdr:to>
      <xdr:col>13</xdr:col>
      <xdr:colOff>662499</xdr:colOff>
      <xdr:row>20</xdr:row>
      <xdr:rowOff>329928</xdr:rowOff>
    </xdr:to>
    <xdr:pic>
      <xdr:nvPicPr>
        <xdr:cNvPr id="158" name="Imagen 157">
          <a:extLst>
            <a:ext uri="{FF2B5EF4-FFF2-40B4-BE49-F238E27FC236}">
              <a16:creationId xmlns:a16="http://schemas.microsoft.com/office/drawing/2014/main" id="{7E853283-8A12-4A62-B182-37FE7779BB82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514547" y="3635293"/>
          <a:ext cx="1940152" cy="328593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4EA725B4-B11A-4029-850C-E9164301540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E0FEF78D-5853-48EA-8375-AF6C4514255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52187479-C9FE-4A82-8055-436065359D1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36C27616-644D-4AFB-A391-6C8998E8119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DD774FEC-C78D-4037-9B2D-98041D94F58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7BFD3469-9A5F-413B-A39A-CB7BC07E21D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C764878A-F4CB-46C6-9556-918E55F6174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37705F68-DF41-48A0-BEE9-301DA8B783C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DB6A40E4-951A-433F-93AD-58EBEAF8BE9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656FF380-C450-432C-A1BF-1DC7FE5848F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86744DB9-5488-4FB0-B90C-1C7B18D77EB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4B8CE452-1E64-4DBB-A93A-C08E95362EB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FD1BA779-17F3-461F-9CEB-877ACA86AA0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5BA4A035-11E1-4803-AD27-5AB9552C82C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6F3FA895-8590-48EB-AC5C-ED2BA873CB0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4" name="AutoShape 1025" descr="Mostrando IMG_8691.JPG">
          <a:extLst>
            <a:ext uri="{FF2B5EF4-FFF2-40B4-BE49-F238E27FC236}">
              <a16:creationId xmlns:a16="http://schemas.microsoft.com/office/drawing/2014/main" id="{29781A52-8415-45E8-ADE4-8CEECF67BD1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3178B63A-EB28-44D1-A9C3-45F4D24279D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6" name="AutoShape 1025" descr="Mostrando IMG_8691.JPG">
          <a:extLst>
            <a:ext uri="{FF2B5EF4-FFF2-40B4-BE49-F238E27FC236}">
              <a16:creationId xmlns:a16="http://schemas.microsoft.com/office/drawing/2014/main" id="{9AD61FA5-8551-4B18-9B68-EB69EC4DF98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267A410B-16C1-465E-8C1B-88D915EA8E2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119D23E4-B4C5-4E75-945A-EAB9E915A37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55402CFC-EA41-43CA-9C02-3C51E5A1C01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6B1B74C6-CEB8-4437-A8C1-E1A9D8EF3B9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4EA0B875-27B3-4057-A0A2-BF142A8284E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C98C310B-E584-4EDB-AAA7-30D186F9AF4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6C198D03-15B9-4CBF-B858-74130BFAF4C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D76344BF-4E97-454C-9809-5E2FEA0CE64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E7F9AF2A-8551-410F-8D35-8AA847E7F26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58DAA970-8DA0-41E6-93D6-830BE314A94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79BBA384-8321-40B0-972C-D5B8B20299B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3F73C599-CCBB-49CA-B18C-C9F0370FD49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6E4714A5-1B09-45AD-A3D8-C50E8AED14D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46076E6E-68CF-4CEC-B192-ADC82BC349C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65FA6E0A-4000-443B-A1F4-5B313F2F391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FCD43988-930F-40DE-A6D0-E51004EDBC3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3" name="AutoShape 1025" descr="Mostrando IMG_8691.JPG">
          <a:extLst>
            <a:ext uri="{FF2B5EF4-FFF2-40B4-BE49-F238E27FC236}">
              <a16:creationId xmlns:a16="http://schemas.microsoft.com/office/drawing/2014/main" id="{8B644E51-EBA8-42FD-A824-B4490A3917F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B39F98A7-3351-44AD-BB7D-7F2840BD1F6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5" name="AutoShape 1025" descr="Mostrando IMG_8691.JPG">
          <a:extLst>
            <a:ext uri="{FF2B5EF4-FFF2-40B4-BE49-F238E27FC236}">
              <a16:creationId xmlns:a16="http://schemas.microsoft.com/office/drawing/2014/main" id="{20122332-7CD4-494D-B01A-B5E5DC36A02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B43D1FEA-70BD-4CF6-B9A9-5A3229D0323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261D68ED-F93C-4B25-A90B-6960944280E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89768E19-8BFE-43CB-A896-91CAA1F3F32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DB03D891-C632-4966-A6AE-F9BBE6D673E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4C111E55-88A2-43DB-B225-9864CC99C20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8389D28B-0BE3-4C4E-AC17-E5E985C4F82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EDC91AB4-4711-449A-BF68-E3BDC2A0699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CF6A4EB9-904C-4FC4-A555-4D041341731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166C2571-F233-4282-B33F-3E6168F588B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CE93FC68-C8C2-48D2-9D47-B0B61929A56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8DFD3091-AB06-48F0-9B88-56E76691536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964DD885-E9AF-4F76-96D7-5F874CC6361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A0B76BD9-DA56-4CC0-B762-8F65DB526DE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D6042C65-B3BE-41A4-82A9-9409638E6E8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FE5D0410-2A08-484A-A2F8-DE621C5DA2A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4622B014-54AB-44FB-8184-633F4B8588D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2" name="AutoShape 1025" descr="Mostrando IMG_8691.JPG">
          <a:extLst>
            <a:ext uri="{FF2B5EF4-FFF2-40B4-BE49-F238E27FC236}">
              <a16:creationId xmlns:a16="http://schemas.microsoft.com/office/drawing/2014/main" id="{6E4713F1-D787-4442-A0B2-02770868940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0F8DBD4D-DFB9-49FC-8FBA-F308C631A96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4" name="AutoShape 1025" descr="Mostrando IMG_8691.JPG">
          <a:extLst>
            <a:ext uri="{FF2B5EF4-FFF2-40B4-BE49-F238E27FC236}">
              <a16:creationId xmlns:a16="http://schemas.microsoft.com/office/drawing/2014/main" id="{B5A29DF0-F66B-490F-8C47-10BF87D2F78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6FC2DCC1-4243-44BE-B29E-FC76EC3008C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E39DF01C-92FE-43A4-9693-9863FBA8019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BF01E898-F950-4492-8177-038BE663721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CEF1D6E1-E39C-4CAF-8D66-D182E984E7E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7AE356C6-A8FF-41FE-A0F8-D2A21B85D01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2B4F7D76-C73D-41E0-9C83-2D70DC526ED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DF433CB3-FABD-4B82-9828-DAC689BC7C8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1D39F2C1-646F-4BD3-8A43-66C6498A6E0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970B68C1-DAFC-4F56-8E2D-831D006C147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6D1862B2-54B5-4AD5-A29D-9529668833B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80D088B6-17E7-401A-96F0-9AE6DB0E69B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C999368F-6F8C-4029-8A3A-65C2721DEC1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F28BE262-26E0-4F26-97AF-0C01FF81747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DBE294AC-D0B5-452B-88A3-46129E0A9B2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1CB495D6-6451-42DA-BC34-57E855DA473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5DE2B399-B72C-4F1E-92F6-5B1CBB48229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1" name="AutoShape 1025" descr="Mostrando IMG_8691.JPG">
          <a:extLst>
            <a:ext uri="{FF2B5EF4-FFF2-40B4-BE49-F238E27FC236}">
              <a16:creationId xmlns:a16="http://schemas.microsoft.com/office/drawing/2014/main" id="{49220A43-853C-4705-A8CC-952B09FA266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2F212FAF-8814-42F1-BCB2-3C9457F2E5D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7122D009-87C9-4061-864C-BAD5781B3A0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D99D9468-F3E9-409E-B655-3DCE7AF989D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204113</xdr:colOff>
      <xdr:row>33</xdr:row>
      <xdr:rowOff>88454</xdr:rowOff>
    </xdr:from>
    <xdr:ext cx="1069516" cy="608232"/>
    <xdr:pic>
      <xdr:nvPicPr>
        <xdr:cNvPr id="235" name="Imagen 234">
          <a:extLst>
            <a:ext uri="{FF2B5EF4-FFF2-40B4-BE49-F238E27FC236}">
              <a16:creationId xmlns:a16="http://schemas.microsoft.com/office/drawing/2014/main" id="{AB8BF053-710D-4AC2-8AD2-04382129FEE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89170" y="9123597"/>
          <a:ext cx="1069516" cy="608232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E862EEC4-997A-4B34-AD26-A786327BEF6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1B43059C-E777-49FC-8936-3B8C7155A30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83CB046A-632D-4A88-9124-1FB35914CCE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CEA46E5A-A397-4547-B48A-56923FE90AD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A91F2F22-2D75-4311-B7D8-E84F9FD6580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C358EE6C-9F3E-4583-89D8-2D6E70EAEF2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5F017FB1-9815-4883-9638-28EE68F7BC3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88C79668-9EBC-4B1B-AE16-D799B76720A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0DD48BA1-0935-42C2-A7D2-EFB52955CD6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8512C6FC-66BA-4A48-8169-E6052A415C8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1FCFE2C6-CDD6-48C6-9AEA-563259F25E2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6A869383-25EF-4C58-B870-18870BDD4C8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310D9DE0-4278-4DFD-AC74-8655DB14486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F4C1CF0F-7FF8-4B1A-9DB0-4592EED86FB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C74E5C8F-1FB7-4EC1-A04E-87E80660C71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1" name="AutoShape 1025" descr="Mostrando IMG_8691.JPG">
          <a:extLst>
            <a:ext uri="{FF2B5EF4-FFF2-40B4-BE49-F238E27FC236}">
              <a16:creationId xmlns:a16="http://schemas.microsoft.com/office/drawing/2014/main" id="{7DAF9884-5B69-48A6-92A2-EE5ADF996A1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6BDA608E-3A88-4E01-AF01-3768F0C6AC1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4CCB33B7-7A30-494E-A723-0C1D99D1856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3D5F2418-1DCD-4CED-9246-C15EF0A7C24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2786B24C-39F7-430C-902D-6E448427160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06FFA929-B266-4509-B53B-D00A7A328CF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74CE1ACC-4DCD-4574-86C2-86E3144C7F0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A62CEF1A-17B3-4C66-834C-06F0E62C27F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F8D2DF11-14A8-4D06-BC71-FBF57B4FE11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ACD56B9C-4E0E-4344-9AE5-E6E05BC3545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EFD2BB93-5EAA-4991-875B-DFC69B67566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96082C34-C349-4491-B429-F276FDF3452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AE7CC49F-40C9-4AD0-8AF5-4790B276E95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0DE18F33-EDFA-4AEF-A19C-DF519065D22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484A95F9-22C3-4E32-AE5B-84CA1F207A2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6FB846D7-E027-43BA-A711-54C4BBC924B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0DA5EAB9-725F-446F-BB7A-649905B639D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11562869-CB80-4760-9050-7999497AD17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C39AC9AA-AB16-4645-A3C0-9B3E31BFE98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0" name="AutoShape 1025" descr="Mostrando IMG_8691.JPG">
          <a:extLst>
            <a:ext uri="{FF2B5EF4-FFF2-40B4-BE49-F238E27FC236}">
              <a16:creationId xmlns:a16="http://schemas.microsoft.com/office/drawing/2014/main" id="{53BBFEFD-8848-4665-9F7F-40B8AE80164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6714274E-67F4-4B79-952A-5FCE2CC2F20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F7D8DCA4-4654-4CBB-AE0E-A9F487CFB66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E0F7CC17-9E1E-44E3-8D75-A820EA9D044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48B934CC-E8DB-44D8-A983-01ADE0D3594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989A5697-F36E-49C9-8CAC-E023FA513E9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944B6EFD-9330-4A3C-8306-56B89AE5908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03876D6B-5C89-4DEA-8D27-C81944F8C9B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A92FDABD-7FBF-441D-9BEB-07671D896E7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8944F40F-A2E4-4A37-8F0B-D4F9E57699D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74ABB138-57C1-45AA-B284-3058E9EBA0A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2EB62CF8-D826-4E4B-8CDE-CD93D945FB1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302857D8-19D6-4B2F-9079-6234DCEBD57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E508B9B0-3D2C-40AC-A354-B23DFF00B56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E4FD4846-1537-4ABA-8F07-2654B2E610A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DD43A9DB-192A-4516-B6D3-0D75E38BDC9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BDF2C2FB-A2D4-46D4-A183-21AD5DE4B10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9681EF03-CD76-447D-8995-0F5DCC00015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2B507D6F-6CE2-421A-920B-0869B32CBA6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89" name="AutoShape 1025" descr="Mostrando IMG_8691.JPG">
          <a:extLst>
            <a:ext uri="{FF2B5EF4-FFF2-40B4-BE49-F238E27FC236}">
              <a16:creationId xmlns:a16="http://schemas.microsoft.com/office/drawing/2014/main" id="{51B4E6EA-D3B1-4E8C-8C98-4ABCC53E5A0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589BCAFC-7EC1-442C-9D97-37F572B8BE6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E6AE1688-6A5E-4959-8656-EBDFB30C218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3922C71C-1DCA-4BEF-BB7E-702EF070E28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B638B9D2-EEE4-4F3A-9A07-84BAFB6C030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BBE38B05-2D28-402B-A143-6287C91894B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6B702DF7-0D00-4F64-A3DB-B85C9CE5EB0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8950997B-FD5E-4557-8C8D-7F1312F963E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3D22013D-1241-4246-8D80-89A6092C5A3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4A442E14-4E7B-4CC3-953C-C75EE1D612B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BE47465A-0DBB-4F66-A114-B92A1AFAA89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867F5832-AD15-43E2-AB31-587851E7613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7E6659E2-2A46-4002-9B02-F973EE3BD47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E00FFFFB-1BB2-493C-AE02-B36E9F7A1EF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59F13B94-1F44-4BCC-AF11-70077802A4A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D9A1EF2D-B158-4F01-A1E7-58084625F88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AB42EC1B-ADA1-4561-BB9A-3A54CFD16FB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02D9958D-698C-4545-B225-868FFBF5055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FF9C3A12-F7B1-42DA-96B1-BA7CCADC227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8" name="AutoShape 1025" descr="Mostrando IMG_8691.JPG">
          <a:extLst>
            <a:ext uri="{FF2B5EF4-FFF2-40B4-BE49-F238E27FC236}">
              <a16:creationId xmlns:a16="http://schemas.microsoft.com/office/drawing/2014/main" id="{706AD09A-E07E-4E31-9B52-1DC53510BAF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09" name="AutoShape 1024" descr="Mostrando IMG_8691.JPG">
          <a:extLst>
            <a:ext uri="{FF2B5EF4-FFF2-40B4-BE49-F238E27FC236}">
              <a16:creationId xmlns:a16="http://schemas.microsoft.com/office/drawing/2014/main" id="{9AFADBD3-3A9A-4059-AB9C-DD01805658B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10" name="AutoShape 1025" descr="Mostrando IMG_8691.JPG">
          <a:extLst>
            <a:ext uri="{FF2B5EF4-FFF2-40B4-BE49-F238E27FC236}">
              <a16:creationId xmlns:a16="http://schemas.microsoft.com/office/drawing/2014/main" id="{DB7576AC-4AB1-4B87-A9A5-0D324C75E4B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311" name="AutoShape 1024" descr="Mostrando IMG_8691.JPG">
          <a:extLst>
            <a:ext uri="{FF2B5EF4-FFF2-40B4-BE49-F238E27FC236}">
              <a16:creationId xmlns:a16="http://schemas.microsoft.com/office/drawing/2014/main" id="{D045A9DF-8EEC-4402-A0E5-1D2D8B2DA69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14</xdr:col>
      <xdr:colOff>301625</xdr:colOff>
      <xdr:row>33</xdr:row>
      <xdr:rowOff>111125</xdr:rowOff>
    </xdr:from>
    <xdr:to>
      <xdr:col>15</xdr:col>
      <xdr:colOff>574555</xdr:colOff>
      <xdr:row>34</xdr:row>
      <xdr:rowOff>754785</xdr:rowOff>
    </xdr:to>
    <xdr:pic>
      <xdr:nvPicPr>
        <xdr:cNvPr id="312" name="Imagen 311">
          <a:extLst>
            <a:ext uri="{FF2B5EF4-FFF2-40B4-BE49-F238E27FC236}">
              <a16:creationId xmlns:a16="http://schemas.microsoft.com/office/drawing/2014/main" id="{82E51A5C-489D-4827-B76D-8015C0A6C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71511" y="339725"/>
          <a:ext cx="1230873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652748</xdr:colOff>
      <xdr:row>43</xdr:row>
      <xdr:rowOff>225978</xdr:rowOff>
    </xdr:from>
    <xdr:ext cx="1818310" cy="2636965"/>
    <xdr:pic>
      <xdr:nvPicPr>
        <xdr:cNvPr id="313" name="Imagen 312">
          <a:extLst>
            <a:ext uri="{FF2B5EF4-FFF2-40B4-BE49-F238E27FC236}">
              <a16:creationId xmlns:a16="http://schemas.microsoft.com/office/drawing/2014/main" id="{BA30DE35-D8BF-46C3-B866-6D7C1D23B3A8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981805" y="11830149"/>
          <a:ext cx="1818310" cy="263696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11</xdr:col>
      <xdr:colOff>970247</xdr:colOff>
      <xdr:row>44</xdr:row>
      <xdr:rowOff>3093</xdr:rowOff>
    </xdr:from>
    <xdr:ext cx="1838267" cy="2609479"/>
    <xdr:pic>
      <xdr:nvPicPr>
        <xdr:cNvPr id="314" name="Imagen 313">
          <a:extLst>
            <a:ext uri="{FF2B5EF4-FFF2-40B4-BE49-F238E27FC236}">
              <a16:creationId xmlns:a16="http://schemas.microsoft.com/office/drawing/2014/main" id="{2AF23A8A-6690-4C33-8CCE-DBC3EAC2A83E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519990" y="11835864"/>
          <a:ext cx="1838267" cy="260947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15" name="AutoShape 1024" descr="Mostrando IMG_8691.JPG">
          <a:extLst>
            <a:ext uri="{FF2B5EF4-FFF2-40B4-BE49-F238E27FC236}">
              <a16:creationId xmlns:a16="http://schemas.microsoft.com/office/drawing/2014/main" id="{E9FFCCE0-2B43-4B02-8524-2422A79B642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16" name="AutoShape 1025" descr="Mostrando IMG_8691.JPG">
          <a:extLst>
            <a:ext uri="{FF2B5EF4-FFF2-40B4-BE49-F238E27FC236}">
              <a16:creationId xmlns:a16="http://schemas.microsoft.com/office/drawing/2014/main" id="{5D2C6725-FA77-49C1-943E-C67DE729829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17" name="AutoShape 1024" descr="Mostrando IMG_8691.JPG">
          <a:extLst>
            <a:ext uri="{FF2B5EF4-FFF2-40B4-BE49-F238E27FC236}">
              <a16:creationId xmlns:a16="http://schemas.microsoft.com/office/drawing/2014/main" id="{97AAB718-843F-443A-966A-224A9058F1C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18" name="AutoShape 1025" descr="Mostrando IMG_8691.JPG">
          <a:extLst>
            <a:ext uri="{FF2B5EF4-FFF2-40B4-BE49-F238E27FC236}">
              <a16:creationId xmlns:a16="http://schemas.microsoft.com/office/drawing/2014/main" id="{232BE8D9-8672-4969-8310-F2463979864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19" name="AutoShape 1024" descr="Mostrando IMG_8691.JPG">
          <a:extLst>
            <a:ext uri="{FF2B5EF4-FFF2-40B4-BE49-F238E27FC236}">
              <a16:creationId xmlns:a16="http://schemas.microsoft.com/office/drawing/2014/main" id="{AB213247-B305-4C17-9571-9E64E3F99B2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0" name="AutoShape 1025" descr="Mostrando IMG_8691.JPG">
          <a:extLst>
            <a:ext uri="{FF2B5EF4-FFF2-40B4-BE49-F238E27FC236}">
              <a16:creationId xmlns:a16="http://schemas.microsoft.com/office/drawing/2014/main" id="{988A3545-EBED-4172-8305-AD0B19A629E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1" name="AutoShape 1024" descr="Mostrando IMG_8691.JPG">
          <a:extLst>
            <a:ext uri="{FF2B5EF4-FFF2-40B4-BE49-F238E27FC236}">
              <a16:creationId xmlns:a16="http://schemas.microsoft.com/office/drawing/2014/main" id="{75CE7638-97EB-4402-A771-9A15DD3E1F5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2" name="AutoShape 1025" descr="Mostrando IMG_8691.JPG">
          <a:extLst>
            <a:ext uri="{FF2B5EF4-FFF2-40B4-BE49-F238E27FC236}">
              <a16:creationId xmlns:a16="http://schemas.microsoft.com/office/drawing/2014/main" id="{AEFBEEFE-6DE3-4C5C-B9CC-F8B553EBFD4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3" name="AutoShape 1024" descr="Mostrando IMG_8691.JPG">
          <a:extLst>
            <a:ext uri="{FF2B5EF4-FFF2-40B4-BE49-F238E27FC236}">
              <a16:creationId xmlns:a16="http://schemas.microsoft.com/office/drawing/2014/main" id="{9D3C464D-8D3A-4E27-8B94-FFCB29E25C0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4" name="AutoShape 1025" descr="Mostrando IMG_8691.JPG">
          <a:extLst>
            <a:ext uri="{FF2B5EF4-FFF2-40B4-BE49-F238E27FC236}">
              <a16:creationId xmlns:a16="http://schemas.microsoft.com/office/drawing/2014/main" id="{05233529-7566-4310-AA39-7EE7F63858E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5" name="AutoShape 1024" descr="Mostrando IMG_8691.JPG">
          <a:extLst>
            <a:ext uri="{FF2B5EF4-FFF2-40B4-BE49-F238E27FC236}">
              <a16:creationId xmlns:a16="http://schemas.microsoft.com/office/drawing/2014/main" id="{904E0159-F5D2-402D-AF21-D6E6065036D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6" name="AutoShape 1025" descr="Mostrando IMG_8691.JPG">
          <a:extLst>
            <a:ext uri="{FF2B5EF4-FFF2-40B4-BE49-F238E27FC236}">
              <a16:creationId xmlns:a16="http://schemas.microsoft.com/office/drawing/2014/main" id="{7423F942-BB1E-4B02-B7EA-42381995174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7" name="AutoShape 1024" descr="Mostrando IMG_8691.JPG">
          <a:extLst>
            <a:ext uri="{FF2B5EF4-FFF2-40B4-BE49-F238E27FC236}">
              <a16:creationId xmlns:a16="http://schemas.microsoft.com/office/drawing/2014/main" id="{2B294D75-35B5-4DD7-AA9E-1A279CEA2F1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8" name="AutoShape 1025" descr="Mostrando IMG_8691.JPG">
          <a:extLst>
            <a:ext uri="{FF2B5EF4-FFF2-40B4-BE49-F238E27FC236}">
              <a16:creationId xmlns:a16="http://schemas.microsoft.com/office/drawing/2014/main" id="{F86E24EC-0489-46A3-93B4-E9E2AD7C32F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29" name="AutoShape 1024" descr="Mostrando IMG_8691.JPG">
          <a:extLst>
            <a:ext uri="{FF2B5EF4-FFF2-40B4-BE49-F238E27FC236}">
              <a16:creationId xmlns:a16="http://schemas.microsoft.com/office/drawing/2014/main" id="{CB871C1C-F8D9-4BBE-96B2-E03EAE5BCF3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0" name="AutoShape 1025" descr="Mostrando IMG_8691.JPG">
          <a:extLst>
            <a:ext uri="{FF2B5EF4-FFF2-40B4-BE49-F238E27FC236}">
              <a16:creationId xmlns:a16="http://schemas.microsoft.com/office/drawing/2014/main" id="{58C5DB04-AB25-4216-9B0D-BD29139936E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1" name="AutoShape 1024" descr="Mostrando IMG_8691.JPG">
          <a:extLst>
            <a:ext uri="{FF2B5EF4-FFF2-40B4-BE49-F238E27FC236}">
              <a16:creationId xmlns:a16="http://schemas.microsoft.com/office/drawing/2014/main" id="{E4764133-841C-42B1-A50C-161DD1B7CB7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2" name="AutoShape 1025" descr="Mostrando IMG_8691.JPG">
          <a:extLst>
            <a:ext uri="{FF2B5EF4-FFF2-40B4-BE49-F238E27FC236}">
              <a16:creationId xmlns:a16="http://schemas.microsoft.com/office/drawing/2014/main" id="{D0A9098D-0196-4024-A766-8D731C6E2C6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3" name="AutoShape 1024" descr="Mostrando IMG_8691.JPG">
          <a:extLst>
            <a:ext uri="{FF2B5EF4-FFF2-40B4-BE49-F238E27FC236}">
              <a16:creationId xmlns:a16="http://schemas.microsoft.com/office/drawing/2014/main" id="{C53649A5-93C0-4D6D-8B26-0046618508F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4" name="AutoShape 1024" descr="Mostrando IMG_8691.JPG">
          <a:extLst>
            <a:ext uri="{FF2B5EF4-FFF2-40B4-BE49-F238E27FC236}">
              <a16:creationId xmlns:a16="http://schemas.microsoft.com/office/drawing/2014/main" id="{9B6E81B1-E379-4532-AD24-DDB1B23C390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5" name="AutoShape 1025" descr="Mostrando IMG_8691.JPG">
          <a:extLst>
            <a:ext uri="{FF2B5EF4-FFF2-40B4-BE49-F238E27FC236}">
              <a16:creationId xmlns:a16="http://schemas.microsoft.com/office/drawing/2014/main" id="{EB80D330-500F-4D3F-B1D2-AF7DABFEA58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6" name="AutoShape 1024" descr="Mostrando IMG_8691.JPG">
          <a:extLst>
            <a:ext uri="{FF2B5EF4-FFF2-40B4-BE49-F238E27FC236}">
              <a16:creationId xmlns:a16="http://schemas.microsoft.com/office/drawing/2014/main" id="{B0CA7264-9A00-4407-9B4A-D0C622B6DF5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7" name="AutoShape 1025" descr="Mostrando IMG_8691.JPG">
          <a:extLst>
            <a:ext uri="{FF2B5EF4-FFF2-40B4-BE49-F238E27FC236}">
              <a16:creationId xmlns:a16="http://schemas.microsoft.com/office/drawing/2014/main" id="{BEE99854-89C4-4491-820E-3B3FF17E8F9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8" name="AutoShape 1024" descr="Mostrando IMG_8691.JPG">
          <a:extLst>
            <a:ext uri="{FF2B5EF4-FFF2-40B4-BE49-F238E27FC236}">
              <a16:creationId xmlns:a16="http://schemas.microsoft.com/office/drawing/2014/main" id="{B9A9CC8E-2B1F-460D-9704-C9829F81818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39" name="AutoShape 1025" descr="Mostrando IMG_8691.JPG">
          <a:extLst>
            <a:ext uri="{FF2B5EF4-FFF2-40B4-BE49-F238E27FC236}">
              <a16:creationId xmlns:a16="http://schemas.microsoft.com/office/drawing/2014/main" id="{7E3DB644-DB7C-40FA-A936-DEBF7BD4D69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0" name="AutoShape 1024" descr="Mostrando IMG_8691.JPG">
          <a:extLst>
            <a:ext uri="{FF2B5EF4-FFF2-40B4-BE49-F238E27FC236}">
              <a16:creationId xmlns:a16="http://schemas.microsoft.com/office/drawing/2014/main" id="{3FE0BAEB-660C-40C8-9F28-ED1C95C4A0D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1" name="AutoShape 1025" descr="Mostrando IMG_8691.JPG">
          <a:extLst>
            <a:ext uri="{FF2B5EF4-FFF2-40B4-BE49-F238E27FC236}">
              <a16:creationId xmlns:a16="http://schemas.microsoft.com/office/drawing/2014/main" id="{77A330C3-AD2E-44E1-8EE5-0487882691B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2" name="AutoShape 1024" descr="Mostrando IMG_8691.JPG">
          <a:extLst>
            <a:ext uri="{FF2B5EF4-FFF2-40B4-BE49-F238E27FC236}">
              <a16:creationId xmlns:a16="http://schemas.microsoft.com/office/drawing/2014/main" id="{7167FED2-929D-4EE9-9757-322F323DC23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3" name="AutoShape 1025" descr="Mostrando IMG_8691.JPG">
          <a:extLst>
            <a:ext uri="{FF2B5EF4-FFF2-40B4-BE49-F238E27FC236}">
              <a16:creationId xmlns:a16="http://schemas.microsoft.com/office/drawing/2014/main" id="{97517C7B-84F2-410C-B815-0D9ADF1792F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4" name="AutoShape 1024" descr="Mostrando IMG_8691.JPG">
          <a:extLst>
            <a:ext uri="{FF2B5EF4-FFF2-40B4-BE49-F238E27FC236}">
              <a16:creationId xmlns:a16="http://schemas.microsoft.com/office/drawing/2014/main" id="{F3188372-F1A4-45F0-B538-7A18DBC220C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5" name="AutoShape 1025" descr="Mostrando IMG_8691.JPG">
          <a:extLst>
            <a:ext uri="{FF2B5EF4-FFF2-40B4-BE49-F238E27FC236}">
              <a16:creationId xmlns:a16="http://schemas.microsoft.com/office/drawing/2014/main" id="{DE0EF6E6-3B32-475A-A1B4-4A059A34D5A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6" name="AutoShape 1024" descr="Mostrando IMG_8691.JPG">
          <a:extLst>
            <a:ext uri="{FF2B5EF4-FFF2-40B4-BE49-F238E27FC236}">
              <a16:creationId xmlns:a16="http://schemas.microsoft.com/office/drawing/2014/main" id="{93E56FB6-639F-414F-99EA-9E1408FC85C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7" name="AutoShape 1025" descr="Mostrando IMG_8691.JPG">
          <a:extLst>
            <a:ext uri="{FF2B5EF4-FFF2-40B4-BE49-F238E27FC236}">
              <a16:creationId xmlns:a16="http://schemas.microsoft.com/office/drawing/2014/main" id="{C3E56053-02D4-402A-8D07-AD8F5742AC9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8" name="AutoShape 1024" descr="Mostrando IMG_8691.JPG">
          <a:extLst>
            <a:ext uri="{FF2B5EF4-FFF2-40B4-BE49-F238E27FC236}">
              <a16:creationId xmlns:a16="http://schemas.microsoft.com/office/drawing/2014/main" id="{5BB4FC3A-B49B-43D7-95F3-CBCEADE3F37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49" name="AutoShape 1025" descr="Mostrando IMG_8691.JPG">
          <a:extLst>
            <a:ext uri="{FF2B5EF4-FFF2-40B4-BE49-F238E27FC236}">
              <a16:creationId xmlns:a16="http://schemas.microsoft.com/office/drawing/2014/main" id="{7BFEF33E-5FD3-413C-8607-3B05E1AB0A3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0" name="AutoShape 1024" descr="Mostrando IMG_8691.JPG">
          <a:extLst>
            <a:ext uri="{FF2B5EF4-FFF2-40B4-BE49-F238E27FC236}">
              <a16:creationId xmlns:a16="http://schemas.microsoft.com/office/drawing/2014/main" id="{DAC821F2-82FD-4974-AC86-6A138DF90E0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1" name="AutoShape 1025" descr="Mostrando IMG_8691.JPG">
          <a:extLst>
            <a:ext uri="{FF2B5EF4-FFF2-40B4-BE49-F238E27FC236}">
              <a16:creationId xmlns:a16="http://schemas.microsoft.com/office/drawing/2014/main" id="{DB856FF4-D105-47AA-B773-F92916D5E8B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2" name="AutoShape 1024" descr="Mostrando IMG_8691.JPG">
          <a:extLst>
            <a:ext uri="{FF2B5EF4-FFF2-40B4-BE49-F238E27FC236}">
              <a16:creationId xmlns:a16="http://schemas.microsoft.com/office/drawing/2014/main" id="{D4C9F090-4F91-4363-9AD7-433295F481A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3" name="AutoShape 1024" descr="Mostrando IMG_8691.JPG">
          <a:extLst>
            <a:ext uri="{FF2B5EF4-FFF2-40B4-BE49-F238E27FC236}">
              <a16:creationId xmlns:a16="http://schemas.microsoft.com/office/drawing/2014/main" id="{0061C893-5191-47D4-AE1A-5312495E71B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4" name="AutoShape 1025" descr="Mostrando IMG_8691.JPG">
          <a:extLst>
            <a:ext uri="{FF2B5EF4-FFF2-40B4-BE49-F238E27FC236}">
              <a16:creationId xmlns:a16="http://schemas.microsoft.com/office/drawing/2014/main" id="{43120885-2044-4F15-9798-5325F96BF9A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5" name="AutoShape 1024" descr="Mostrando IMG_8691.JPG">
          <a:extLst>
            <a:ext uri="{FF2B5EF4-FFF2-40B4-BE49-F238E27FC236}">
              <a16:creationId xmlns:a16="http://schemas.microsoft.com/office/drawing/2014/main" id="{2808E5A9-C047-4810-82B0-AFE638721B5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6" name="AutoShape 1025" descr="Mostrando IMG_8691.JPG">
          <a:extLst>
            <a:ext uri="{FF2B5EF4-FFF2-40B4-BE49-F238E27FC236}">
              <a16:creationId xmlns:a16="http://schemas.microsoft.com/office/drawing/2014/main" id="{DEBB3F54-6D59-4A7D-9F78-9C1B428D043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7" name="AutoShape 1024" descr="Mostrando IMG_8691.JPG">
          <a:extLst>
            <a:ext uri="{FF2B5EF4-FFF2-40B4-BE49-F238E27FC236}">
              <a16:creationId xmlns:a16="http://schemas.microsoft.com/office/drawing/2014/main" id="{934755F1-083A-409E-AE10-DBFD5942A26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8" name="AutoShape 1025" descr="Mostrando IMG_8691.JPG">
          <a:extLst>
            <a:ext uri="{FF2B5EF4-FFF2-40B4-BE49-F238E27FC236}">
              <a16:creationId xmlns:a16="http://schemas.microsoft.com/office/drawing/2014/main" id="{57E6B3CB-1ABB-4629-A6A6-E95466C266D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59" name="AutoShape 1024" descr="Mostrando IMG_8691.JPG">
          <a:extLst>
            <a:ext uri="{FF2B5EF4-FFF2-40B4-BE49-F238E27FC236}">
              <a16:creationId xmlns:a16="http://schemas.microsoft.com/office/drawing/2014/main" id="{4F33E8CF-DDD1-4566-88DB-94334BA4CEC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0" name="AutoShape 1025" descr="Mostrando IMG_8691.JPG">
          <a:extLst>
            <a:ext uri="{FF2B5EF4-FFF2-40B4-BE49-F238E27FC236}">
              <a16:creationId xmlns:a16="http://schemas.microsoft.com/office/drawing/2014/main" id="{351C7E5B-A917-46BA-B7EC-C531AC00D45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1" name="AutoShape 1024" descr="Mostrando IMG_8691.JPG">
          <a:extLst>
            <a:ext uri="{FF2B5EF4-FFF2-40B4-BE49-F238E27FC236}">
              <a16:creationId xmlns:a16="http://schemas.microsoft.com/office/drawing/2014/main" id="{25284BD4-46E3-4A2C-9A62-6BC7339D8E3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2" name="AutoShape 1025" descr="Mostrando IMG_8691.JPG">
          <a:extLst>
            <a:ext uri="{FF2B5EF4-FFF2-40B4-BE49-F238E27FC236}">
              <a16:creationId xmlns:a16="http://schemas.microsoft.com/office/drawing/2014/main" id="{7006E787-4DC6-4D6D-B0AA-2151EB53DE4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3" name="AutoShape 1024" descr="Mostrando IMG_8691.JPG">
          <a:extLst>
            <a:ext uri="{FF2B5EF4-FFF2-40B4-BE49-F238E27FC236}">
              <a16:creationId xmlns:a16="http://schemas.microsoft.com/office/drawing/2014/main" id="{50BDA90C-8DAD-4772-977D-1CE0CBA0159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4" name="AutoShape 1025" descr="Mostrando IMG_8691.JPG">
          <a:extLst>
            <a:ext uri="{FF2B5EF4-FFF2-40B4-BE49-F238E27FC236}">
              <a16:creationId xmlns:a16="http://schemas.microsoft.com/office/drawing/2014/main" id="{EB95BE23-73DC-4B9A-98DD-5A0AC5B9F65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5" name="AutoShape 1024" descr="Mostrando IMG_8691.JPG">
          <a:extLst>
            <a:ext uri="{FF2B5EF4-FFF2-40B4-BE49-F238E27FC236}">
              <a16:creationId xmlns:a16="http://schemas.microsoft.com/office/drawing/2014/main" id="{E586CD10-6979-4B2E-9DF2-44B283B20A8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6" name="AutoShape 1025" descr="Mostrando IMG_8691.JPG">
          <a:extLst>
            <a:ext uri="{FF2B5EF4-FFF2-40B4-BE49-F238E27FC236}">
              <a16:creationId xmlns:a16="http://schemas.microsoft.com/office/drawing/2014/main" id="{CB9CDB1B-34D9-4B88-A343-6DF1CB92DED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7" name="AutoShape 1024" descr="Mostrando IMG_8691.JPG">
          <a:extLst>
            <a:ext uri="{FF2B5EF4-FFF2-40B4-BE49-F238E27FC236}">
              <a16:creationId xmlns:a16="http://schemas.microsoft.com/office/drawing/2014/main" id="{9AB910F4-CFC6-4659-8078-5C743E73741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8" name="AutoShape 1025" descr="Mostrando IMG_8691.JPG">
          <a:extLst>
            <a:ext uri="{FF2B5EF4-FFF2-40B4-BE49-F238E27FC236}">
              <a16:creationId xmlns:a16="http://schemas.microsoft.com/office/drawing/2014/main" id="{4B050B1A-DD92-40BB-AA7B-9AE427A186F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69" name="AutoShape 1024" descr="Mostrando IMG_8691.JPG">
          <a:extLst>
            <a:ext uri="{FF2B5EF4-FFF2-40B4-BE49-F238E27FC236}">
              <a16:creationId xmlns:a16="http://schemas.microsoft.com/office/drawing/2014/main" id="{412B1CA5-2187-4424-9A09-2B594509048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0" name="AutoShape 1025" descr="Mostrando IMG_8691.JPG">
          <a:extLst>
            <a:ext uri="{FF2B5EF4-FFF2-40B4-BE49-F238E27FC236}">
              <a16:creationId xmlns:a16="http://schemas.microsoft.com/office/drawing/2014/main" id="{0D853D95-12BC-4AE3-8D18-FE5649FCB88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1" name="AutoShape 1024" descr="Mostrando IMG_8691.JPG">
          <a:extLst>
            <a:ext uri="{FF2B5EF4-FFF2-40B4-BE49-F238E27FC236}">
              <a16:creationId xmlns:a16="http://schemas.microsoft.com/office/drawing/2014/main" id="{91E13EBC-17D3-40DB-964F-B7EE11B6CD7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2" name="AutoShape 1024" descr="Mostrando IMG_8691.JPG">
          <a:extLst>
            <a:ext uri="{FF2B5EF4-FFF2-40B4-BE49-F238E27FC236}">
              <a16:creationId xmlns:a16="http://schemas.microsoft.com/office/drawing/2014/main" id="{760CF155-028D-4E61-B92D-65977896194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3" name="AutoShape 1025" descr="Mostrando IMG_8691.JPG">
          <a:extLst>
            <a:ext uri="{FF2B5EF4-FFF2-40B4-BE49-F238E27FC236}">
              <a16:creationId xmlns:a16="http://schemas.microsoft.com/office/drawing/2014/main" id="{130D6683-C5FD-4DA5-A81F-F14339C4630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4" name="AutoShape 1024" descr="Mostrando IMG_8691.JPG">
          <a:extLst>
            <a:ext uri="{FF2B5EF4-FFF2-40B4-BE49-F238E27FC236}">
              <a16:creationId xmlns:a16="http://schemas.microsoft.com/office/drawing/2014/main" id="{1EBA3E11-4DDD-4485-B6E4-A93B36D43F7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5" name="AutoShape 1025" descr="Mostrando IMG_8691.JPG">
          <a:extLst>
            <a:ext uri="{FF2B5EF4-FFF2-40B4-BE49-F238E27FC236}">
              <a16:creationId xmlns:a16="http://schemas.microsoft.com/office/drawing/2014/main" id="{52D6349B-8214-4B3B-A92E-E3C67CA3372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6" name="AutoShape 1024" descr="Mostrando IMG_8691.JPG">
          <a:extLst>
            <a:ext uri="{FF2B5EF4-FFF2-40B4-BE49-F238E27FC236}">
              <a16:creationId xmlns:a16="http://schemas.microsoft.com/office/drawing/2014/main" id="{333FFE03-B57D-48E5-BE6C-402B2DED468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7" name="AutoShape 1025" descr="Mostrando IMG_8691.JPG">
          <a:extLst>
            <a:ext uri="{FF2B5EF4-FFF2-40B4-BE49-F238E27FC236}">
              <a16:creationId xmlns:a16="http://schemas.microsoft.com/office/drawing/2014/main" id="{5D2060E9-973C-499D-8E51-51AF06939D5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8" name="AutoShape 1024" descr="Mostrando IMG_8691.JPG">
          <a:extLst>
            <a:ext uri="{FF2B5EF4-FFF2-40B4-BE49-F238E27FC236}">
              <a16:creationId xmlns:a16="http://schemas.microsoft.com/office/drawing/2014/main" id="{79468D69-DDD9-4365-AFA5-1F6BD5A6078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79" name="AutoShape 1025" descr="Mostrando IMG_8691.JPG">
          <a:extLst>
            <a:ext uri="{FF2B5EF4-FFF2-40B4-BE49-F238E27FC236}">
              <a16:creationId xmlns:a16="http://schemas.microsoft.com/office/drawing/2014/main" id="{2683CC06-4C94-44F3-8593-E46CADBFCA1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0" name="AutoShape 1024" descr="Mostrando IMG_8691.JPG">
          <a:extLst>
            <a:ext uri="{FF2B5EF4-FFF2-40B4-BE49-F238E27FC236}">
              <a16:creationId xmlns:a16="http://schemas.microsoft.com/office/drawing/2014/main" id="{02ED33FB-0247-407D-838D-7F3F3196465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1" name="AutoShape 1025" descr="Mostrando IMG_8691.JPG">
          <a:extLst>
            <a:ext uri="{FF2B5EF4-FFF2-40B4-BE49-F238E27FC236}">
              <a16:creationId xmlns:a16="http://schemas.microsoft.com/office/drawing/2014/main" id="{B8D3A79B-C322-46A7-9754-2C5CCE24FE0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2" name="AutoShape 1024" descr="Mostrando IMG_8691.JPG">
          <a:extLst>
            <a:ext uri="{FF2B5EF4-FFF2-40B4-BE49-F238E27FC236}">
              <a16:creationId xmlns:a16="http://schemas.microsoft.com/office/drawing/2014/main" id="{02D3DB4F-4018-4C29-8366-1ECC41BB8AD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3" name="AutoShape 1025" descr="Mostrando IMG_8691.JPG">
          <a:extLst>
            <a:ext uri="{FF2B5EF4-FFF2-40B4-BE49-F238E27FC236}">
              <a16:creationId xmlns:a16="http://schemas.microsoft.com/office/drawing/2014/main" id="{5AE74508-2D9F-4370-910F-B3B79683AF5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4" name="AutoShape 1024" descr="Mostrando IMG_8691.JPG">
          <a:extLst>
            <a:ext uri="{FF2B5EF4-FFF2-40B4-BE49-F238E27FC236}">
              <a16:creationId xmlns:a16="http://schemas.microsoft.com/office/drawing/2014/main" id="{26B34848-80D9-4D66-8627-413A63D865A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5" name="AutoShape 1025" descr="Mostrando IMG_8691.JPG">
          <a:extLst>
            <a:ext uri="{FF2B5EF4-FFF2-40B4-BE49-F238E27FC236}">
              <a16:creationId xmlns:a16="http://schemas.microsoft.com/office/drawing/2014/main" id="{53079043-8DA8-4264-826C-7ECAF6DC1E0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6" name="AutoShape 1024" descr="Mostrando IMG_8691.JPG">
          <a:extLst>
            <a:ext uri="{FF2B5EF4-FFF2-40B4-BE49-F238E27FC236}">
              <a16:creationId xmlns:a16="http://schemas.microsoft.com/office/drawing/2014/main" id="{EB4B5234-9B98-45E2-8F10-1BB6AA29A92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7" name="AutoShape 1025" descr="Mostrando IMG_8691.JPG">
          <a:extLst>
            <a:ext uri="{FF2B5EF4-FFF2-40B4-BE49-F238E27FC236}">
              <a16:creationId xmlns:a16="http://schemas.microsoft.com/office/drawing/2014/main" id="{A7519054-063C-48AA-B477-89EF9CCC098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8" name="AutoShape 1024" descr="Mostrando IMG_8691.JPG">
          <a:extLst>
            <a:ext uri="{FF2B5EF4-FFF2-40B4-BE49-F238E27FC236}">
              <a16:creationId xmlns:a16="http://schemas.microsoft.com/office/drawing/2014/main" id="{6870AC15-F896-4DBB-8E22-182A26CD432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89" name="AutoShape 1025" descr="Mostrando IMG_8691.JPG">
          <a:extLst>
            <a:ext uri="{FF2B5EF4-FFF2-40B4-BE49-F238E27FC236}">
              <a16:creationId xmlns:a16="http://schemas.microsoft.com/office/drawing/2014/main" id="{2158563B-888E-4DEA-A92A-3FE34FC4C88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0" name="AutoShape 1024" descr="Mostrando IMG_8691.JPG">
          <a:extLst>
            <a:ext uri="{FF2B5EF4-FFF2-40B4-BE49-F238E27FC236}">
              <a16:creationId xmlns:a16="http://schemas.microsoft.com/office/drawing/2014/main" id="{81E54119-59FD-4EF9-8259-53985F325A3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182342</xdr:colOff>
      <xdr:row>64</xdr:row>
      <xdr:rowOff>44911</xdr:rowOff>
    </xdr:from>
    <xdr:ext cx="938887" cy="379632"/>
    <xdr:pic>
      <xdr:nvPicPr>
        <xdr:cNvPr id="391" name="Imagen 390">
          <a:extLst>
            <a:ext uri="{FF2B5EF4-FFF2-40B4-BE49-F238E27FC236}">
              <a16:creationId xmlns:a16="http://schemas.microsoft.com/office/drawing/2014/main" id="{8F840F56-BEBC-4A25-98F3-DF9B216880E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67399" y="16449682"/>
          <a:ext cx="938887" cy="379632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2" name="AutoShape 1024" descr="Mostrando IMG_8691.JPG">
          <a:extLst>
            <a:ext uri="{FF2B5EF4-FFF2-40B4-BE49-F238E27FC236}">
              <a16:creationId xmlns:a16="http://schemas.microsoft.com/office/drawing/2014/main" id="{B04F18DC-315E-4185-848F-9830CBC5B8C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3" name="AutoShape 1025" descr="Mostrando IMG_8691.JPG">
          <a:extLst>
            <a:ext uri="{FF2B5EF4-FFF2-40B4-BE49-F238E27FC236}">
              <a16:creationId xmlns:a16="http://schemas.microsoft.com/office/drawing/2014/main" id="{D56CD9EA-73BC-4A06-B4B1-D764DA2FDB9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4" name="AutoShape 1024" descr="Mostrando IMG_8691.JPG">
          <a:extLst>
            <a:ext uri="{FF2B5EF4-FFF2-40B4-BE49-F238E27FC236}">
              <a16:creationId xmlns:a16="http://schemas.microsoft.com/office/drawing/2014/main" id="{C79C4FF5-1D9D-4D51-8E34-B2EE37FB4D2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5" name="AutoShape 1025" descr="Mostrando IMG_8691.JPG">
          <a:extLst>
            <a:ext uri="{FF2B5EF4-FFF2-40B4-BE49-F238E27FC236}">
              <a16:creationId xmlns:a16="http://schemas.microsoft.com/office/drawing/2014/main" id="{D8D4C9B7-54CB-43BA-AEEC-A266FE1B463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6" name="AutoShape 1024" descr="Mostrando IMG_8691.JPG">
          <a:extLst>
            <a:ext uri="{FF2B5EF4-FFF2-40B4-BE49-F238E27FC236}">
              <a16:creationId xmlns:a16="http://schemas.microsoft.com/office/drawing/2014/main" id="{26582DA5-5BC6-47EB-8855-93AF7F16724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7" name="AutoShape 1025" descr="Mostrando IMG_8691.JPG">
          <a:extLst>
            <a:ext uri="{FF2B5EF4-FFF2-40B4-BE49-F238E27FC236}">
              <a16:creationId xmlns:a16="http://schemas.microsoft.com/office/drawing/2014/main" id="{7170D230-272A-403A-8275-DA3A6F106FA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8" name="AutoShape 1024" descr="Mostrando IMG_8691.JPG">
          <a:extLst>
            <a:ext uri="{FF2B5EF4-FFF2-40B4-BE49-F238E27FC236}">
              <a16:creationId xmlns:a16="http://schemas.microsoft.com/office/drawing/2014/main" id="{505C885D-A96C-4863-ADEF-CC90A94A922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399" name="AutoShape 1025" descr="Mostrando IMG_8691.JPG">
          <a:extLst>
            <a:ext uri="{FF2B5EF4-FFF2-40B4-BE49-F238E27FC236}">
              <a16:creationId xmlns:a16="http://schemas.microsoft.com/office/drawing/2014/main" id="{3052B75A-8563-43AB-89EC-3FCA4EFB7A1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0" name="AutoShape 1024" descr="Mostrando IMG_8691.JPG">
          <a:extLst>
            <a:ext uri="{FF2B5EF4-FFF2-40B4-BE49-F238E27FC236}">
              <a16:creationId xmlns:a16="http://schemas.microsoft.com/office/drawing/2014/main" id="{6FC65075-1F63-4652-B494-C476E99B270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1" name="AutoShape 1025" descr="Mostrando IMG_8691.JPG">
          <a:extLst>
            <a:ext uri="{FF2B5EF4-FFF2-40B4-BE49-F238E27FC236}">
              <a16:creationId xmlns:a16="http://schemas.microsoft.com/office/drawing/2014/main" id="{A152C119-8C78-4E25-88CD-9BC894E9247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2" name="AutoShape 1024" descr="Mostrando IMG_8691.JPG">
          <a:extLst>
            <a:ext uri="{FF2B5EF4-FFF2-40B4-BE49-F238E27FC236}">
              <a16:creationId xmlns:a16="http://schemas.microsoft.com/office/drawing/2014/main" id="{15621A4F-3FA6-4DA3-A6B4-0FA4CA8239B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3" name="AutoShape 1025" descr="Mostrando IMG_8691.JPG">
          <a:extLst>
            <a:ext uri="{FF2B5EF4-FFF2-40B4-BE49-F238E27FC236}">
              <a16:creationId xmlns:a16="http://schemas.microsoft.com/office/drawing/2014/main" id="{B76C4061-BB72-404E-AD4E-508ED60E622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4" name="AutoShape 1024" descr="Mostrando IMG_8691.JPG">
          <a:extLst>
            <a:ext uri="{FF2B5EF4-FFF2-40B4-BE49-F238E27FC236}">
              <a16:creationId xmlns:a16="http://schemas.microsoft.com/office/drawing/2014/main" id="{8E53058F-7C23-4714-B857-0768571B071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5" name="AutoShape 1025" descr="Mostrando IMG_8691.JPG">
          <a:extLst>
            <a:ext uri="{FF2B5EF4-FFF2-40B4-BE49-F238E27FC236}">
              <a16:creationId xmlns:a16="http://schemas.microsoft.com/office/drawing/2014/main" id="{8BEB44F5-E0B4-4264-9EB6-E710FC4071F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6" name="AutoShape 1024" descr="Mostrando IMG_8691.JPG">
          <a:extLst>
            <a:ext uri="{FF2B5EF4-FFF2-40B4-BE49-F238E27FC236}">
              <a16:creationId xmlns:a16="http://schemas.microsoft.com/office/drawing/2014/main" id="{DE12135E-D914-471E-82FF-CB3CD4EA41D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7" name="AutoShape 1025" descr="Mostrando IMG_8691.JPG">
          <a:extLst>
            <a:ext uri="{FF2B5EF4-FFF2-40B4-BE49-F238E27FC236}">
              <a16:creationId xmlns:a16="http://schemas.microsoft.com/office/drawing/2014/main" id="{5D082FBF-AE07-43DB-841A-83C03E34BAF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8" name="AutoShape 1024" descr="Mostrando IMG_8691.JPG">
          <a:extLst>
            <a:ext uri="{FF2B5EF4-FFF2-40B4-BE49-F238E27FC236}">
              <a16:creationId xmlns:a16="http://schemas.microsoft.com/office/drawing/2014/main" id="{2A64C281-B172-4B8D-8622-38DB3F146B2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09" name="AutoShape 1025" descr="Mostrando IMG_8691.JPG">
          <a:extLst>
            <a:ext uri="{FF2B5EF4-FFF2-40B4-BE49-F238E27FC236}">
              <a16:creationId xmlns:a16="http://schemas.microsoft.com/office/drawing/2014/main" id="{610D79BF-6266-444E-9992-B57C967A7573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0" name="AutoShape 1024" descr="Mostrando IMG_8691.JPG">
          <a:extLst>
            <a:ext uri="{FF2B5EF4-FFF2-40B4-BE49-F238E27FC236}">
              <a16:creationId xmlns:a16="http://schemas.microsoft.com/office/drawing/2014/main" id="{4368BD49-D039-437E-B8DC-E02CE49B1EB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1" name="AutoShape 1024" descr="Mostrando IMG_8691.JPG">
          <a:extLst>
            <a:ext uri="{FF2B5EF4-FFF2-40B4-BE49-F238E27FC236}">
              <a16:creationId xmlns:a16="http://schemas.microsoft.com/office/drawing/2014/main" id="{0EBEFA35-71D1-415D-B5BB-4F309E50111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2" name="AutoShape 1025" descr="Mostrando IMG_8691.JPG">
          <a:extLst>
            <a:ext uri="{FF2B5EF4-FFF2-40B4-BE49-F238E27FC236}">
              <a16:creationId xmlns:a16="http://schemas.microsoft.com/office/drawing/2014/main" id="{794A0C6C-2886-4944-8CA0-6B38137096D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3" name="AutoShape 1024" descr="Mostrando IMG_8691.JPG">
          <a:extLst>
            <a:ext uri="{FF2B5EF4-FFF2-40B4-BE49-F238E27FC236}">
              <a16:creationId xmlns:a16="http://schemas.microsoft.com/office/drawing/2014/main" id="{73420770-F7D8-4B93-B157-B04787F981D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4" name="AutoShape 1025" descr="Mostrando IMG_8691.JPG">
          <a:extLst>
            <a:ext uri="{FF2B5EF4-FFF2-40B4-BE49-F238E27FC236}">
              <a16:creationId xmlns:a16="http://schemas.microsoft.com/office/drawing/2014/main" id="{9B01CEB5-E549-48EE-8FB4-CECBEAFC296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5" name="AutoShape 1024" descr="Mostrando IMG_8691.JPG">
          <a:extLst>
            <a:ext uri="{FF2B5EF4-FFF2-40B4-BE49-F238E27FC236}">
              <a16:creationId xmlns:a16="http://schemas.microsoft.com/office/drawing/2014/main" id="{14AB9C25-5F92-4212-8B4D-81C4C582F27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6" name="AutoShape 1025" descr="Mostrando IMG_8691.JPG">
          <a:extLst>
            <a:ext uri="{FF2B5EF4-FFF2-40B4-BE49-F238E27FC236}">
              <a16:creationId xmlns:a16="http://schemas.microsoft.com/office/drawing/2014/main" id="{536113BD-316B-40AF-883A-4F0926612C5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7" name="AutoShape 1024" descr="Mostrando IMG_8691.JPG">
          <a:extLst>
            <a:ext uri="{FF2B5EF4-FFF2-40B4-BE49-F238E27FC236}">
              <a16:creationId xmlns:a16="http://schemas.microsoft.com/office/drawing/2014/main" id="{B1B7F4B9-1817-4A4A-BB3A-37659EF9244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8" name="AutoShape 1025" descr="Mostrando IMG_8691.JPG">
          <a:extLst>
            <a:ext uri="{FF2B5EF4-FFF2-40B4-BE49-F238E27FC236}">
              <a16:creationId xmlns:a16="http://schemas.microsoft.com/office/drawing/2014/main" id="{7990EB47-EB42-4091-BFE5-A16E487C7C7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19" name="AutoShape 1024" descr="Mostrando IMG_8691.JPG">
          <a:extLst>
            <a:ext uri="{FF2B5EF4-FFF2-40B4-BE49-F238E27FC236}">
              <a16:creationId xmlns:a16="http://schemas.microsoft.com/office/drawing/2014/main" id="{BD1835F2-2FAB-41AC-96F5-B08F9743A91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0" name="AutoShape 1025" descr="Mostrando IMG_8691.JPG">
          <a:extLst>
            <a:ext uri="{FF2B5EF4-FFF2-40B4-BE49-F238E27FC236}">
              <a16:creationId xmlns:a16="http://schemas.microsoft.com/office/drawing/2014/main" id="{23939568-7F7C-4EE1-92C0-523D7B8B49C7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1" name="AutoShape 1024" descr="Mostrando IMG_8691.JPG">
          <a:extLst>
            <a:ext uri="{FF2B5EF4-FFF2-40B4-BE49-F238E27FC236}">
              <a16:creationId xmlns:a16="http://schemas.microsoft.com/office/drawing/2014/main" id="{681DEEF5-91A5-4D87-B052-1F058BE889B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2" name="AutoShape 1025" descr="Mostrando IMG_8691.JPG">
          <a:extLst>
            <a:ext uri="{FF2B5EF4-FFF2-40B4-BE49-F238E27FC236}">
              <a16:creationId xmlns:a16="http://schemas.microsoft.com/office/drawing/2014/main" id="{117EE364-89FE-45CB-95FB-3A72CCD0C2C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3" name="AutoShape 1024" descr="Mostrando IMG_8691.JPG">
          <a:extLst>
            <a:ext uri="{FF2B5EF4-FFF2-40B4-BE49-F238E27FC236}">
              <a16:creationId xmlns:a16="http://schemas.microsoft.com/office/drawing/2014/main" id="{0648B81D-1324-4C75-82D3-85BBD49C8E4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4" name="AutoShape 1025" descr="Mostrando IMG_8691.JPG">
          <a:extLst>
            <a:ext uri="{FF2B5EF4-FFF2-40B4-BE49-F238E27FC236}">
              <a16:creationId xmlns:a16="http://schemas.microsoft.com/office/drawing/2014/main" id="{31BA11FC-7EB0-4465-94CE-68156E28E98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5" name="AutoShape 1024" descr="Mostrando IMG_8691.JPG">
          <a:extLst>
            <a:ext uri="{FF2B5EF4-FFF2-40B4-BE49-F238E27FC236}">
              <a16:creationId xmlns:a16="http://schemas.microsoft.com/office/drawing/2014/main" id="{6FF25173-78A3-4D2F-B834-25C219B184F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6" name="AutoShape 1025" descr="Mostrando IMG_8691.JPG">
          <a:extLst>
            <a:ext uri="{FF2B5EF4-FFF2-40B4-BE49-F238E27FC236}">
              <a16:creationId xmlns:a16="http://schemas.microsoft.com/office/drawing/2014/main" id="{B592D5B9-2142-421C-A8E9-52FB2CB2202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7" name="AutoShape 1024" descr="Mostrando IMG_8691.JPG">
          <a:extLst>
            <a:ext uri="{FF2B5EF4-FFF2-40B4-BE49-F238E27FC236}">
              <a16:creationId xmlns:a16="http://schemas.microsoft.com/office/drawing/2014/main" id="{E30F1C65-8F80-4438-86D7-FFDE2433F91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8" name="AutoShape 1025" descr="Mostrando IMG_8691.JPG">
          <a:extLst>
            <a:ext uri="{FF2B5EF4-FFF2-40B4-BE49-F238E27FC236}">
              <a16:creationId xmlns:a16="http://schemas.microsoft.com/office/drawing/2014/main" id="{E97DAA39-FEE9-4F5D-A8BB-8A8553E9F30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29" name="AutoShape 1024" descr="Mostrando IMG_8691.JPG">
          <a:extLst>
            <a:ext uri="{FF2B5EF4-FFF2-40B4-BE49-F238E27FC236}">
              <a16:creationId xmlns:a16="http://schemas.microsoft.com/office/drawing/2014/main" id="{E87C0602-F37C-40FA-B798-9ECA476BE3F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0" name="AutoShape 1024" descr="Mostrando IMG_8691.JPG">
          <a:extLst>
            <a:ext uri="{FF2B5EF4-FFF2-40B4-BE49-F238E27FC236}">
              <a16:creationId xmlns:a16="http://schemas.microsoft.com/office/drawing/2014/main" id="{F02C2F33-7986-48D0-9F16-FE0FF578A23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1" name="AutoShape 1025" descr="Mostrando IMG_8691.JPG">
          <a:extLst>
            <a:ext uri="{FF2B5EF4-FFF2-40B4-BE49-F238E27FC236}">
              <a16:creationId xmlns:a16="http://schemas.microsoft.com/office/drawing/2014/main" id="{7D0DE8EE-2AF6-49FB-8169-99A3DDF5FE7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2" name="AutoShape 1024" descr="Mostrando IMG_8691.JPG">
          <a:extLst>
            <a:ext uri="{FF2B5EF4-FFF2-40B4-BE49-F238E27FC236}">
              <a16:creationId xmlns:a16="http://schemas.microsoft.com/office/drawing/2014/main" id="{1962F96D-F47A-4F3B-B9CA-936C7606EC1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3" name="AutoShape 1025" descr="Mostrando IMG_8691.JPG">
          <a:extLst>
            <a:ext uri="{FF2B5EF4-FFF2-40B4-BE49-F238E27FC236}">
              <a16:creationId xmlns:a16="http://schemas.microsoft.com/office/drawing/2014/main" id="{CFD44C69-E139-4FEA-AD94-E89DAEBEF8A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4" name="AutoShape 1024" descr="Mostrando IMG_8691.JPG">
          <a:extLst>
            <a:ext uri="{FF2B5EF4-FFF2-40B4-BE49-F238E27FC236}">
              <a16:creationId xmlns:a16="http://schemas.microsoft.com/office/drawing/2014/main" id="{91C8678A-B678-4371-854C-82BF9E2F3A8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5" name="AutoShape 1025" descr="Mostrando IMG_8691.JPG">
          <a:extLst>
            <a:ext uri="{FF2B5EF4-FFF2-40B4-BE49-F238E27FC236}">
              <a16:creationId xmlns:a16="http://schemas.microsoft.com/office/drawing/2014/main" id="{CCA22515-F001-4298-99AC-05E9864EEC80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6" name="AutoShape 1024" descr="Mostrando IMG_8691.JPG">
          <a:extLst>
            <a:ext uri="{FF2B5EF4-FFF2-40B4-BE49-F238E27FC236}">
              <a16:creationId xmlns:a16="http://schemas.microsoft.com/office/drawing/2014/main" id="{2D76DCC4-8C73-448C-972D-B0CFF726696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7" name="AutoShape 1025" descr="Mostrando IMG_8691.JPG">
          <a:extLst>
            <a:ext uri="{FF2B5EF4-FFF2-40B4-BE49-F238E27FC236}">
              <a16:creationId xmlns:a16="http://schemas.microsoft.com/office/drawing/2014/main" id="{5BD3A8C3-B31F-4A80-B117-7E215196F40B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8" name="AutoShape 1024" descr="Mostrando IMG_8691.JPG">
          <a:extLst>
            <a:ext uri="{FF2B5EF4-FFF2-40B4-BE49-F238E27FC236}">
              <a16:creationId xmlns:a16="http://schemas.microsoft.com/office/drawing/2014/main" id="{C291256E-D46D-4722-A95E-528CE105B1E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39" name="AutoShape 1025" descr="Mostrando IMG_8691.JPG">
          <a:extLst>
            <a:ext uri="{FF2B5EF4-FFF2-40B4-BE49-F238E27FC236}">
              <a16:creationId xmlns:a16="http://schemas.microsoft.com/office/drawing/2014/main" id="{7E7FE661-024F-4E01-8523-C7A136B2F3E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0" name="AutoShape 1024" descr="Mostrando IMG_8691.JPG">
          <a:extLst>
            <a:ext uri="{FF2B5EF4-FFF2-40B4-BE49-F238E27FC236}">
              <a16:creationId xmlns:a16="http://schemas.microsoft.com/office/drawing/2014/main" id="{4C526D1A-0FDC-45CB-8C32-BF9A4175A5D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1" name="AutoShape 1025" descr="Mostrando IMG_8691.JPG">
          <a:extLst>
            <a:ext uri="{FF2B5EF4-FFF2-40B4-BE49-F238E27FC236}">
              <a16:creationId xmlns:a16="http://schemas.microsoft.com/office/drawing/2014/main" id="{C6A4BEEC-76B1-43CF-985C-44A68771B1A2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2" name="AutoShape 1024" descr="Mostrando IMG_8691.JPG">
          <a:extLst>
            <a:ext uri="{FF2B5EF4-FFF2-40B4-BE49-F238E27FC236}">
              <a16:creationId xmlns:a16="http://schemas.microsoft.com/office/drawing/2014/main" id="{97F2257A-AF3A-45FB-B7DC-AF41A81D944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3" name="AutoShape 1025" descr="Mostrando IMG_8691.JPG">
          <a:extLst>
            <a:ext uri="{FF2B5EF4-FFF2-40B4-BE49-F238E27FC236}">
              <a16:creationId xmlns:a16="http://schemas.microsoft.com/office/drawing/2014/main" id="{97E44D71-946A-4BF6-9B36-8B72C521FE0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4" name="AutoShape 1024" descr="Mostrando IMG_8691.JPG">
          <a:extLst>
            <a:ext uri="{FF2B5EF4-FFF2-40B4-BE49-F238E27FC236}">
              <a16:creationId xmlns:a16="http://schemas.microsoft.com/office/drawing/2014/main" id="{DA90112D-A603-4FC1-A298-C7F379E4354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5" name="AutoShape 1025" descr="Mostrando IMG_8691.JPG">
          <a:extLst>
            <a:ext uri="{FF2B5EF4-FFF2-40B4-BE49-F238E27FC236}">
              <a16:creationId xmlns:a16="http://schemas.microsoft.com/office/drawing/2014/main" id="{C6524629-23DC-403D-B5B4-D34177FD3E4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6" name="AutoShape 1024" descr="Mostrando IMG_8691.JPG">
          <a:extLst>
            <a:ext uri="{FF2B5EF4-FFF2-40B4-BE49-F238E27FC236}">
              <a16:creationId xmlns:a16="http://schemas.microsoft.com/office/drawing/2014/main" id="{6AC4E277-79DA-4BCB-AF66-D7991AE4CFB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7" name="AutoShape 1025" descr="Mostrando IMG_8691.JPG">
          <a:extLst>
            <a:ext uri="{FF2B5EF4-FFF2-40B4-BE49-F238E27FC236}">
              <a16:creationId xmlns:a16="http://schemas.microsoft.com/office/drawing/2014/main" id="{02142E20-0592-482B-87CA-7920BFCFDC8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8" name="AutoShape 1024" descr="Mostrando IMG_8691.JPG">
          <a:extLst>
            <a:ext uri="{FF2B5EF4-FFF2-40B4-BE49-F238E27FC236}">
              <a16:creationId xmlns:a16="http://schemas.microsoft.com/office/drawing/2014/main" id="{9D985351-E5A8-4CFC-A53A-2E35F0E6E13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49" name="AutoShape 1024" descr="Mostrando IMG_8691.JPG">
          <a:extLst>
            <a:ext uri="{FF2B5EF4-FFF2-40B4-BE49-F238E27FC236}">
              <a16:creationId xmlns:a16="http://schemas.microsoft.com/office/drawing/2014/main" id="{44A1F9A4-8EEA-4379-A412-5DA2EC3A62A1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0" name="AutoShape 1025" descr="Mostrando IMG_8691.JPG">
          <a:extLst>
            <a:ext uri="{FF2B5EF4-FFF2-40B4-BE49-F238E27FC236}">
              <a16:creationId xmlns:a16="http://schemas.microsoft.com/office/drawing/2014/main" id="{36E378AE-4400-4854-B43A-30AF6FFC907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1" name="AutoShape 1024" descr="Mostrando IMG_8691.JPG">
          <a:extLst>
            <a:ext uri="{FF2B5EF4-FFF2-40B4-BE49-F238E27FC236}">
              <a16:creationId xmlns:a16="http://schemas.microsoft.com/office/drawing/2014/main" id="{4B65C73B-7E30-4E14-A78D-60DDF4D95E64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2" name="AutoShape 1025" descr="Mostrando IMG_8691.JPG">
          <a:extLst>
            <a:ext uri="{FF2B5EF4-FFF2-40B4-BE49-F238E27FC236}">
              <a16:creationId xmlns:a16="http://schemas.microsoft.com/office/drawing/2014/main" id="{D6400C15-CAF0-4ED8-B95E-896A2374509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3" name="AutoShape 1024" descr="Mostrando IMG_8691.JPG">
          <a:extLst>
            <a:ext uri="{FF2B5EF4-FFF2-40B4-BE49-F238E27FC236}">
              <a16:creationId xmlns:a16="http://schemas.microsoft.com/office/drawing/2014/main" id="{EB4DF4FC-A0E3-4C9B-AF1F-AA91069529CE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4" name="AutoShape 1025" descr="Mostrando IMG_8691.JPG">
          <a:extLst>
            <a:ext uri="{FF2B5EF4-FFF2-40B4-BE49-F238E27FC236}">
              <a16:creationId xmlns:a16="http://schemas.microsoft.com/office/drawing/2014/main" id="{A01BB999-7A2F-4365-8670-5DD412832866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5" name="AutoShape 1024" descr="Mostrando IMG_8691.JPG">
          <a:extLst>
            <a:ext uri="{FF2B5EF4-FFF2-40B4-BE49-F238E27FC236}">
              <a16:creationId xmlns:a16="http://schemas.microsoft.com/office/drawing/2014/main" id="{9C0BD8D7-DD71-4686-AFB6-57957C4A550D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6" name="AutoShape 1025" descr="Mostrando IMG_8691.JPG">
          <a:extLst>
            <a:ext uri="{FF2B5EF4-FFF2-40B4-BE49-F238E27FC236}">
              <a16:creationId xmlns:a16="http://schemas.microsoft.com/office/drawing/2014/main" id="{AF7D70AF-8221-44EF-B68F-2440AA817C0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7" name="AutoShape 1024" descr="Mostrando IMG_8691.JPG">
          <a:extLst>
            <a:ext uri="{FF2B5EF4-FFF2-40B4-BE49-F238E27FC236}">
              <a16:creationId xmlns:a16="http://schemas.microsoft.com/office/drawing/2014/main" id="{F4F9FEC2-7887-4EFC-BE44-132CD216E3BA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8" name="AutoShape 1025" descr="Mostrando IMG_8691.JPG">
          <a:extLst>
            <a:ext uri="{FF2B5EF4-FFF2-40B4-BE49-F238E27FC236}">
              <a16:creationId xmlns:a16="http://schemas.microsoft.com/office/drawing/2014/main" id="{C3C1DF3A-153D-4E4C-9969-5354B545865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59" name="AutoShape 1024" descr="Mostrando IMG_8691.JPG">
          <a:extLst>
            <a:ext uri="{FF2B5EF4-FFF2-40B4-BE49-F238E27FC236}">
              <a16:creationId xmlns:a16="http://schemas.microsoft.com/office/drawing/2014/main" id="{256F23F8-1C6A-407D-A67E-E3AAA9797EC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60" name="AutoShape 1025" descr="Mostrando IMG_8691.JPG">
          <a:extLst>
            <a:ext uri="{FF2B5EF4-FFF2-40B4-BE49-F238E27FC236}">
              <a16:creationId xmlns:a16="http://schemas.microsoft.com/office/drawing/2014/main" id="{A18D7794-0475-42E2-B582-7C3DC5D715A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61" name="AutoShape 1024" descr="Mostrando IMG_8691.JPG">
          <a:extLst>
            <a:ext uri="{FF2B5EF4-FFF2-40B4-BE49-F238E27FC236}">
              <a16:creationId xmlns:a16="http://schemas.microsoft.com/office/drawing/2014/main" id="{E39A98EC-89AC-4E75-BE97-B840B59D9229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62" name="AutoShape 1025" descr="Mostrando IMG_8691.JPG">
          <a:extLst>
            <a:ext uri="{FF2B5EF4-FFF2-40B4-BE49-F238E27FC236}">
              <a16:creationId xmlns:a16="http://schemas.microsoft.com/office/drawing/2014/main" id="{61B0D49F-74D8-4F55-8C1B-984219266CD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63" name="AutoShape 1024" descr="Mostrando IMG_8691.JPG">
          <a:extLst>
            <a:ext uri="{FF2B5EF4-FFF2-40B4-BE49-F238E27FC236}">
              <a16:creationId xmlns:a16="http://schemas.microsoft.com/office/drawing/2014/main" id="{AAE1D7C3-2B8B-45C2-BD7C-88BDBE6C770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64" name="AutoShape 1025" descr="Mostrando IMG_8691.JPG">
          <a:extLst>
            <a:ext uri="{FF2B5EF4-FFF2-40B4-BE49-F238E27FC236}">
              <a16:creationId xmlns:a16="http://schemas.microsoft.com/office/drawing/2014/main" id="{9B965FDA-EED7-4C9C-85F3-8995B27DC8D8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65" name="AutoShape 1024" descr="Mostrando IMG_8691.JPG">
          <a:extLst>
            <a:ext uri="{FF2B5EF4-FFF2-40B4-BE49-F238E27FC236}">
              <a16:creationId xmlns:a16="http://schemas.microsoft.com/office/drawing/2014/main" id="{074A833C-E140-4F3E-877E-2B1AAFD6E7CC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66" name="AutoShape 1025" descr="Mostrando IMG_8691.JPG">
          <a:extLst>
            <a:ext uri="{FF2B5EF4-FFF2-40B4-BE49-F238E27FC236}">
              <a16:creationId xmlns:a16="http://schemas.microsoft.com/office/drawing/2014/main" id="{E6DB0822-53B0-4480-B732-93CB77CE8B1F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64</xdr:row>
      <xdr:rowOff>0</xdr:rowOff>
    </xdr:from>
    <xdr:ext cx="304800" cy="186250"/>
    <xdr:sp macro="" textlink="">
      <xdr:nvSpPr>
        <xdr:cNvPr id="467" name="AutoShape 1024" descr="Mostrando IMG_8691.JPG">
          <a:extLst>
            <a:ext uri="{FF2B5EF4-FFF2-40B4-BE49-F238E27FC236}">
              <a16:creationId xmlns:a16="http://schemas.microsoft.com/office/drawing/2014/main" id="{7275E7F9-3DF9-42E7-9DC7-85C8E5427D65}"/>
            </a:ext>
          </a:extLst>
        </xdr:cNvPr>
        <xdr:cNvSpPr>
          <a:spLocks noChangeAspect="1" noChangeArrowheads="1"/>
        </xdr:cNvSpPr>
      </xdr:nvSpPr>
      <xdr:spPr bwMode="auto">
        <a:xfrm>
          <a:off x="8218714" y="9035143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14</xdr:col>
      <xdr:colOff>301625</xdr:colOff>
      <xdr:row>64</xdr:row>
      <xdr:rowOff>111125</xdr:rowOff>
    </xdr:from>
    <xdr:to>
      <xdr:col>15</xdr:col>
      <xdr:colOff>574555</xdr:colOff>
      <xdr:row>65</xdr:row>
      <xdr:rowOff>754785</xdr:rowOff>
    </xdr:to>
    <xdr:pic>
      <xdr:nvPicPr>
        <xdr:cNvPr id="468" name="Imagen 467">
          <a:extLst>
            <a:ext uri="{FF2B5EF4-FFF2-40B4-BE49-F238E27FC236}">
              <a16:creationId xmlns:a16="http://schemas.microsoft.com/office/drawing/2014/main" id="{8680BA4B-B52D-4694-9BC6-6BAF4235B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71511" y="9146268"/>
          <a:ext cx="1230873" cy="628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195945</xdr:colOff>
      <xdr:row>74</xdr:row>
      <xdr:rowOff>50744</xdr:rowOff>
    </xdr:from>
    <xdr:to>
      <xdr:col>12</xdr:col>
      <xdr:colOff>370114</xdr:colOff>
      <xdr:row>86</xdr:row>
      <xdr:rowOff>179709</xdr:rowOff>
    </xdr:to>
    <xdr:pic>
      <xdr:nvPicPr>
        <xdr:cNvPr id="471" name="Imagen 470">
          <a:extLst>
            <a:ext uri="{FF2B5EF4-FFF2-40B4-BE49-F238E27FC236}">
              <a16:creationId xmlns:a16="http://schemas.microsoft.com/office/drawing/2014/main" id="{3F069B48-DBBE-4076-AF33-FB2597003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525002" y="18055715"/>
          <a:ext cx="3418112" cy="2872165"/>
        </a:xfrm>
        <a:prstGeom prst="rect">
          <a:avLst/>
        </a:prstGeom>
      </xdr:spPr>
    </xdr:pic>
    <xdr:clientData/>
  </xdr:twoCellAnchor>
  <xdr:twoCellAnchor editAs="oneCell">
    <xdr:from>
      <xdr:col>12</xdr:col>
      <xdr:colOff>500743</xdr:colOff>
      <xdr:row>74</xdr:row>
      <xdr:rowOff>87087</xdr:rowOff>
    </xdr:from>
    <xdr:to>
      <xdr:col>15</xdr:col>
      <xdr:colOff>283027</xdr:colOff>
      <xdr:row>86</xdr:row>
      <xdr:rowOff>173053</xdr:rowOff>
    </xdr:to>
    <xdr:pic>
      <xdr:nvPicPr>
        <xdr:cNvPr id="472" name="Imagen 471">
          <a:extLst>
            <a:ext uri="{FF2B5EF4-FFF2-40B4-BE49-F238E27FC236}">
              <a16:creationId xmlns:a16="http://schemas.microsoft.com/office/drawing/2014/main" id="{2B320A8F-336B-4A8D-9355-47BE863C3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073743" y="18092058"/>
          <a:ext cx="3037113" cy="2829166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70" name="AutoShape 1024" descr="Mostrando IMG_8691.JPG">
          <a:extLst>
            <a:ext uri="{FF2B5EF4-FFF2-40B4-BE49-F238E27FC236}">
              <a16:creationId xmlns:a16="http://schemas.microsoft.com/office/drawing/2014/main" id="{8E5BA5E6-86BE-423C-B749-4E4B169EF5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73" name="AutoShape 1025" descr="Mostrando IMG_8691.JPG">
          <a:extLst>
            <a:ext uri="{FF2B5EF4-FFF2-40B4-BE49-F238E27FC236}">
              <a16:creationId xmlns:a16="http://schemas.microsoft.com/office/drawing/2014/main" id="{D7606317-BEBB-4994-96E2-76EA4244C9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74" name="AutoShape 1024" descr="Mostrando IMG_8691.JPG">
          <a:extLst>
            <a:ext uri="{FF2B5EF4-FFF2-40B4-BE49-F238E27FC236}">
              <a16:creationId xmlns:a16="http://schemas.microsoft.com/office/drawing/2014/main" id="{A10E055B-033C-4C7D-BB41-A9A071F766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75" name="AutoShape 1025" descr="Mostrando IMG_8691.JPG">
          <a:extLst>
            <a:ext uri="{FF2B5EF4-FFF2-40B4-BE49-F238E27FC236}">
              <a16:creationId xmlns:a16="http://schemas.microsoft.com/office/drawing/2014/main" id="{43BCB543-39DC-4960-9C02-0B3FC0E3EC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76" name="AutoShape 1024" descr="Mostrando IMG_8691.JPG">
          <a:extLst>
            <a:ext uri="{FF2B5EF4-FFF2-40B4-BE49-F238E27FC236}">
              <a16:creationId xmlns:a16="http://schemas.microsoft.com/office/drawing/2014/main" id="{E03FFB9F-5C80-4E92-9B38-2DAFBD18CB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77" name="AutoShape 1025" descr="Mostrando IMG_8691.JPG">
          <a:extLst>
            <a:ext uri="{FF2B5EF4-FFF2-40B4-BE49-F238E27FC236}">
              <a16:creationId xmlns:a16="http://schemas.microsoft.com/office/drawing/2014/main" id="{07838FA2-7A79-4B9D-A205-EC45C3371A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78" name="AutoShape 1024" descr="Mostrando IMG_8691.JPG">
          <a:extLst>
            <a:ext uri="{FF2B5EF4-FFF2-40B4-BE49-F238E27FC236}">
              <a16:creationId xmlns:a16="http://schemas.microsoft.com/office/drawing/2014/main" id="{80FAC732-F6BD-4D01-9B92-31707A77C1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79" name="AutoShape 1025" descr="Mostrando IMG_8691.JPG">
          <a:extLst>
            <a:ext uri="{FF2B5EF4-FFF2-40B4-BE49-F238E27FC236}">
              <a16:creationId xmlns:a16="http://schemas.microsoft.com/office/drawing/2014/main" id="{38BC1355-AFE9-4B05-AC10-9CE6B64E9C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0" name="AutoShape 1024" descr="Mostrando IMG_8691.JPG">
          <a:extLst>
            <a:ext uri="{FF2B5EF4-FFF2-40B4-BE49-F238E27FC236}">
              <a16:creationId xmlns:a16="http://schemas.microsoft.com/office/drawing/2014/main" id="{594F7288-BFD3-4DE2-BDAB-7CFDA868FF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1" name="AutoShape 1025" descr="Mostrando IMG_8691.JPG">
          <a:extLst>
            <a:ext uri="{FF2B5EF4-FFF2-40B4-BE49-F238E27FC236}">
              <a16:creationId xmlns:a16="http://schemas.microsoft.com/office/drawing/2014/main" id="{B94B24A4-CF81-4FFA-B88F-AC8DDAE2AB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2" name="AutoShape 1024" descr="Mostrando IMG_8691.JPG">
          <a:extLst>
            <a:ext uri="{FF2B5EF4-FFF2-40B4-BE49-F238E27FC236}">
              <a16:creationId xmlns:a16="http://schemas.microsoft.com/office/drawing/2014/main" id="{29B7C971-63DD-4DEB-9DF9-7A500BE0E9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3" name="AutoShape 1025" descr="Mostrando IMG_8691.JPG">
          <a:extLst>
            <a:ext uri="{FF2B5EF4-FFF2-40B4-BE49-F238E27FC236}">
              <a16:creationId xmlns:a16="http://schemas.microsoft.com/office/drawing/2014/main" id="{9A3E5034-D454-4751-A9EB-F721D9ABCC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4" name="AutoShape 1024" descr="Mostrando IMG_8691.JPG">
          <a:extLst>
            <a:ext uri="{FF2B5EF4-FFF2-40B4-BE49-F238E27FC236}">
              <a16:creationId xmlns:a16="http://schemas.microsoft.com/office/drawing/2014/main" id="{B8E309F8-5239-4D98-9DEF-7E72E69041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5" name="AutoShape 1025" descr="Mostrando IMG_8691.JPG">
          <a:extLst>
            <a:ext uri="{FF2B5EF4-FFF2-40B4-BE49-F238E27FC236}">
              <a16:creationId xmlns:a16="http://schemas.microsoft.com/office/drawing/2014/main" id="{04EAD323-C2CB-41E1-BF1D-F6550D93D58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6" name="AutoShape 1024" descr="Mostrando IMG_8691.JPG">
          <a:extLst>
            <a:ext uri="{FF2B5EF4-FFF2-40B4-BE49-F238E27FC236}">
              <a16:creationId xmlns:a16="http://schemas.microsoft.com/office/drawing/2014/main" id="{8BC4DB47-E23B-4AD0-822F-FBC4AAECC9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7" name="AutoShape 1025" descr="Mostrando IMG_8691.JPG">
          <a:extLst>
            <a:ext uri="{FF2B5EF4-FFF2-40B4-BE49-F238E27FC236}">
              <a16:creationId xmlns:a16="http://schemas.microsoft.com/office/drawing/2014/main" id="{B2178816-EB9F-438B-BF94-C094657BE3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8" name="AutoShape 1024" descr="Mostrando IMG_8691.JPG">
          <a:extLst>
            <a:ext uri="{FF2B5EF4-FFF2-40B4-BE49-F238E27FC236}">
              <a16:creationId xmlns:a16="http://schemas.microsoft.com/office/drawing/2014/main" id="{5C11DFEC-BCD1-4874-B2B2-783BD08528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89" name="AutoShape 1025" descr="Mostrando IMG_8691.JPG">
          <a:extLst>
            <a:ext uri="{FF2B5EF4-FFF2-40B4-BE49-F238E27FC236}">
              <a16:creationId xmlns:a16="http://schemas.microsoft.com/office/drawing/2014/main" id="{D15888AD-3038-4668-B316-54CA604CEE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0" name="AutoShape 1024" descr="Mostrando IMG_8691.JPG">
          <a:extLst>
            <a:ext uri="{FF2B5EF4-FFF2-40B4-BE49-F238E27FC236}">
              <a16:creationId xmlns:a16="http://schemas.microsoft.com/office/drawing/2014/main" id="{41DD54E4-C5B6-47C6-A3CF-07549E7104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1" name="AutoShape 1024" descr="Mostrando IMG_8691.JPG">
          <a:extLst>
            <a:ext uri="{FF2B5EF4-FFF2-40B4-BE49-F238E27FC236}">
              <a16:creationId xmlns:a16="http://schemas.microsoft.com/office/drawing/2014/main" id="{441F8BDF-C6FF-47E9-B0A8-9415B43606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2" name="AutoShape 1025" descr="Mostrando IMG_8691.JPG">
          <a:extLst>
            <a:ext uri="{FF2B5EF4-FFF2-40B4-BE49-F238E27FC236}">
              <a16:creationId xmlns:a16="http://schemas.microsoft.com/office/drawing/2014/main" id="{BD91B2DE-3BEC-4DC7-8188-5F028BDC7B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3" name="AutoShape 1024" descr="Mostrando IMG_8691.JPG">
          <a:extLst>
            <a:ext uri="{FF2B5EF4-FFF2-40B4-BE49-F238E27FC236}">
              <a16:creationId xmlns:a16="http://schemas.microsoft.com/office/drawing/2014/main" id="{E5110A83-CAAC-434E-A99E-A2560D2DB3F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4" name="AutoShape 1025" descr="Mostrando IMG_8691.JPG">
          <a:extLst>
            <a:ext uri="{FF2B5EF4-FFF2-40B4-BE49-F238E27FC236}">
              <a16:creationId xmlns:a16="http://schemas.microsoft.com/office/drawing/2014/main" id="{F407454A-6705-48A1-96AC-4F4171CC9B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5" name="AutoShape 1024" descr="Mostrando IMG_8691.JPG">
          <a:extLst>
            <a:ext uri="{FF2B5EF4-FFF2-40B4-BE49-F238E27FC236}">
              <a16:creationId xmlns:a16="http://schemas.microsoft.com/office/drawing/2014/main" id="{C3CB45C8-2B95-4186-A51E-4E663A7AF0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6" name="AutoShape 1025" descr="Mostrando IMG_8691.JPG">
          <a:extLst>
            <a:ext uri="{FF2B5EF4-FFF2-40B4-BE49-F238E27FC236}">
              <a16:creationId xmlns:a16="http://schemas.microsoft.com/office/drawing/2014/main" id="{7A4AEA53-DC59-4826-BA21-814FFB9A1A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7" name="AutoShape 1024" descr="Mostrando IMG_8691.JPG">
          <a:extLst>
            <a:ext uri="{FF2B5EF4-FFF2-40B4-BE49-F238E27FC236}">
              <a16:creationId xmlns:a16="http://schemas.microsoft.com/office/drawing/2014/main" id="{644D7B4D-9552-465F-8AA8-9172E7066A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8" name="AutoShape 1025" descr="Mostrando IMG_8691.JPG">
          <a:extLst>
            <a:ext uri="{FF2B5EF4-FFF2-40B4-BE49-F238E27FC236}">
              <a16:creationId xmlns:a16="http://schemas.microsoft.com/office/drawing/2014/main" id="{6F6BFB3E-829A-4332-B8A5-1EAC300FCD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499" name="AutoShape 1024" descr="Mostrando IMG_8691.JPG">
          <a:extLst>
            <a:ext uri="{FF2B5EF4-FFF2-40B4-BE49-F238E27FC236}">
              <a16:creationId xmlns:a16="http://schemas.microsoft.com/office/drawing/2014/main" id="{1D183E04-A72D-4EAD-AE3C-147A8287C3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0" name="AutoShape 1025" descr="Mostrando IMG_8691.JPG">
          <a:extLst>
            <a:ext uri="{FF2B5EF4-FFF2-40B4-BE49-F238E27FC236}">
              <a16:creationId xmlns:a16="http://schemas.microsoft.com/office/drawing/2014/main" id="{AD71F10C-192A-4605-8B18-54149F853A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1" name="AutoShape 1024" descr="Mostrando IMG_8691.JPG">
          <a:extLst>
            <a:ext uri="{FF2B5EF4-FFF2-40B4-BE49-F238E27FC236}">
              <a16:creationId xmlns:a16="http://schemas.microsoft.com/office/drawing/2014/main" id="{5F875A4C-D159-4FCE-988F-3590D2CAF4B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2" name="AutoShape 1025" descr="Mostrando IMG_8691.JPG">
          <a:extLst>
            <a:ext uri="{FF2B5EF4-FFF2-40B4-BE49-F238E27FC236}">
              <a16:creationId xmlns:a16="http://schemas.microsoft.com/office/drawing/2014/main" id="{A9D12D5E-E0B6-4594-A4A5-1A9FA725BC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3" name="AutoShape 1024" descr="Mostrando IMG_8691.JPG">
          <a:extLst>
            <a:ext uri="{FF2B5EF4-FFF2-40B4-BE49-F238E27FC236}">
              <a16:creationId xmlns:a16="http://schemas.microsoft.com/office/drawing/2014/main" id="{A5606FAB-EBF9-4D3F-A1B9-2F7737F019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4" name="AutoShape 1025" descr="Mostrando IMG_8691.JPG">
          <a:extLst>
            <a:ext uri="{FF2B5EF4-FFF2-40B4-BE49-F238E27FC236}">
              <a16:creationId xmlns:a16="http://schemas.microsoft.com/office/drawing/2014/main" id="{49A8D885-4495-4779-972B-49E33E1E46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5" name="AutoShape 1024" descr="Mostrando IMG_8691.JPG">
          <a:extLst>
            <a:ext uri="{FF2B5EF4-FFF2-40B4-BE49-F238E27FC236}">
              <a16:creationId xmlns:a16="http://schemas.microsoft.com/office/drawing/2014/main" id="{465C1AE1-709C-4D94-8647-45C2BA85C8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6" name="AutoShape 1025" descr="Mostrando IMG_8691.JPG">
          <a:extLst>
            <a:ext uri="{FF2B5EF4-FFF2-40B4-BE49-F238E27FC236}">
              <a16:creationId xmlns:a16="http://schemas.microsoft.com/office/drawing/2014/main" id="{7CB70E3C-363F-49B8-AECF-10DC058326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7" name="AutoShape 1024" descr="Mostrando IMG_8691.JPG">
          <a:extLst>
            <a:ext uri="{FF2B5EF4-FFF2-40B4-BE49-F238E27FC236}">
              <a16:creationId xmlns:a16="http://schemas.microsoft.com/office/drawing/2014/main" id="{A9475061-1572-44F2-ADCA-FBE6F160E2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8" name="AutoShape 1025" descr="Mostrando IMG_8691.JPG">
          <a:extLst>
            <a:ext uri="{FF2B5EF4-FFF2-40B4-BE49-F238E27FC236}">
              <a16:creationId xmlns:a16="http://schemas.microsoft.com/office/drawing/2014/main" id="{CBFE5EC5-9B54-48A3-A3ED-95494F7DF2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09" name="AutoShape 1024" descr="Mostrando IMG_8691.JPG">
          <a:extLst>
            <a:ext uri="{FF2B5EF4-FFF2-40B4-BE49-F238E27FC236}">
              <a16:creationId xmlns:a16="http://schemas.microsoft.com/office/drawing/2014/main" id="{4C3897E9-9089-4476-B762-636E286C1C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0" name="AutoShape 1024" descr="Mostrando IMG_8691.JPG">
          <a:extLst>
            <a:ext uri="{FF2B5EF4-FFF2-40B4-BE49-F238E27FC236}">
              <a16:creationId xmlns:a16="http://schemas.microsoft.com/office/drawing/2014/main" id="{3D5A306C-E646-40E9-AD80-EAE583E12DF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1" name="AutoShape 1025" descr="Mostrando IMG_8691.JPG">
          <a:extLst>
            <a:ext uri="{FF2B5EF4-FFF2-40B4-BE49-F238E27FC236}">
              <a16:creationId xmlns:a16="http://schemas.microsoft.com/office/drawing/2014/main" id="{163A926F-95DB-4855-9843-0DFBE029E1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2" name="AutoShape 1024" descr="Mostrando IMG_8691.JPG">
          <a:extLst>
            <a:ext uri="{FF2B5EF4-FFF2-40B4-BE49-F238E27FC236}">
              <a16:creationId xmlns:a16="http://schemas.microsoft.com/office/drawing/2014/main" id="{B4AA300C-3643-4768-A3AE-451724E58E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3" name="AutoShape 1025" descr="Mostrando IMG_8691.JPG">
          <a:extLst>
            <a:ext uri="{FF2B5EF4-FFF2-40B4-BE49-F238E27FC236}">
              <a16:creationId xmlns:a16="http://schemas.microsoft.com/office/drawing/2014/main" id="{77409126-0FB4-4AA5-A82E-E551F92571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4" name="AutoShape 1024" descr="Mostrando IMG_8691.JPG">
          <a:extLst>
            <a:ext uri="{FF2B5EF4-FFF2-40B4-BE49-F238E27FC236}">
              <a16:creationId xmlns:a16="http://schemas.microsoft.com/office/drawing/2014/main" id="{22C11B9E-42F6-4BA7-A4B6-6CD982655D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5" name="AutoShape 1025" descr="Mostrando IMG_8691.JPG">
          <a:extLst>
            <a:ext uri="{FF2B5EF4-FFF2-40B4-BE49-F238E27FC236}">
              <a16:creationId xmlns:a16="http://schemas.microsoft.com/office/drawing/2014/main" id="{AF98CB5F-6BE5-48E6-A6AC-78269489366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6" name="AutoShape 1024" descr="Mostrando IMG_8691.JPG">
          <a:extLst>
            <a:ext uri="{FF2B5EF4-FFF2-40B4-BE49-F238E27FC236}">
              <a16:creationId xmlns:a16="http://schemas.microsoft.com/office/drawing/2014/main" id="{F7C3BE7B-0773-442B-831C-8CC8FE119D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7" name="AutoShape 1025" descr="Mostrando IMG_8691.JPG">
          <a:extLst>
            <a:ext uri="{FF2B5EF4-FFF2-40B4-BE49-F238E27FC236}">
              <a16:creationId xmlns:a16="http://schemas.microsoft.com/office/drawing/2014/main" id="{3344F380-1EF8-4524-B733-3A48F3A366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8" name="AutoShape 1024" descr="Mostrando IMG_8691.JPG">
          <a:extLst>
            <a:ext uri="{FF2B5EF4-FFF2-40B4-BE49-F238E27FC236}">
              <a16:creationId xmlns:a16="http://schemas.microsoft.com/office/drawing/2014/main" id="{2600904A-FFF7-4472-BF5E-449C400A7E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19" name="AutoShape 1025" descr="Mostrando IMG_8691.JPG">
          <a:extLst>
            <a:ext uri="{FF2B5EF4-FFF2-40B4-BE49-F238E27FC236}">
              <a16:creationId xmlns:a16="http://schemas.microsoft.com/office/drawing/2014/main" id="{E72C88A0-EEAC-440B-B76F-E917789BE5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0" name="AutoShape 1024" descr="Mostrando IMG_8691.JPG">
          <a:extLst>
            <a:ext uri="{FF2B5EF4-FFF2-40B4-BE49-F238E27FC236}">
              <a16:creationId xmlns:a16="http://schemas.microsoft.com/office/drawing/2014/main" id="{541FE9A2-2FE0-4B0D-865F-D5C2BAD81D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1" name="AutoShape 1025" descr="Mostrando IMG_8691.JPG">
          <a:extLst>
            <a:ext uri="{FF2B5EF4-FFF2-40B4-BE49-F238E27FC236}">
              <a16:creationId xmlns:a16="http://schemas.microsoft.com/office/drawing/2014/main" id="{C5D89F46-1804-43DE-8FEC-B3539BFD64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2" name="AutoShape 1024" descr="Mostrando IMG_8691.JPG">
          <a:extLst>
            <a:ext uri="{FF2B5EF4-FFF2-40B4-BE49-F238E27FC236}">
              <a16:creationId xmlns:a16="http://schemas.microsoft.com/office/drawing/2014/main" id="{9CE08E9E-F31E-43EF-8244-5A4C97994C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3" name="AutoShape 1025" descr="Mostrando IMG_8691.JPG">
          <a:extLst>
            <a:ext uri="{FF2B5EF4-FFF2-40B4-BE49-F238E27FC236}">
              <a16:creationId xmlns:a16="http://schemas.microsoft.com/office/drawing/2014/main" id="{375419DB-8846-4E6A-A04A-0C9AAD11D1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4" name="AutoShape 1024" descr="Mostrando IMG_8691.JPG">
          <a:extLst>
            <a:ext uri="{FF2B5EF4-FFF2-40B4-BE49-F238E27FC236}">
              <a16:creationId xmlns:a16="http://schemas.microsoft.com/office/drawing/2014/main" id="{BFFB80E1-0F7E-4044-9611-3B9460EC7D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5" name="AutoShape 1025" descr="Mostrando IMG_8691.JPG">
          <a:extLst>
            <a:ext uri="{FF2B5EF4-FFF2-40B4-BE49-F238E27FC236}">
              <a16:creationId xmlns:a16="http://schemas.microsoft.com/office/drawing/2014/main" id="{34B63DEA-21E6-471E-A5BD-DF9080248F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6" name="AutoShape 1024" descr="Mostrando IMG_8691.JPG">
          <a:extLst>
            <a:ext uri="{FF2B5EF4-FFF2-40B4-BE49-F238E27FC236}">
              <a16:creationId xmlns:a16="http://schemas.microsoft.com/office/drawing/2014/main" id="{9BA93C4A-6AAF-47EB-8EBA-EE863D6865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7" name="AutoShape 1025" descr="Mostrando IMG_8691.JPG">
          <a:extLst>
            <a:ext uri="{FF2B5EF4-FFF2-40B4-BE49-F238E27FC236}">
              <a16:creationId xmlns:a16="http://schemas.microsoft.com/office/drawing/2014/main" id="{0EA39594-D1AA-4075-A9CC-664C759318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8" name="AutoShape 1024" descr="Mostrando IMG_8691.JPG">
          <a:extLst>
            <a:ext uri="{FF2B5EF4-FFF2-40B4-BE49-F238E27FC236}">
              <a16:creationId xmlns:a16="http://schemas.microsoft.com/office/drawing/2014/main" id="{F6D07F20-F4AF-4CDC-9C10-7583828503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29" name="AutoShape 1024" descr="Mostrando IMG_8691.JPG">
          <a:extLst>
            <a:ext uri="{FF2B5EF4-FFF2-40B4-BE49-F238E27FC236}">
              <a16:creationId xmlns:a16="http://schemas.microsoft.com/office/drawing/2014/main" id="{37CD259A-6D4D-4707-88BB-D225B952AE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0" name="AutoShape 1025" descr="Mostrando IMG_8691.JPG">
          <a:extLst>
            <a:ext uri="{FF2B5EF4-FFF2-40B4-BE49-F238E27FC236}">
              <a16:creationId xmlns:a16="http://schemas.microsoft.com/office/drawing/2014/main" id="{AF878601-4F4F-4479-8C34-DC365EB054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1" name="AutoShape 1024" descr="Mostrando IMG_8691.JPG">
          <a:extLst>
            <a:ext uri="{FF2B5EF4-FFF2-40B4-BE49-F238E27FC236}">
              <a16:creationId xmlns:a16="http://schemas.microsoft.com/office/drawing/2014/main" id="{3E0350C1-4EE5-4CAE-9CD6-A8F943025F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2" name="AutoShape 1025" descr="Mostrando IMG_8691.JPG">
          <a:extLst>
            <a:ext uri="{FF2B5EF4-FFF2-40B4-BE49-F238E27FC236}">
              <a16:creationId xmlns:a16="http://schemas.microsoft.com/office/drawing/2014/main" id="{327694B0-B59E-43C4-B0BF-F640EA40A3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3" name="AutoShape 1024" descr="Mostrando IMG_8691.JPG">
          <a:extLst>
            <a:ext uri="{FF2B5EF4-FFF2-40B4-BE49-F238E27FC236}">
              <a16:creationId xmlns:a16="http://schemas.microsoft.com/office/drawing/2014/main" id="{4EB268DA-60E8-4C7A-9D54-3D55AEFE36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4" name="AutoShape 1025" descr="Mostrando IMG_8691.JPG">
          <a:extLst>
            <a:ext uri="{FF2B5EF4-FFF2-40B4-BE49-F238E27FC236}">
              <a16:creationId xmlns:a16="http://schemas.microsoft.com/office/drawing/2014/main" id="{38ABE881-F3D7-41AD-A21F-4B2A3F08EC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5" name="AutoShape 1024" descr="Mostrando IMG_8691.JPG">
          <a:extLst>
            <a:ext uri="{FF2B5EF4-FFF2-40B4-BE49-F238E27FC236}">
              <a16:creationId xmlns:a16="http://schemas.microsoft.com/office/drawing/2014/main" id="{045EF616-F604-474B-841D-C357ADAC54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6" name="AutoShape 1025" descr="Mostrando IMG_8691.JPG">
          <a:extLst>
            <a:ext uri="{FF2B5EF4-FFF2-40B4-BE49-F238E27FC236}">
              <a16:creationId xmlns:a16="http://schemas.microsoft.com/office/drawing/2014/main" id="{B846565F-0BFC-4781-BB7B-E054CACB4C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7" name="AutoShape 1024" descr="Mostrando IMG_8691.JPG">
          <a:extLst>
            <a:ext uri="{FF2B5EF4-FFF2-40B4-BE49-F238E27FC236}">
              <a16:creationId xmlns:a16="http://schemas.microsoft.com/office/drawing/2014/main" id="{AFD74B6B-F318-432D-B8BE-F7023B3655A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8" name="AutoShape 1025" descr="Mostrando IMG_8691.JPG">
          <a:extLst>
            <a:ext uri="{FF2B5EF4-FFF2-40B4-BE49-F238E27FC236}">
              <a16:creationId xmlns:a16="http://schemas.microsoft.com/office/drawing/2014/main" id="{F54B6CF5-5CC8-4109-999F-9C3FE656CB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39" name="AutoShape 1024" descr="Mostrando IMG_8691.JPG">
          <a:extLst>
            <a:ext uri="{FF2B5EF4-FFF2-40B4-BE49-F238E27FC236}">
              <a16:creationId xmlns:a16="http://schemas.microsoft.com/office/drawing/2014/main" id="{C2DEF415-7AE8-444D-8F59-A925890F00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0" name="AutoShape 1025" descr="Mostrando IMG_8691.JPG">
          <a:extLst>
            <a:ext uri="{FF2B5EF4-FFF2-40B4-BE49-F238E27FC236}">
              <a16:creationId xmlns:a16="http://schemas.microsoft.com/office/drawing/2014/main" id="{498D057A-BD8B-41E8-9546-847257C258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1" name="AutoShape 1024" descr="Mostrando IMG_8691.JPG">
          <a:extLst>
            <a:ext uri="{FF2B5EF4-FFF2-40B4-BE49-F238E27FC236}">
              <a16:creationId xmlns:a16="http://schemas.microsoft.com/office/drawing/2014/main" id="{DCCAC9EB-29DF-44B4-B6A5-6607B57713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2" name="AutoShape 1025" descr="Mostrando IMG_8691.JPG">
          <a:extLst>
            <a:ext uri="{FF2B5EF4-FFF2-40B4-BE49-F238E27FC236}">
              <a16:creationId xmlns:a16="http://schemas.microsoft.com/office/drawing/2014/main" id="{2B4D46E5-8CB3-4265-8B42-B646C59169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3" name="AutoShape 1024" descr="Mostrando IMG_8691.JPG">
          <a:extLst>
            <a:ext uri="{FF2B5EF4-FFF2-40B4-BE49-F238E27FC236}">
              <a16:creationId xmlns:a16="http://schemas.microsoft.com/office/drawing/2014/main" id="{C220BD8D-2790-43EF-B4F4-3ACEDC4B86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4" name="AutoShape 1025" descr="Mostrando IMG_8691.JPG">
          <a:extLst>
            <a:ext uri="{FF2B5EF4-FFF2-40B4-BE49-F238E27FC236}">
              <a16:creationId xmlns:a16="http://schemas.microsoft.com/office/drawing/2014/main" id="{17E7D169-029F-45EB-9443-960296AD3B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5" name="AutoShape 1024" descr="Mostrando IMG_8691.JPG">
          <a:extLst>
            <a:ext uri="{FF2B5EF4-FFF2-40B4-BE49-F238E27FC236}">
              <a16:creationId xmlns:a16="http://schemas.microsoft.com/office/drawing/2014/main" id="{2AA949CD-4C59-4C3F-881F-3B73BED638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6" name="AutoShape 1025" descr="Mostrando IMG_8691.JPG">
          <a:extLst>
            <a:ext uri="{FF2B5EF4-FFF2-40B4-BE49-F238E27FC236}">
              <a16:creationId xmlns:a16="http://schemas.microsoft.com/office/drawing/2014/main" id="{5F129F7C-8381-4CFD-9C4E-5D0233880E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7" name="AutoShape 1024" descr="Mostrando IMG_8691.JPG">
          <a:extLst>
            <a:ext uri="{FF2B5EF4-FFF2-40B4-BE49-F238E27FC236}">
              <a16:creationId xmlns:a16="http://schemas.microsoft.com/office/drawing/2014/main" id="{8D94E2BA-AA68-493D-884A-7F3E6A0D00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8" name="AutoShape 1024" descr="Mostrando IMG_8691.JPG">
          <a:extLst>
            <a:ext uri="{FF2B5EF4-FFF2-40B4-BE49-F238E27FC236}">
              <a16:creationId xmlns:a16="http://schemas.microsoft.com/office/drawing/2014/main" id="{FA58D071-140F-423E-A83D-8A5056F4C6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49" name="AutoShape 1025" descr="Mostrando IMG_8691.JPG">
          <a:extLst>
            <a:ext uri="{FF2B5EF4-FFF2-40B4-BE49-F238E27FC236}">
              <a16:creationId xmlns:a16="http://schemas.microsoft.com/office/drawing/2014/main" id="{F583F992-0025-43E1-BA72-1F3DD5E697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0" name="AutoShape 1024" descr="Mostrando IMG_8691.JPG">
          <a:extLst>
            <a:ext uri="{FF2B5EF4-FFF2-40B4-BE49-F238E27FC236}">
              <a16:creationId xmlns:a16="http://schemas.microsoft.com/office/drawing/2014/main" id="{908C93FC-09E4-4566-8107-5DFE911327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1" name="AutoShape 1025" descr="Mostrando IMG_8691.JPG">
          <a:extLst>
            <a:ext uri="{FF2B5EF4-FFF2-40B4-BE49-F238E27FC236}">
              <a16:creationId xmlns:a16="http://schemas.microsoft.com/office/drawing/2014/main" id="{46B15C67-8630-4266-B204-5FC465DA5B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2" name="AutoShape 1024" descr="Mostrando IMG_8691.JPG">
          <a:extLst>
            <a:ext uri="{FF2B5EF4-FFF2-40B4-BE49-F238E27FC236}">
              <a16:creationId xmlns:a16="http://schemas.microsoft.com/office/drawing/2014/main" id="{61CB26E0-5BD8-4404-80CF-C711122373C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3" name="AutoShape 1025" descr="Mostrando IMG_8691.JPG">
          <a:extLst>
            <a:ext uri="{FF2B5EF4-FFF2-40B4-BE49-F238E27FC236}">
              <a16:creationId xmlns:a16="http://schemas.microsoft.com/office/drawing/2014/main" id="{E09E1D53-23F0-46DE-9BE9-E958CCF6EEB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4" name="AutoShape 1024" descr="Mostrando IMG_8691.JPG">
          <a:extLst>
            <a:ext uri="{FF2B5EF4-FFF2-40B4-BE49-F238E27FC236}">
              <a16:creationId xmlns:a16="http://schemas.microsoft.com/office/drawing/2014/main" id="{71AA3460-A583-43D9-925D-535A6FE1B9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5" name="AutoShape 1025" descr="Mostrando IMG_8691.JPG">
          <a:extLst>
            <a:ext uri="{FF2B5EF4-FFF2-40B4-BE49-F238E27FC236}">
              <a16:creationId xmlns:a16="http://schemas.microsoft.com/office/drawing/2014/main" id="{B8BE13AB-DDD9-473F-8844-3489871ACF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6" name="AutoShape 1024" descr="Mostrando IMG_8691.JPG">
          <a:extLst>
            <a:ext uri="{FF2B5EF4-FFF2-40B4-BE49-F238E27FC236}">
              <a16:creationId xmlns:a16="http://schemas.microsoft.com/office/drawing/2014/main" id="{2458CE38-C8AD-4014-87CD-5F4586F38C2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7" name="AutoShape 1025" descr="Mostrando IMG_8691.JPG">
          <a:extLst>
            <a:ext uri="{FF2B5EF4-FFF2-40B4-BE49-F238E27FC236}">
              <a16:creationId xmlns:a16="http://schemas.microsoft.com/office/drawing/2014/main" id="{A28C4A99-2984-4789-8914-0470C9A9E4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8" name="AutoShape 1024" descr="Mostrando IMG_8691.JPG">
          <a:extLst>
            <a:ext uri="{FF2B5EF4-FFF2-40B4-BE49-F238E27FC236}">
              <a16:creationId xmlns:a16="http://schemas.microsoft.com/office/drawing/2014/main" id="{A608E35B-97A7-46D3-A374-1A17FDC866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59" name="AutoShape 1025" descr="Mostrando IMG_8691.JPG">
          <a:extLst>
            <a:ext uri="{FF2B5EF4-FFF2-40B4-BE49-F238E27FC236}">
              <a16:creationId xmlns:a16="http://schemas.microsoft.com/office/drawing/2014/main" id="{64CCF176-281D-4CB9-8AD0-F5FFAAD775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0" name="AutoShape 1024" descr="Mostrando IMG_8691.JPG">
          <a:extLst>
            <a:ext uri="{FF2B5EF4-FFF2-40B4-BE49-F238E27FC236}">
              <a16:creationId xmlns:a16="http://schemas.microsoft.com/office/drawing/2014/main" id="{C7C68ED9-3402-4C1F-A807-9C5A0CBA60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1" name="AutoShape 1025" descr="Mostrando IMG_8691.JPG">
          <a:extLst>
            <a:ext uri="{FF2B5EF4-FFF2-40B4-BE49-F238E27FC236}">
              <a16:creationId xmlns:a16="http://schemas.microsoft.com/office/drawing/2014/main" id="{B8B48743-537B-4DAE-A4C3-6DAEA1A6C6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2" name="AutoShape 1024" descr="Mostrando IMG_8691.JPG">
          <a:extLst>
            <a:ext uri="{FF2B5EF4-FFF2-40B4-BE49-F238E27FC236}">
              <a16:creationId xmlns:a16="http://schemas.microsoft.com/office/drawing/2014/main" id="{05F1136C-7D92-4DA4-963F-EB408A6ECC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3" name="AutoShape 1025" descr="Mostrando IMG_8691.JPG">
          <a:extLst>
            <a:ext uri="{FF2B5EF4-FFF2-40B4-BE49-F238E27FC236}">
              <a16:creationId xmlns:a16="http://schemas.microsoft.com/office/drawing/2014/main" id="{A47DCE5F-189D-4961-BCB7-F83C90F31A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4" name="AutoShape 1024" descr="Mostrando IMG_8691.JPG">
          <a:extLst>
            <a:ext uri="{FF2B5EF4-FFF2-40B4-BE49-F238E27FC236}">
              <a16:creationId xmlns:a16="http://schemas.microsoft.com/office/drawing/2014/main" id="{0C76D372-879D-4B8D-B51C-54016A4D4B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5" name="AutoShape 1025" descr="Mostrando IMG_8691.JPG">
          <a:extLst>
            <a:ext uri="{FF2B5EF4-FFF2-40B4-BE49-F238E27FC236}">
              <a16:creationId xmlns:a16="http://schemas.microsoft.com/office/drawing/2014/main" id="{84E05D30-268E-4C16-B6B4-C938425FE3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6" name="AutoShape 1024" descr="Mostrando IMG_8691.JPG">
          <a:extLst>
            <a:ext uri="{FF2B5EF4-FFF2-40B4-BE49-F238E27FC236}">
              <a16:creationId xmlns:a16="http://schemas.microsoft.com/office/drawing/2014/main" id="{65398C95-2F48-43E5-88F6-CE124D3ED3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7" name="AutoShape 1024" descr="Mostrando IMG_8691.JPG">
          <a:extLst>
            <a:ext uri="{FF2B5EF4-FFF2-40B4-BE49-F238E27FC236}">
              <a16:creationId xmlns:a16="http://schemas.microsoft.com/office/drawing/2014/main" id="{CB638129-725D-499B-B2F5-D3178FC3EAB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8" name="AutoShape 1025" descr="Mostrando IMG_8691.JPG">
          <a:extLst>
            <a:ext uri="{FF2B5EF4-FFF2-40B4-BE49-F238E27FC236}">
              <a16:creationId xmlns:a16="http://schemas.microsoft.com/office/drawing/2014/main" id="{77D20F74-1C55-45B3-80FE-554E799BFB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69" name="AutoShape 1024" descr="Mostrando IMG_8691.JPG">
          <a:extLst>
            <a:ext uri="{FF2B5EF4-FFF2-40B4-BE49-F238E27FC236}">
              <a16:creationId xmlns:a16="http://schemas.microsoft.com/office/drawing/2014/main" id="{D6DBB9BB-715B-4D46-A6E4-795E3AC90C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0" name="AutoShape 1025" descr="Mostrando IMG_8691.JPG">
          <a:extLst>
            <a:ext uri="{FF2B5EF4-FFF2-40B4-BE49-F238E27FC236}">
              <a16:creationId xmlns:a16="http://schemas.microsoft.com/office/drawing/2014/main" id="{9A894109-A09F-4793-B1E0-AF0A0DA55B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1" name="AutoShape 1024" descr="Mostrando IMG_8691.JPG">
          <a:extLst>
            <a:ext uri="{FF2B5EF4-FFF2-40B4-BE49-F238E27FC236}">
              <a16:creationId xmlns:a16="http://schemas.microsoft.com/office/drawing/2014/main" id="{46552192-A48A-4720-9144-0E6956B3E9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2" name="AutoShape 1025" descr="Mostrando IMG_8691.JPG">
          <a:extLst>
            <a:ext uri="{FF2B5EF4-FFF2-40B4-BE49-F238E27FC236}">
              <a16:creationId xmlns:a16="http://schemas.microsoft.com/office/drawing/2014/main" id="{C7629361-EF52-4AA9-A401-1887A5549D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3" name="AutoShape 1024" descr="Mostrando IMG_8691.JPG">
          <a:extLst>
            <a:ext uri="{FF2B5EF4-FFF2-40B4-BE49-F238E27FC236}">
              <a16:creationId xmlns:a16="http://schemas.microsoft.com/office/drawing/2014/main" id="{1095F6E9-2F1C-491B-BCBB-12BC855E88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4" name="AutoShape 1025" descr="Mostrando IMG_8691.JPG">
          <a:extLst>
            <a:ext uri="{FF2B5EF4-FFF2-40B4-BE49-F238E27FC236}">
              <a16:creationId xmlns:a16="http://schemas.microsoft.com/office/drawing/2014/main" id="{038C16CB-D11D-4081-8BE8-05C9D39BED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5" name="AutoShape 1024" descr="Mostrando IMG_8691.JPG">
          <a:extLst>
            <a:ext uri="{FF2B5EF4-FFF2-40B4-BE49-F238E27FC236}">
              <a16:creationId xmlns:a16="http://schemas.microsoft.com/office/drawing/2014/main" id="{16D265C3-6297-4E30-ADD6-5160ED6FCA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6" name="AutoShape 1025" descr="Mostrando IMG_8691.JPG">
          <a:extLst>
            <a:ext uri="{FF2B5EF4-FFF2-40B4-BE49-F238E27FC236}">
              <a16:creationId xmlns:a16="http://schemas.microsoft.com/office/drawing/2014/main" id="{CBC94C2B-7710-439E-B370-5C20EF219C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7" name="AutoShape 1024" descr="Mostrando IMG_8691.JPG">
          <a:extLst>
            <a:ext uri="{FF2B5EF4-FFF2-40B4-BE49-F238E27FC236}">
              <a16:creationId xmlns:a16="http://schemas.microsoft.com/office/drawing/2014/main" id="{4324373C-34F3-4A2C-9BB8-626A058C24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8" name="AutoShape 1025" descr="Mostrando IMG_8691.JPG">
          <a:extLst>
            <a:ext uri="{FF2B5EF4-FFF2-40B4-BE49-F238E27FC236}">
              <a16:creationId xmlns:a16="http://schemas.microsoft.com/office/drawing/2014/main" id="{EEDE4C83-0394-44C4-ABDE-DC92B2D422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79" name="AutoShape 1024" descr="Mostrando IMG_8691.JPG">
          <a:extLst>
            <a:ext uri="{FF2B5EF4-FFF2-40B4-BE49-F238E27FC236}">
              <a16:creationId xmlns:a16="http://schemas.microsoft.com/office/drawing/2014/main" id="{48B38D8C-D141-4EE8-9557-6E56C4EEC7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0" name="AutoShape 1025" descr="Mostrando IMG_8691.JPG">
          <a:extLst>
            <a:ext uri="{FF2B5EF4-FFF2-40B4-BE49-F238E27FC236}">
              <a16:creationId xmlns:a16="http://schemas.microsoft.com/office/drawing/2014/main" id="{82FC3A56-CC95-49E8-939D-EE300CC890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1" name="AutoShape 1024" descr="Mostrando IMG_8691.JPG">
          <a:extLst>
            <a:ext uri="{FF2B5EF4-FFF2-40B4-BE49-F238E27FC236}">
              <a16:creationId xmlns:a16="http://schemas.microsoft.com/office/drawing/2014/main" id="{DE5F3AEF-D3E1-4F9D-AA23-D2B19BFA068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2" name="AutoShape 1025" descr="Mostrando IMG_8691.JPG">
          <a:extLst>
            <a:ext uri="{FF2B5EF4-FFF2-40B4-BE49-F238E27FC236}">
              <a16:creationId xmlns:a16="http://schemas.microsoft.com/office/drawing/2014/main" id="{B3474ED4-3602-4B0F-B48E-6BC78BA830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3" name="AutoShape 1024" descr="Mostrando IMG_8691.JPG">
          <a:extLst>
            <a:ext uri="{FF2B5EF4-FFF2-40B4-BE49-F238E27FC236}">
              <a16:creationId xmlns:a16="http://schemas.microsoft.com/office/drawing/2014/main" id="{A524F586-AF5E-473A-B1B9-2826429494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4" name="AutoShape 1025" descr="Mostrando IMG_8691.JPG">
          <a:extLst>
            <a:ext uri="{FF2B5EF4-FFF2-40B4-BE49-F238E27FC236}">
              <a16:creationId xmlns:a16="http://schemas.microsoft.com/office/drawing/2014/main" id="{D6FD5BB5-07A4-4265-BCA9-7E0FF440BE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5" name="AutoShape 1024" descr="Mostrando IMG_8691.JPG">
          <a:extLst>
            <a:ext uri="{FF2B5EF4-FFF2-40B4-BE49-F238E27FC236}">
              <a16:creationId xmlns:a16="http://schemas.microsoft.com/office/drawing/2014/main" id="{0CACE9D4-2BCF-41F4-8A74-41D340FA1D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6" name="AutoShape 1024" descr="Mostrando IMG_8691.JPG">
          <a:extLst>
            <a:ext uri="{FF2B5EF4-FFF2-40B4-BE49-F238E27FC236}">
              <a16:creationId xmlns:a16="http://schemas.microsoft.com/office/drawing/2014/main" id="{F404C1B2-C777-4954-A222-110940AC0C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7" name="AutoShape 1025" descr="Mostrando IMG_8691.JPG">
          <a:extLst>
            <a:ext uri="{FF2B5EF4-FFF2-40B4-BE49-F238E27FC236}">
              <a16:creationId xmlns:a16="http://schemas.microsoft.com/office/drawing/2014/main" id="{073E0977-AE7E-4C20-90FE-9A31A3F031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8" name="AutoShape 1024" descr="Mostrando IMG_8691.JPG">
          <a:extLst>
            <a:ext uri="{FF2B5EF4-FFF2-40B4-BE49-F238E27FC236}">
              <a16:creationId xmlns:a16="http://schemas.microsoft.com/office/drawing/2014/main" id="{E5EAD684-F69F-49E5-B9CF-342E212D61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89" name="AutoShape 1025" descr="Mostrando IMG_8691.JPG">
          <a:extLst>
            <a:ext uri="{FF2B5EF4-FFF2-40B4-BE49-F238E27FC236}">
              <a16:creationId xmlns:a16="http://schemas.microsoft.com/office/drawing/2014/main" id="{3B079B7C-029F-45B0-84D7-AE981D22E3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0" name="AutoShape 1024" descr="Mostrando IMG_8691.JPG">
          <a:extLst>
            <a:ext uri="{FF2B5EF4-FFF2-40B4-BE49-F238E27FC236}">
              <a16:creationId xmlns:a16="http://schemas.microsoft.com/office/drawing/2014/main" id="{244A9DB3-E91B-4445-BD86-ACD29916C3B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1" name="AutoShape 1025" descr="Mostrando IMG_8691.JPG">
          <a:extLst>
            <a:ext uri="{FF2B5EF4-FFF2-40B4-BE49-F238E27FC236}">
              <a16:creationId xmlns:a16="http://schemas.microsoft.com/office/drawing/2014/main" id="{446CC3D4-A5AA-4449-BBD7-3EFEAFA889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2" name="AutoShape 1024" descr="Mostrando IMG_8691.JPG">
          <a:extLst>
            <a:ext uri="{FF2B5EF4-FFF2-40B4-BE49-F238E27FC236}">
              <a16:creationId xmlns:a16="http://schemas.microsoft.com/office/drawing/2014/main" id="{D2BE31C3-2905-4E69-9A39-13D5D88D60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3" name="AutoShape 1025" descr="Mostrando IMG_8691.JPG">
          <a:extLst>
            <a:ext uri="{FF2B5EF4-FFF2-40B4-BE49-F238E27FC236}">
              <a16:creationId xmlns:a16="http://schemas.microsoft.com/office/drawing/2014/main" id="{BB8DCB26-E8B7-426E-9110-15A3A252E7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4" name="AutoShape 1024" descr="Mostrando IMG_8691.JPG">
          <a:extLst>
            <a:ext uri="{FF2B5EF4-FFF2-40B4-BE49-F238E27FC236}">
              <a16:creationId xmlns:a16="http://schemas.microsoft.com/office/drawing/2014/main" id="{0E802E20-0BE2-4B4B-91A9-407AB8A9A1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5" name="AutoShape 1025" descr="Mostrando IMG_8691.JPG">
          <a:extLst>
            <a:ext uri="{FF2B5EF4-FFF2-40B4-BE49-F238E27FC236}">
              <a16:creationId xmlns:a16="http://schemas.microsoft.com/office/drawing/2014/main" id="{A1287EFA-3534-4939-867B-E61E0AA2AF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6" name="AutoShape 1024" descr="Mostrando IMG_8691.JPG">
          <a:extLst>
            <a:ext uri="{FF2B5EF4-FFF2-40B4-BE49-F238E27FC236}">
              <a16:creationId xmlns:a16="http://schemas.microsoft.com/office/drawing/2014/main" id="{DB49A897-6E15-4EE6-A5CE-A218A020E0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7" name="AutoShape 1025" descr="Mostrando IMG_8691.JPG">
          <a:extLst>
            <a:ext uri="{FF2B5EF4-FFF2-40B4-BE49-F238E27FC236}">
              <a16:creationId xmlns:a16="http://schemas.microsoft.com/office/drawing/2014/main" id="{D625357F-C061-4206-AAB3-AB4A0EDEB3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8" name="AutoShape 1024" descr="Mostrando IMG_8691.JPG">
          <a:extLst>
            <a:ext uri="{FF2B5EF4-FFF2-40B4-BE49-F238E27FC236}">
              <a16:creationId xmlns:a16="http://schemas.microsoft.com/office/drawing/2014/main" id="{E279A7A3-A91E-43C7-B768-878227EBCC2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599" name="AutoShape 1025" descr="Mostrando IMG_8691.JPG">
          <a:extLst>
            <a:ext uri="{FF2B5EF4-FFF2-40B4-BE49-F238E27FC236}">
              <a16:creationId xmlns:a16="http://schemas.microsoft.com/office/drawing/2014/main" id="{7535C026-F992-4619-B4EA-91AF39D0FF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0" name="AutoShape 1024" descr="Mostrando IMG_8691.JPG">
          <a:extLst>
            <a:ext uri="{FF2B5EF4-FFF2-40B4-BE49-F238E27FC236}">
              <a16:creationId xmlns:a16="http://schemas.microsoft.com/office/drawing/2014/main" id="{FD721E1D-04B4-4CE0-979B-F68550D1DE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1" name="AutoShape 1025" descr="Mostrando IMG_8691.JPG">
          <a:extLst>
            <a:ext uri="{FF2B5EF4-FFF2-40B4-BE49-F238E27FC236}">
              <a16:creationId xmlns:a16="http://schemas.microsoft.com/office/drawing/2014/main" id="{0C80F3AA-5E9E-484C-8802-458F1D4E10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2" name="AutoShape 1024" descr="Mostrando IMG_8691.JPG">
          <a:extLst>
            <a:ext uri="{FF2B5EF4-FFF2-40B4-BE49-F238E27FC236}">
              <a16:creationId xmlns:a16="http://schemas.microsoft.com/office/drawing/2014/main" id="{2A4D74FB-7D2E-43F9-9E9A-840B2FF7E8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3" name="AutoShape 1025" descr="Mostrando IMG_8691.JPG">
          <a:extLst>
            <a:ext uri="{FF2B5EF4-FFF2-40B4-BE49-F238E27FC236}">
              <a16:creationId xmlns:a16="http://schemas.microsoft.com/office/drawing/2014/main" id="{F8E25084-4AF1-46F7-A761-23C41A57D4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4" name="AutoShape 1024" descr="Mostrando IMG_8691.JPG">
          <a:extLst>
            <a:ext uri="{FF2B5EF4-FFF2-40B4-BE49-F238E27FC236}">
              <a16:creationId xmlns:a16="http://schemas.microsoft.com/office/drawing/2014/main" id="{A3295B12-F2DD-4C7C-A98F-4779192342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5" name="AutoShape 1024" descr="Mostrando IMG_8691.JPG">
          <a:extLst>
            <a:ext uri="{FF2B5EF4-FFF2-40B4-BE49-F238E27FC236}">
              <a16:creationId xmlns:a16="http://schemas.microsoft.com/office/drawing/2014/main" id="{F6613621-E10B-4E7C-93F8-4538C31659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6" name="AutoShape 1025" descr="Mostrando IMG_8691.JPG">
          <a:extLst>
            <a:ext uri="{FF2B5EF4-FFF2-40B4-BE49-F238E27FC236}">
              <a16:creationId xmlns:a16="http://schemas.microsoft.com/office/drawing/2014/main" id="{00463CF3-DC94-40F5-8D2F-C4A65A6022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7" name="AutoShape 1024" descr="Mostrando IMG_8691.JPG">
          <a:extLst>
            <a:ext uri="{FF2B5EF4-FFF2-40B4-BE49-F238E27FC236}">
              <a16:creationId xmlns:a16="http://schemas.microsoft.com/office/drawing/2014/main" id="{3BAE395F-CB96-4DFD-B20D-EBC965F2EC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8" name="AutoShape 1025" descr="Mostrando IMG_8691.JPG">
          <a:extLst>
            <a:ext uri="{FF2B5EF4-FFF2-40B4-BE49-F238E27FC236}">
              <a16:creationId xmlns:a16="http://schemas.microsoft.com/office/drawing/2014/main" id="{45AD644C-FCC2-4FA3-B766-A68ED49F6B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09" name="AutoShape 1024" descr="Mostrando IMG_8691.JPG">
          <a:extLst>
            <a:ext uri="{FF2B5EF4-FFF2-40B4-BE49-F238E27FC236}">
              <a16:creationId xmlns:a16="http://schemas.microsoft.com/office/drawing/2014/main" id="{E424A6CE-AC32-47C5-B6B8-AE32257906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0" name="AutoShape 1025" descr="Mostrando IMG_8691.JPG">
          <a:extLst>
            <a:ext uri="{FF2B5EF4-FFF2-40B4-BE49-F238E27FC236}">
              <a16:creationId xmlns:a16="http://schemas.microsoft.com/office/drawing/2014/main" id="{C069BE74-808B-4CC4-9F80-4CE85DE428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1" name="AutoShape 1024" descr="Mostrando IMG_8691.JPG">
          <a:extLst>
            <a:ext uri="{FF2B5EF4-FFF2-40B4-BE49-F238E27FC236}">
              <a16:creationId xmlns:a16="http://schemas.microsoft.com/office/drawing/2014/main" id="{625E708B-1E9A-4258-86C4-BF161200E0A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2" name="AutoShape 1025" descr="Mostrando IMG_8691.JPG">
          <a:extLst>
            <a:ext uri="{FF2B5EF4-FFF2-40B4-BE49-F238E27FC236}">
              <a16:creationId xmlns:a16="http://schemas.microsoft.com/office/drawing/2014/main" id="{4BAAD48A-5CCC-4DC5-A771-93291DE981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3" name="AutoShape 1024" descr="Mostrando IMG_8691.JPG">
          <a:extLst>
            <a:ext uri="{FF2B5EF4-FFF2-40B4-BE49-F238E27FC236}">
              <a16:creationId xmlns:a16="http://schemas.microsoft.com/office/drawing/2014/main" id="{EB9BF89D-EC47-48E2-AB2C-33ADB7DD8E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4" name="AutoShape 1025" descr="Mostrando IMG_8691.JPG">
          <a:extLst>
            <a:ext uri="{FF2B5EF4-FFF2-40B4-BE49-F238E27FC236}">
              <a16:creationId xmlns:a16="http://schemas.microsoft.com/office/drawing/2014/main" id="{380180F0-F75B-45F3-8932-8D92227161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5" name="AutoShape 1024" descr="Mostrando IMG_8691.JPG">
          <a:extLst>
            <a:ext uri="{FF2B5EF4-FFF2-40B4-BE49-F238E27FC236}">
              <a16:creationId xmlns:a16="http://schemas.microsoft.com/office/drawing/2014/main" id="{BAC397E1-4454-4A18-BCE2-1DE7B1C5C4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6" name="AutoShape 1025" descr="Mostrando IMG_8691.JPG">
          <a:extLst>
            <a:ext uri="{FF2B5EF4-FFF2-40B4-BE49-F238E27FC236}">
              <a16:creationId xmlns:a16="http://schemas.microsoft.com/office/drawing/2014/main" id="{1660632E-AB66-40BB-9CCF-B3F7643C44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7" name="AutoShape 1024" descr="Mostrando IMG_8691.JPG">
          <a:extLst>
            <a:ext uri="{FF2B5EF4-FFF2-40B4-BE49-F238E27FC236}">
              <a16:creationId xmlns:a16="http://schemas.microsoft.com/office/drawing/2014/main" id="{49F7488C-8D68-481E-9FB7-362B3BC89B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8" name="AutoShape 1025" descr="Mostrando IMG_8691.JPG">
          <a:extLst>
            <a:ext uri="{FF2B5EF4-FFF2-40B4-BE49-F238E27FC236}">
              <a16:creationId xmlns:a16="http://schemas.microsoft.com/office/drawing/2014/main" id="{D653F9DF-655B-4BAE-B2AA-69AE423F19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19" name="AutoShape 1024" descr="Mostrando IMG_8691.JPG">
          <a:extLst>
            <a:ext uri="{FF2B5EF4-FFF2-40B4-BE49-F238E27FC236}">
              <a16:creationId xmlns:a16="http://schemas.microsoft.com/office/drawing/2014/main" id="{4DA5892E-7332-42DA-999C-4463BC3400A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20" name="AutoShape 1025" descr="Mostrando IMG_8691.JPG">
          <a:extLst>
            <a:ext uri="{FF2B5EF4-FFF2-40B4-BE49-F238E27FC236}">
              <a16:creationId xmlns:a16="http://schemas.microsoft.com/office/drawing/2014/main" id="{0F8B5818-8E3E-4742-BE5F-100A35AB185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21" name="AutoShape 1024" descr="Mostrando IMG_8691.JPG">
          <a:extLst>
            <a:ext uri="{FF2B5EF4-FFF2-40B4-BE49-F238E27FC236}">
              <a16:creationId xmlns:a16="http://schemas.microsoft.com/office/drawing/2014/main" id="{CF5D7B4B-A646-446E-83B5-FB5FF0E7EE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22" name="AutoShape 1025" descr="Mostrando IMG_8691.JPG">
          <a:extLst>
            <a:ext uri="{FF2B5EF4-FFF2-40B4-BE49-F238E27FC236}">
              <a16:creationId xmlns:a16="http://schemas.microsoft.com/office/drawing/2014/main" id="{86675506-7E32-4F5D-A93C-AA07ACA5BB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04800" cy="186250"/>
    <xdr:sp macro="" textlink="">
      <xdr:nvSpPr>
        <xdr:cNvPr id="623" name="AutoShape 1024" descr="Mostrando IMG_8691.JPG">
          <a:extLst>
            <a:ext uri="{FF2B5EF4-FFF2-40B4-BE49-F238E27FC236}">
              <a16:creationId xmlns:a16="http://schemas.microsoft.com/office/drawing/2014/main" id="{7454796D-3066-430E-B577-A65382D93E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24" name="AutoShape 1024" descr="Mostrando IMG_8691.JPG">
          <a:extLst>
            <a:ext uri="{FF2B5EF4-FFF2-40B4-BE49-F238E27FC236}">
              <a16:creationId xmlns:a16="http://schemas.microsoft.com/office/drawing/2014/main" id="{007A6170-7919-4F6E-9BEE-6493AC6759A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25" name="AutoShape 1025" descr="Mostrando IMG_8691.JPG">
          <a:extLst>
            <a:ext uri="{FF2B5EF4-FFF2-40B4-BE49-F238E27FC236}">
              <a16:creationId xmlns:a16="http://schemas.microsoft.com/office/drawing/2014/main" id="{5F6DC43B-64AC-4441-BBE0-FC676AAA1BC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26" name="AutoShape 1024" descr="Mostrando IMG_8691.JPG">
          <a:extLst>
            <a:ext uri="{FF2B5EF4-FFF2-40B4-BE49-F238E27FC236}">
              <a16:creationId xmlns:a16="http://schemas.microsoft.com/office/drawing/2014/main" id="{A6F6E5E8-88F0-4483-8C2D-F7BC6105B92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27" name="AutoShape 1025" descr="Mostrando IMG_8691.JPG">
          <a:extLst>
            <a:ext uri="{FF2B5EF4-FFF2-40B4-BE49-F238E27FC236}">
              <a16:creationId xmlns:a16="http://schemas.microsoft.com/office/drawing/2014/main" id="{F4AD028E-5A37-4E66-B487-DB47926AD6A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28" name="AutoShape 1024" descr="Mostrando IMG_8691.JPG">
          <a:extLst>
            <a:ext uri="{FF2B5EF4-FFF2-40B4-BE49-F238E27FC236}">
              <a16:creationId xmlns:a16="http://schemas.microsoft.com/office/drawing/2014/main" id="{8B4D2BA2-A9A1-43AE-AC0D-D92E6268B21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29" name="AutoShape 1025" descr="Mostrando IMG_8691.JPG">
          <a:extLst>
            <a:ext uri="{FF2B5EF4-FFF2-40B4-BE49-F238E27FC236}">
              <a16:creationId xmlns:a16="http://schemas.microsoft.com/office/drawing/2014/main" id="{A3328B46-724A-4234-A84A-6EC65F4D774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0" name="AutoShape 1024" descr="Mostrando IMG_8691.JPG">
          <a:extLst>
            <a:ext uri="{FF2B5EF4-FFF2-40B4-BE49-F238E27FC236}">
              <a16:creationId xmlns:a16="http://schemas.microsoft.com/office/drawing/2014/main" id="{46C3BA3A-0B27-492A-9359-03B6F460CD1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1" name="AutoShape 1025" descr="Mostrando IMG_8691.JPG">
          <a:extLst>
            <a:ext uri="{FF2B5EF4-FFF2-40B4-BE49-F238E27FC236}">
              <a16:creationId xmlns:a16="http://schemas.microsoft.com/office/drawing/2014/main" id="{1D7C5199-2253-4E0F-972A-3EC3A5895C8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2" name="AutoShape 1024" descr="Mostrando IMG_8691.JPG">
          <a:extLst>
            <a:ext uri="{FF2B5EF4-FFF2-40B4-BE49-F238E27FC236}">
              <a16:creationId xmlns:a16="http://schemas.microsoft.com/office/drawing/2014/main" id="{F0DFAE20-1B63-472C-B5AF-19C55D2A645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3" name="AutoShape 1025" descr="Mostrando IMG_8691.JPG">
          <a:extLst>
            <a:ext uri="{FF2B5EF4-FFF2-40B4-BE49-F238E27FC236}">
              <a16:creationId xmlns:a16="http://schemas.microsoft.com/office/drawing/2014/main" id="{161DA986-79C3-48D6-9AAF-BDB35A9554A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4" name="AutoShape 1024" descr="Mostrando IMG_8691.JPG">
          <a:extLst>
            <a:ext uri="{FF2B5EF4-FFF2-40B4-BE49-F238E27FC236}">
              <a16:creationId xmlns:a16="http://schemas.microsoft.com/office/drawing/2014/main" id="{12BD603F-603D-48E3-AF91-67CCFC08C4E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5" name="AutoShape 1025" descr="Mostrando IMG_8691.JPG">
          <a:extLst>
            <a:ext uri="{FF2B5EF4-FFF2-40B4-BE49-F238E27FC236}">
              <a16:creationId xmlns:a16="http://schemas.microsoft.com/office/drawing/2014/main" id="{E4F2A54E-83B7-4B48-95E9-031B15FDB00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6" name="AutoShape 1024" descr="Mostrando IMG_8691.JPG">
          <a:extLst>
            <a:ext uri="{FF2B5EF4-FFF2-40B4-BE49-F238E27FC236}">
              <a16:creationId xmlns:a16="http://schemas.microsoft.com/office/drawing/2014/main" id="{AFBE1182-0523-4802-93A5-B46A83FF26E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7" name="AutoShape 1025" descr="Mostrando IMG_8691.JPG">
          <a:extLst>
            <a:ext uri="{FF2B5EF4-FFF2-40B4-BE49-F238E27FC236}">
              <a16:creationId xmlns:a16="http://schemas.microsoft.com/office/drawing/2014/main" id="{BAB57414-69CC-4F46-B461-DF202BA3720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8" name="AutoShape 1024" descr="Mostrando IMG_8691.JPG">
          <a:extLst>
            <a:ext uri="{FF2B5EF4-FFF2-40B4-BE49-F238E27FC236}">
              <a16:creationId xmlns:a16="http://schemas.microsoft.com/office/drawing/2014/main" id="{A5CDDE44-7C37-4722-8459-013B0FAE039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39" name="AutoShape 1025" descr="Mostrando IMG_8691.JPG">
          <a:extLst>
            <a:ext uri="{FF2B5EF4-FFF2-40B4-BE49-F238E27FC236}">
              <a16:creationId xmlns:a16="http://schemas.microsoft.com/office/drawing/2014/main" id="{5F74B632-C7B1-46E8-95C9-1BB9CA123BB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0" name="AutoShape 1024" descr="Mostrando IMG_8691.JPG">
          <a:extLst>
            <a:ext uri="{FF2B5EF4-FFF2-40B4-BE49-F238E27FC236}">
              <a16:creationId xmlns:a16="http://schemas.microsoft.com/office/drawing/2014/main" id="{6D37A699-8CB1-4C86-9CA2-A58EAC11F30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1" name="AutoShape 1025" descr="Mostrando IMG_8691.JPG">
          <a:extLst>
            <a:ext uri="{FF2B5EF4-FFF2-40B4-BE49-F238E27FC236}">
              <a16:creationId xmlns:a16="http://schemas.microsoft.com/office/drawing/2014/main" id="{091EBFB0-C19E-4940-B404-103910670CE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2" name="AutoShape 1024" descr="Mostrando IMG_8691.JPG">
          <a:extLst>
            <a:ext uri="{FF2B5EF4-FFF2-40B4-BE49-F238E27FC236}">
              <a16:creationId xmlns:a16="http://schemas.microsoft.com/office/drawing/2014/main" id="{DA3323A5-0C97-4F21-AB59-7B28383948E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3" name="AutoShape 1024" descr="Mostrando IMG_8691.JPG">
          <a:extLst>
            <a:ext uri="{FF2B5EF4-FFF2-40B4-BE49-F238E27FC236}">
              <a16:creationId xmlns:a16="http://schemas.microsoft.com/office/drawing/2014/main" id="{118463AE-CCC5-4739-9863-2841B21C119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4" name="AutoShape 1025" descr="Mostrando IMG_8691.JPG">
          <a:extLst>
            <a:ext uri="{FF2B5EF4-FFF2-40B4-BE49-F238E27FC236}">
              <a16:creationId xmlns:a16="http://schemas.microsoft.com/office/drawing/2014/main" id="{25D77E78-45E3-4C64-A9B2-FDA8850F8F5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5" name="AutoShape 1024" descr="Mostrando IMG_8691.JPG">
          <a:extLst>
            <a:ext uri="{FF2B5EF4-FFF2-40B4-BE49-F238E27FC236}">
              <a16:creationId xmlns:a16="http://schemas.microsoft.com/office/drawing/2014/main" id="{04BD82D5-164D-4F5B-AEB1-6269A32131C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6" name="AutoShape 1025" descr="Mostrando IMG_8691.JPG">
          <a:extLst>
            <a:ext uri="{FF2B5EF4-FFF2-40B4-BE49-F238E27FC236}">
              <a16:creationId xmlns:a16="http://schemas.microsoft.com/office/drawing/2014/main" id="{B6CC68D1-B48B-43DE-8516-E175AD0CB14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7" name="AutoShape 1024" descr="Mostrando IMG_8691.JPG">
          <a:extLst>
            <a:ext uri="{FF2B5EF4-FFF2-40B4-BE49-F238E27FC236}">
              <a16:creationId xmlns:a16="http://schemas.microsoft.com/office/drawing/2014/main" id="{77A9ED2A-8579-46C8-A8B6-0BB668A7109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8" name="AutoShape 1025" descr="Mostrando IMG_8691.JPG">
          <a:extLst>
            <a:ext uri="{FF2B5EF4-FFF2-40B4-BE49-F238E27FC236}">
              <a16:creationId xmlns:a16="http://schemas.microsoft.com/office/drawing/2014/main" id="{AA601065-03FF-4D71-8182-30F940472BE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49" name="AutoShape 1024" descr="Mostrando IMG_8691.JPG">
          <a:extLst>
            <a:ext uri="{FF2B5EF4-FFF2-40B4-BE49-F238E27FC236}">
              <a16:creationId xmlns:a16="http://schemas.microsoft.com/office/drawing/2014/main" id="{D3FF7661-B1F9-4FD0-9025-880704225ED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0" name="AutoShape 1025" descr="Mostrando IMG_8691.JPG">
          <a:extLst>
            <a:ext uri="{FF2B5EF4-FFF2-40B4-BE49-F238E27FC236}">
              <a16:creationId xmlns:a16="http://schemas.microsoft.com/office/drawing/2014/main" id="{805039AB-BD54-41D6-8ECC-E2B87C5952A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1" name="AutoShape 1024" descr="Mostrando IMG_8691.JPG">
          <a:extLst>
            <a:ext uri="{FF2B5EF4-FFF2-40B4-BE49-F238E27FC236}">
              <a16:creationId xmlns:a16="http://schemas.microsoft.com/office/drawing/2014/main" id="{EA801643-54F6-4040-B151-6453A4E728E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2" name="AutoShape 1025" descr="Mostrando IMG_8691.JPG">
          <a:extLst>
            <a:ext uri="{FF2B5EF4-FFF2-40B4-BE49-F238E27FC236}">
              <a16:creationId xmlns:a16="http://schemas.microsoft.com/office/drawing/2014/main" id="{4705DC45-45C4-4F94-8161-3F1A1EF2097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3" name="AutoShape 1024" descr="Mostrando IMG_8691.JPG">
          <a:extLst>
            <a:ext uri="{FF2B5EF4-FFF2-40B4-BE49-F238E27FC236}">
              <a16:creationId xmlns:a16="http://schemas.microsoft.com/office/drawing/2014/main" id="{678FA20D-A07D-4E16-8159-DF8CD9A51ED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4" name="AutoShape 1025" descr="Mostrando IMG_8691.JPG">
          <a:extLst>
            <a:ext uri="{FF2B5EF4-FFF2-40B4-BE49-F238E27FC236}">
              <a16:creationId xmlns:a16="http://schemas.microsoft.com/office/drawing/2014/main" id="{59BDAB1C-96C4-4F88-9D08-A62A524D6B0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5" name="AutoShape 1024" descr="Mostrando IMG_8691.JPG">
          <a:extLst>
            <a:ext uri="{FF2B5EF4-FFF2-40B4-BE49-F238E27FC236}">
              <a16:creationId xmlns:a16="http://schemas.microsoft.com/office/drawing/2014/main" id="{F394C83B-ADAD-4287-BC61-701DD4480DC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6" name="AutoShape 1025" descr="Mostrando IMG_8691.JPG">
          <a:extLst>
            <a:ext uri="{FF2B5EF4-FFF2-40B4-BE49-F238E27FC236}">
              <a16:creationId xmlns:a16="http://schemas.microsoft.com/office/drawing/2014/main" id="{E9767059-8493-4AA8-9488-D0D11FA23C6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7" name="AutoShape 1024" descr="Mostrando IMG_8691.JPG">
          <a:extLst>
            <a:ext uri="{FF2B5EF4-FFF2-40B4-BE49-F238E27FC236}">
              <a16:creationId xmlns:a16="http://schemas.microsoft.com/office/drawing/2014/main" id="{B32A9614-92E2-4F19-B78C-D95D282318A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8" name="AutoShape 1025" descr="Mostrando IMG_8691.JPG">
          <a:extLst>
            <a:ext uri="{FF2B5EF4-FFF2-40B4-BE49-F238E27FC236}">
              <a16:creationId xmlns:a16="http://schemas.microsoft.com/office/drawing/2014/main" id="{45C6443E-C1F0-4976-8EFA-D38E0C15D1B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59" name="AutoShape 1024" descr="Mostrando IMG_8691.JPG">
          <a:extLst>
            <a:ext uri="{FF2B5EF4-FFF2-40B4-BE49-F238E27FC236}">
              <a16:creationId xmlns:a16="http://schemas.microsoft.com/office/drawing/2014/main" id="{DBEE29E3-A5EF-413B-9D11-413BE65D1E1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0" name="AutoShape 1025" descr="Mostrando IMG_8691.JPG">
          <a:extLst>
            <a:ext uri="{FF2B5EF4-FFF2-40B4-BE49-F238E27FC236}">
              <a16:creationId xmlns:a16="http://schemas.microsoft.com/office/drawing/2014/main" id="{8FF63C91-51C3-4454-8664-941306EA457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1" name="AutoShape 1024" descr="Mostrando IMG_8691.JPG">
          <a:extLst>
            <a:ext uri="{FF2B5EF4-FFF2-40B4-BE49-F238E27FC236}">
              <a16:creationId xmlns:a16="http://schemas.microsoft.com/office/drawing/2014/main" id="{FEA46C6E-6964-4B7B-AC7F-C97CB49A835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2" name="AutoShape 1024" descr="Mostrando IMG_8691.JPG">
          <a:extLst>
            <a:ext uri="{FF2B5EF4-FFF2-40B4-BE49-F238E27FC236}">
              <a16:creationId xmlns:a16="http://schemas.microsoft.com/office/drawing/2014/main" id="{70672346-0FDE-47A2-8F7D-BC31EEBD83F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3" name="AutoShape 1025" descr="Mostrando IMG_8691.JPG">
          <a:extLst>
            <a:ext uri="{FF2B5EF4-FFF2-40B4-BE49-F238E27FC236}">
              <a16:creationId xmlns:a16="http://schemas.microsoft.com/office/drawing/2014/main" id="{3558E4B8-9A3A-4CEA-A293-6AB6001920B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4" name="AutoShape 1024" descr="Mostrando IMG_8691.JPG">
          <a:extLst>
            <a:ext uri="{FF2B5EF4-FFF2-40B4-BE49-F238E27FC236}">
              <a16:creationId xmlns:a16="http://schemas.microsoft.com/office/drawing/2014/main" id="{592C91EB-AD16-4206-BC62-430211DB42A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5" name="AutoShape 1025" descr="Mostrando IMG_8691.JPG">
          <a:extLst>
            <a:ext uri="{FF2B5EF4-FFF2-40B4-BE49-F238E27FC236}">
              <a16:creationId xmlns:a16="http://schemas.microsoft.com/office/drawing/2014/main" id="{AF618BE1-E0E4-48BC-93CC-E2E79C73140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6" name="AutoShape 1024" descr="Mostrando IMG_8691.JPG">
          <a:extLst>
            <a:ext uri="{FF2B5EF4-FFF2-40B4-BE49-F238E27FC236}">
              <a16:creationId xmlns:a16="http://schemas.microsoft.com/office/drawing/2014/main" id="{C7A712F6-C028-4521-A98F-54D9F249E6B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7" name="AutoShape 1025" descr="Mostrando IMG_8691.JPG">
          <a:extLst>
            <a:ext uri="{FF2B5EF4-FFF2-40B4-BE49-F238E27FC236}">
              <a16:creationId xmlns:a16="http://schemas.microsoft.com/office/drawing/2014/main" id="{6ED329F8-8192-419F-B7A4-0CF87897711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8" name="AutoShape 1024" descr="Mostrando IMG_8691.JPG">
          <a:extLst>
            <a:ext uri="{FF2B5EF4-FFF2-40B4-BE49-F238E27FC236}">
              <a16:creationId xmlns:a16="http://schemas.microsoft.com/office/drawing/2014/main" id="{8B716681-C994-4CD6-8329-E99157C86AA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69" name="AutoShape 1025" descr="Mostrando IMG_8691.JPG">
          <a:extLst>
            <a:ext uri="{FF2B5EF4-FFF2-40B4-BE49-F238E27FC236}">
              <a16:creationId xmlns:a16="http://schemas.microsoft.com/office/drawing/2014/main" id="{416C8BE2-94DB-4222-94FA-08B7F457203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0" name="AutoShape 1024" descr="Mostrando IMG_8691.JPG">
          <a:extLst>
            <a:ext uri="{FF2B5EF4-FFF2-40B4-BE49-F238E27FC236}">
              <a16:creationId xmlns:a16="http://schemas.microsoft.com/office/drawing/2014/main" id="{BF60B018-D418-4B4B-875F-7CF1AEA81CB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1" name="AutoShape 1025" descr="Mostrando IMG_8691.JPG">
          <a:extLst>
            <a:ext uri="{FF2B5EF4-FFF2-40B4-BE49-F238E27FC236}">
              <a16:creationId xmlns:a16="http://schemas.microsoft.com/office/drawing/2014/main" id="{01DB9FCD-444F-400B-9A1B-2986C021EB4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2" name="AutoShape 1024" descr="Mostrando IMG_8691.JPG">
          <a:extLst>
            <a:ext uri="{FF2B5EF4-FFF2-40B4-BE49-F238E27FC236}">
              <a16:creationId xmlns:a16="http://schemas.microsoft.com/office/drawing/2014/main" id="{5E7810AB-10D7-4B2A-89AB-1BFE0B4A28A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3" name="AutoShape 1025" descr="Mostrando IMG_8691.JPG">
          <a:extLst>
            <a:ext uri="{FF2B5EF4-FFF2-40B4-BE49-F238E27FC236}">
              <a16:creationId xmlns:a16="http://schemas.microsoft.com/office/drawing/2014/main" id="{CF56CE9A-0F54-4FFC-8FB8-E9475D99E56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4" name="AutoShape 1024" descr="Mostrando IMG_8691.JPG">
          <a:extLst>
            <a:ext uri="{FF2B5EF4-FFF2-40B4-BE49-F238E27FC236}">
              <a16:creationId xmlns:a16="http://schemas.microsoft.com/office/drawing/2014/main" id="{9A27FDCD-9041-4E1F-8451-33469207603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5" name="AutoShape 1025" descr="Mostrando IMG_8691.JPG">
          <a:extLst>
            <a:ext uri="{FF2B5EF4-FFF2-40B4-BE49-F238E27FC236}">
              <a16:creationId xmlns:a16="http://schemas.microsoft.com/office/drawing/2014/main" id="{A3124DAC-80CC-4B01-A01E-C9BDF00BF44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6" name="AutoShape 1024" descr="Mostrando IMG_8691.JPG">
          <a:extLst>
            <a:ext uri="{FF2B5EF4-FFF2-40B4-BE49-F238E27FC236}">
              <a16:creationId xmlns:a16="http://schemas.microsoft.com/office/drawing/2014/main" id="{09DC5D13-6513-4BDD-8DAA-CFB8502BD91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7" name="AutoShape 1025" descr="Mostrando IMG_8691.JPG">
          <a:extLst>
            <a:ext uri="{FF2B5EF4-FFF2-40B4-BE49-F238E27FC236}">
              <a16:creationId xmlns:a16="http://schemas.microsoft.com/office/drawing/2014/main" id="{A4DDAE7C-6006-45A2-8160-EF3833E2676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8" name="AutoShape 1024" descr="Mostrando IMG_8691.JPG">
          <a:extLst>
            <a:ext uri="{FF2B5EF4-FFF2-40B4-BE49-F238E27FC236}">
              <a16:creationId xmlns:a16="http://schemas.microsoft.com/office/drawing/2014/main" id="{47A171F5-AF8E-4BC1-AAF3-9D2F80611A6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79" name="AutoShape 1025" descr="Mostrando IMG_8691.JPG">
          <a:extLst>
            <a:ext uri="{FF2B5EF4-FFF2-40B4-BE49-F238E27FC236}">
              <a16:creationId xmlns:a16="http://schemas.microsoft.com/office/drawing/2014/main" id="{454BCAF9-6863-4101-A632-3B1ED3EF5A6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0" name="AutoShape 1024" descr="Mostrando IMG_8691.JPG">
          <a:extLst>
            <a:ext uri="{FF2B5EF4-FFF2-40B4-BE49-F238E27FC236}">
              <a16:creationId xmlns:a16="http://schemas.microsoft.com/office/drawing/2014/main" id="{132AB2BB-71C4-43CD-A484-9D4DD59BB45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1" name="AutoShape 1024" descr="Mostrando IMG_8691.JPG">
          <a:extLst>
            <a:ext uri="{FF2B5EF4-FFF2-40B4-BE49-F238E27FC236}">
              <a16:creationId xmlns:a16="http://schemas.microsoft.com/office/drawing/2014/main" id="{1A577E33-58DA-48E5-9478-335EACA79C7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2" name="AutoShape 1025" descr="Mostrando IMG_8691.JPG">
          <a:extLst>
            <a:ext uri="{FF2B5EF4-FFF2-40B4-BE49-F238E27FC236}">
              <a16:creationId xmlns:a16="http://schemas.microsoft.com/office/drawing/2014/main" id="{CF269026-D394-4077-8332-39C21DB7E47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3" name="AutoShape 1024" descr="Mostrando IMG_8691.JPG">
          <a:extLst>
            <a:ext uri="{FF2B5EF4-FFF2-40B4-BE49-F238E27FC236}">
              <a16:creationId xmlns:a16="http://schemas.microsoft.com/office/drawing/2014/main" id="{45AE0F00-01BC-4C2A-94FB-6A6DE34E641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4" name="AutoShape 1025" descr="Mostrando IMG_8691.JPG">
          <a:extLst>
            <a:ext uri="{FF2B5EF4-FFF2-40B4-BE49-F238E27FC236}">
              <a16:creationId xmlns:a16="http://schemas.microsoft.com/office/drawing/2014/main" id="{5D75F6C3-20B0-4D68-8553-7FB548BA119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5" name="AutoShape 1024" descr="Mostrando IMG_8691.JPG">
          <a:extLst>
            <a:ext uri="{FF2B5EF4-FFF2-40B4-BE49-F238E27FC236}">
              <a16:creationId xmlns:a16="http://schemas.microsoft.com/office/drawing/2014/main" id="{6BE70408-8206-42F1-8044-8FF1477ABF5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6" name="AutoShape 1025" descr="Mostrando IMG_8691.JPG">
          <a:extLst>
            <a:ext uri="{FF2B5EF4-FFF2-40B4-BE49-F238E27FC236}">
              <a16:creationId xmlns:a16="http://schemas.microsoft.com/office/drawing/2014/main" id="{54507EFE-78C9-4412-93C8-D2F84A53236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7" name="AutoShape 1024" descr="Mostrando IMG_8691.JPG">
          <a:extLst>
            <a:ext uri="{FF2B5EF4-FFF2-40B4-BE49-F238E27FC236}">
              <a16:creationId xmlns:a16="http://schemas.microsoft.com/office/drawing/2014/main" id="{98F39FF6-C591-4F40-9F2B-CFBB0A8D589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8" name="AutoShape 1025" descr="Mostrando IMG_8691.JPG">
          <a:extLst>
            <a:ext uri="{FF2B5EF4-FFF2-40B4-BE49-F238E27FC236}">
              <a16:creationId xmlns:a16="http://schemas.microsoft.com/office/drawing/2014/main" id="{724D31E2-801F-4C01-A25A-618B1887746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89" name="AutoShape 1024" descr="Mostrando IMG_8691.JPG">
          <a:extLst>
            <a:ext uri="{FF2B5EF4-FFF2-40B4-BE49-F238E27FC236}">
              <a16:creationId xmlns:a16="http://schemas.microsoft.com/office/drawing/2014/main" id="{EB59B046-2AE0-4A51-BF4D-A9945139FC5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0" name="AutoShape 1025" descr="Mostrando IMG_8691.JPG">
          <a:extLst>
            <a:ext uri="{FF2B5EF4-FFF2-40B4-BE49-F238E27FC236}">
              <a16:creationId xmlns:a16="http://schemas.microsoft.com/office/drawing/2014/main" id="{5038F6C7-6AC0-46A9-9796-D0A9898122E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1" name="AutoShape 1024" descr="Mostrando IMG_8691.JPG">
          <a:extLst>
            <a:ext uri="{FF2B5EF4-FFF2-40B4-BE49-F238E27FC236}">
              <a16:creationId xmlns:a16="http://schemas.microsoft.com/office/drawing/2014/main" id="{A294ECE3-15BD-4AAB-B49A-C27221B2911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2" name="AutoShape 1025" descr="Mostrando IMG_8691.JPG">
          <a:extLst>
            <a:ext uri="{FF2B5EF4-FFF2-40B4-BE49-F238E27FC236}">
              <a16:creationId xmlns:a16="http://schemas.microsoft.com/office/drawing/2014/main" id="{68CC39FE-CB8F-4228-B8A3-02DD3772E3A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3" name="AutoShape 1024" descr="Mostrando IMG_8691.JPG">
          <a:extLst>
            <a:ext uri="{FF2B5EF4-FFF2-40B4-BE49-F238E27FC236}">
              <a16:creationId xmlns:a16="http://schemas.microsoft.com/office/drawing/2014/main" id="{8DA8BC8E-43FD-48FC-8A8E-71A4A824963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4" name="AutoShape 1025" descr="Mostrando IMG_8691.JPG">
          <a:extLst>
            <a:ext uri="{FF2B5EF4-FFF2-40B4-BE49-F238E27FC236}">
              <a16:creationId xmlns:a16="http://schemas.microsoft.com/office/drawing/2014/main" id="{8DE47EF8-7645-413E-A6AC-3B4C65B18A2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5" name="AutoShape 1024" descr="Mostrando IMG_8691.JPG">
          <a:extLst>
            <a:ext uri="{FF2B5EF4-FFF2-40B4-BE49-F238E27FC236}">
              <a16:creationId xmlns:a16="http://schemas.microsoft.com/office/drawing/2014/main" id="{8BC5F73D-ADFF-4CB8-B082-C46C92B835E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6" name="AutoShape 1025" descr="Mostrando IMG_8691.JPG">
          <a:extLst>
            <a:ext uri="{FF2B5EF4-FFF2-40B4-BE49-F238E27FC236}">
              <a16:creationId xmlns:a16="http://schemas.microsoft.com/office/drawing/2014/main" id="{C5709E7A-4121-49F8-9476-C0BCC39E211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7" name="AutoShape 1024" descr="Mostrando IMG_8691.JPG">
          <a:extLst>
            <a:ext uri="{FF2B5EF4-FFF2-40B4-BE49-F238E27FC236}">
              <a16:creationId xmlns:a16="http://schemas.microsoft.com/office/drawing/2014/main" id="{8C19C5ED-BB07-4E80-84E1-B5114445264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8" name="AutoShape 1025" descr="Mostrando IMG_8691.JPG">
          <a:extLst>
            <a:ext uri="{FF2B5EF4-FFF2-40B4-BE49-F238E27FC236}">
              <a16:creationId xmlns:a16="http://schemas.microsoft.com/office/drawing/2014/main" id="{6E5C3140-B343-4C71-B8DD-A58FA47B6F1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699" name="AutoShape 1024" descr="Mostrando IMG_8691.JPG">
          <a:extLst>
            <a:ext uri="{FF2B5EF4-FFF2-40B4-BE49-F238E27FC236}">
              <a16:creationId xmlns:a16="http://schemas.microsoft.com/office/drawing/2014/main" id="{E9CA3C07-9E8D-4214-B437-F5F80926EF3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0" name="AutoShape 1024" descr="Mostrando IMG_8691.JPG">
          <a:extLst>
            <a:ext uri="{FF2B5EF4-FFF2-40B4-BE49-F238E27FC236}">
              <a16:creationId xmlns:a16="http://schemas.microsoft.com/office/drawing/2014/main" id="{224CE309-0C19-4C3E-8EEC-4657C6187B6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1" name="AutoShape 1025" descr="Mostrando IMG_8691.JPG">
          <a:extLst>
            <a:ext uri="{FF2B5EF4-FFF2-40B4-BE49-F238E27FC236}">
              <a16:creationId xmlns:a16="http://schemas.microsoft.com/office/drawing/2014/main" id="{B9EFC946-6A62-4706-99D6-12826197141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2" name="AutoShape 1024" descr="Mostrando IMG_8691.JPG">
          <a:extLst>
            <a:ext uri="{FF2B5EF4-FFF2-40B4-BE49-F238E27FC236}">
              <a16:creationId xmlns:a16="http://schemas.microsoft.com/office/drawing/2014/main" id="{C46D2CB8-F36B-44C6-8B73-01D8EE2181F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3" name="AutoShape 1025" descr="Mostrando IMG_8691.JPG">
          <a:extLst>
            <a:ext uri="{FF2B5EF4-FFF2-40B4-BE49-F238E27FC236}">
              <a16:creationId xmlns:a16="http://schemas.microsoft.com/office/drawing/2014/main" id="{AE78BC2A-56EC-45B8-BA92-ACA1D21ED3D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4" name="AutoShape 1024" descr="Mostrando IMG_8691.JPG">
          <a:extLst>
            <a:ext uri="{FF2B5EF4-FFF2-40B4-BE49-F238E27FC236}">
              <a16:creationId xmlns:a16="http://schemas.microsoft.com/office/drawing/2014/main" id="{DE85E790-601D-4A9B-8219-864869C6A42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5" name="AutoShape 1025" descr="Mostrando IMG_8691.JPG">
          <a:extLst>
            <a:ext uri="{FF2B5EF4-FFF2-40B4-BE49-F238E27FC236}">
              <a16:creationId xmlns:a16="http://schemas.microsoft.com/office/drawing/2014/main" id="{D2700D56-DFE3-45AD-B01C-62529A73B8D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6" name="AutoShape 1024" descr="Mostrando IMG_8691.JPG">
          <a:extLst>
            <a:ext uri="{FF2B5EF4-FFF2-40B4-BE49-F238E27FC236}">
              <a16:creationId xmlns:a16="http://schemas.microsoft.com/office/drawing/2014/main" id="{D2CD7E02-B33E-4D0F-A61D-4012F0F3B77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7" name="AutoShape 1025" descr="Mostrando IMG_8691.JPG">
          <a:extLst>
            <a:ext uri="{FF2B5EF4-FFF2-40B4-BE49-F238E27FC236}">
              <a16:creationId xmlns:a16="http://schemas.microsoft.com/office/drawing/2014/main" id="{EA883A35-D38E-4431-97E0-E828E035291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8" name="AutoShape 1024" descr="Mostrando IMG_8691.JPG">
          <a:extLst>
            <a:ext uri="{FF2B5EF4-FFF2-40B4-BE49-F238E27FC236}">
              <a16:creationId xmlns:a16="http://schemas.microsoft.com/office/drawing/2014/main" id="{7FC627AF-DDF8-4C1C-A9A1-F38DDA1CD45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09" name="AutoShape 1025" descr="Mostrando IMG_8691.JPG">
          <a:extLst>
            <a:ext uri="{FF2B5EF4-FFF2-40B4-BE49-F238E27FC236}">
              <a16:creationId xmlns:a16="http://schemas.microsoft.com/office/drawing/2014/main" id="{1499C3AC-D9D5-42A4-8029-6F54A494E14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0" name="AutoShape 1024" descr="Mostrando IMG_8691.JPG">
          <a:extLst>
            <a:ext uri="{FF2B5EF4-FFF2-40B4-BE49-F238E27FC236}">
              <a16:creationId xmlns:a16="http://schemas.microsoft.com/office/drawing/2014/main" id="{7F09C21C-342F-4739-AC14-BE772305FD3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1" name="AutoShape 1025" descr="Mostrando IMG_8691.JPG">
          <a:extLst>
            <a:ext uri="{FF2B5EF4-FFF2-40B4-BE49-F238E27FC236}">
              <a16:creationId xmlns:a16="http://schemas.microsoft.com/office/drawing/2014/main" id="{026554D8-E962-458F-AD42-0FE03FCD578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2" name="AutoShape 1024" descr="Mostrando IMG_8691.JPG">
          <a:extLst>
            <a:ext uri="{FF2B5EF4-FFF2-40B4-BE49-F238E27FC236}">
              <a16:creationId xmlns:a16="http://schemas.microsoft.com/office/drawing/2014/main" id="{E02BC4BD-BB39-44AE-9350-863A367A38E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3" name="AutoShape 1025" descr="Mostrando IMG_8691.JPG">
          <a:extLst>
            <a:ext uri="{FF2B5EF4-FFF2-40B4-BE49-F238E27FC236}">
              <a16:creationId xmlns:a16="http://schemas.microsoft.com/office/drawing/2014/main" id="{1CF689B8-6312-4B28-94A5-C94413B94BC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4" name="AutoShape 1024" descr="Mostrando IMG_8691.JPG">
          <a:extLst>
            <a:ext uri="{FF2B5EF4-FFF2-40B4-BE49-F238E27FC236}">
              <a16:creationId xmlns:a16="http://schemas.microsoft.com/office/drawing/2014/main" id="{A5D46456-3E16-42F7-A2A7-65212127D25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5" name="AutoShape 1025" descr="Mostrando IMG_8691.JPG">
          <a:extLst>
            <a:ext uri="{FF2B5EF4-FFF2-40B4-BE49-F238E27FC236}">
              <a16:creationId xmlns:a16="http://schemas.microsoft.com/office/drawing/2014/main" id="{30938701-52CC-4682-903F-4C567801834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6" name="AutoShape 1024" descr="Mostrando IMG_8691.JPG">
          <a:extLst>
            <a:ext uri="{FF2B5EF4-FFF2-40B4-BE49-F238E27FC236}">
              <a16:creationId xmlns:a16="http://schemas.microsoft.com/office/drawing/2014/main" id="{2BBE8C2F-CB37-447B-8EF8-9038C1A01DB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7" name="AutoShape 1025" descr="Mostrando IMG_8691.JPG">
          <a:extLst>
            <a:ext uri="{FF2B5EF4-FFF2-40B4-BE49-F238E27FC236}">
              <a16:creationId xmlns:a16="http://schemas.microsoft.com/office/drawing/2014/main" id="{FAF99B40-70B7-4E58-BEB5-BE796AE6568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8" name="AutoShape 1024" descr="Mostrando IMG_8691.JPG">
          <a:extLst>
            <a:ext uri="{FF2B5EF4-FFF2-40B4-BE49-F238E27FC236}">
              <a16:creationId xmlns:a16="http://schemas.microsoft.com/office/drawing/2014/main" id="{F4434180-9E22-4F1E-B923-9B4034F7915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19" name="AutoShape 1024" descr="Mostrando IMG_8691.JPG">
          <a:extLst>
            <a:ext uri="{FF2B5EF4-FFF2-40B4-BE49-F238E27FC236}">
              <a16:creationId xmlns:a16="http://schemas.microsoft.com/office/drawing/2014/main" id="{68A7F3E8-326E-43CD-9E6C-5A1ED119C20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0" name="AutoShape 1025" descr="Mostrando IMG_8691.JPG">
          <a:extLst>
            <a:ext uri="{FF2B5EF4-FFF2-40B4-BE49-F238E27FC236}">
              <a16:creationId xmlns:a16="http://schemas.microsoft.com/office/drawing/2014/main" id="{454C8B9F-1BC7-412B-A133-FB1DC4CC7F4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1" name="AutoShape 1024" descr="Mostrando IMG_8691.JPG">
          <a:extLst>
            <a:ext uri="{FF2B5EF4-FFF2-40B4-BE49-F238E27FC236}">
              <a16:creationId xmlns:a16="http://schemas.microsoft.com/office/drawing/2014/main" id="{9F9F8C02-F57C-4FC2-AB05-6871FE9E9A4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2" name="AutoShape 1025" descr="Mostrando IMG_8691.JPG">
          <a:extLst>
            <a:ext uri="{FF2B5EF4-FFF2-40B4-BE49-F238E27FC236}">
              <a16:creationId xmlns:a16="http://schemas.microsoft.com/office/drawing/2014/main" id="{67AEEA63-7CC2-4CF1-BCA3-2BD36E0EA27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3" name="AutoShape 1024" descr="Mostrando IMG_8691.JPG">
          <a:extLst>
            <a:ext uri="{FF2B5EF4-FFF2-40B4-BE49-F238E27FC236}">
              <a16:creationId xmlns:a16="http://schemas.microsoft.com/office/drawing/2014/main" id="{BCD57BFC-EC95-4BD8-BE25-CA57624575D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4" name="AutoShape 1025" descr="Mostrando IMG_8691.JPG">
          <a:extLst>
            <a:ext uri="{FF2B5EF4-FFF2-40B4-BE49-F238E27FC236}">
              <a16:creationId xmlns:a16="http://schemas.microsoft.com/office/drawing/2014/main" id="{5526DD67-036F-47A4-BA7E-9A6E74620FA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5" name="AutoShape 1024" descr="Mostrando IMG_8691.JPG">
          <a:extLst>
            <a:ext uri="{FF2B5EF4-FFF2-40B4-BE49-F238E27FC236}">
              <a16:creationId xmlns:a16="http://schemas.microsoft.com/office/drawing/2014/main" id="{61EE939C-0A8F-4046-BAC2-B8C979DEBDB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6" name="AutoShape 1025" descr="Mostrando IMG_8691.JPG">
          <a:extLst>
            <a:ext uri="{FF2B5EF4-FFF2-40B4-BE49-F238E27FC236}">
              <a16:creationId xmlns:a16="http://schemas.microsoft.com/office/drawing/2014/main" id="{1E7026B4-A20D-468F-8AA3-CC681818A12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7" name="AutoShape 1024" descr="Mostrando IMG_8691.JPG">
          <a:extLst>
            <a:ext uri="{FF2B5EF4-FFF2-40B4-BE49-F238E27FC236}">
              <a16:creationId xmlns:a16="http://schemas.microsoft.com/office/drawing/2014/main" id="{121575A9-714F-4FC7-9936-8BC6157667F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8" name="AutoShape 1025" descr="Mostrando IMG_8691.JPG">
          <a:extLst>
            <a:ext uri="{FF2B5EF4-FFF2-40B4-BE49-F238E27FC236}">
              <a16:creationId xmlns:a16="http://schemas.microsoft.com/office/drawing/2014/main" id="{33CC95A0-EE85-4368-9183-BEC8DCD8C08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29" name="AutoShape 1024" descr="Mostrando IMG_8691.JPG">
          <a:extLst>
            <a:ext uri="{FF2B5EF4-FFF2-40B4-BE49-F238E27FC236}">
              <a16:creationId xmlns:a16="http://schemas.microsoft.com/office/drawing/2014/main" id="{4B6A0957-7AC2-42F6-9FAF-0AC4890DAC9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0" name="AutoShape 1025" descr="Mostrando IMG_8691.JPG">
          <a:extLst>
            <a:ext uri="{FF2B5EF4-FFF2-40B4-BE49-F238E27FC236}">
              <a16:creationId xmlns:a16="http://schemas.microsoft.com/office/drawing/2014/main" id="{4FF9084D-8C99-44CB-B420-EBE1CFFA780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1" name="AutoShape 1024" descr="Mostrando IMG_8691.JPG">
          <a:extLst>
            <a:ext uri="{FF2B5EF4-FFF2-40B4-BE49-F238E27FC236}">
              <a16:creationId xmlns:a16="http://schemas.microsoft.com/office/drawing/2014/main" id="{8E0C44E2-0D2F-441D-A357-4AD02EA8D97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2" name="AutoShape 1025" descr="Mostrando IMG_8691.JPG">
          <a:extLst>
            <a:ext uri="{FF2B5EF4-FFF2-40B4-BE49-F238E27FC236}">
              <a16:creationId xmlns:a16="http://schemas.microsoft.com/office/drawing/2014/main" id="{CF93A169-448A-465E-8854-664C71F4FFA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3" name="AutoShape 1024" descr="Mostrando IMG_8691.JPG">
          <a:extLst>
            <a:ext uri="{FF2B5EF4-FFF2-40B4-BE49-F238E27FC236}">
              <a16:creationId xmlns:a16="http://schemas.microsoft.com/office/drawing/2014/main" id="{44B92024-F0B1-41E3-BAC6-F15A36B0652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4" name="AutoShape 1025" descr="Mostrando IMG_8691.JPG">
          <a:extLst>
            <a:ext uri="{FF2B5EF4-FFF2-40B4-BE49-F238E27FC236}">
              <a16:creationId xmlns:a16="http://schemas.microsoft.com/office/drawing/2014/main" id="{7D46663D-D123-4D6A-BA9A-DA5FE0E6C8B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5" name="AutoShape 1024" descr="Mostrando IMG_8691.JPG">
          <a:extLst>
            <a:ext uri="{FF2B5EF4-FFF2-40B4-BE49-F238E27FC236}">
              <a16:creationId xmlns:a16="http://schemas.microsoft.com/office/drawing/2014/main" id="{614875DE-BC2A-42D9-A4D6-9A826B291BC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6" name="AutoShape 1025" descr="Mostrando IMG_8691.JPG">
          <a:extLst>
            <a:ext uri="{FF2B5EF4-FFF2-40B4-BE49-F238E27FC236}">
              <a16:creationId xmlns:a16="http://schemas.microsoft.com/office/drawing/2014/main" id="{F09CC685-6E16-491E-8C1F-51754ABEE41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7" name="AutoShape 1024" descr="Mostrando IMG_8691.JPG">
          <a:extLst>
            <a:ext uri="{FF2B5EF4-FFF2-40B4-BE49-F238E27FC236}">
              <a16:creationId xmlns:a16="http://schemas.microsoft.com/office/drawing/2014/main" id="{E9068C1E-A751-4584-BDC9-32A2E338573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8" name="AutoShape 1024" descr="Mostrando IMG_8691.JPG">
          <a:extLst>
            <a:ext uri="{FF2B5EF4-FFF2-40B4-BE49-F238E27FC236}">
              <a16:creationId xmlns:a16="http://schemas.microsoft.com/office/drawing/2014/main" id="{5F5516C1-0303-41CF-BAA1-5B7A8A39698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39" name="AutoShape 1025" descr="Mostrando IMG_8691.JPG">
          <a:extLst>
            <a:ext uri="{FF2B5EF4-FFF2-40B4-BE49-F238E27FC236}">
              <a16:creationId xmlns:a16="http://schemas.microsoft.com/office/drawing/2014/main" id="{084DC192-D9BA-4B55-8B53-D607C7D43BA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0" name="AutoShape 1024" descr="Mostrando IMG_8691.JPG">
          <a:extLst>
            <a:ext uri="{FF2B5EF4-FFF2-40B4-BE49-F238E27FC236}">
              <a16:creationId xmlns:a16="http://schemas.microsoft.com/office/drawing/2014/main" id="{A44E9163-C1C0-47C4-986C-E1B73A9A448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1" name="AutoShape 1025" descr="Mostrando IMG_8691.JPG">
          <a:extLst>
            <a:ext uri="{FF2B5EF4-FFF2-40B4-BE49-F238E27FC236}">
              <a16:creationId xmlns:a16="http://schemas.microsoft.com/office/drawing/2014/main" id="{1E910205-AEEA-46CF-9005-7FEAD148538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2" name="AutoShape 1024" descr="Mostrando IMG_8691.JPG">
          <a:extLst>
            <a:ext uri="{FF2B5EF4-FFF2-40B4-BE49-F238E27FC236}">
              <a16:creationId xmlns:a16="http://schemas.microsoft.com/office/drawing/2014/main" id="{750CB4F8-4335-4800-BA87-B674BCAE80E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3" name="AutoShape 1025" descr="Mostrando IMG_8691.JPG">
          <a:extLst>
            <a:ext uri="{FF2B5EF4-FFF2-40B4-BE49-F238E27FC236}">
              <a16:creationId xmlns:a16="http://schemas.microsoft.com/office/drawing/2014/main" id="{3CE8242C-FA39-4B0C-B9DA-B62567E915D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4" name="AutoShape 1024" descr="Mostrando IMG_8691.JPG">
          <a:extLst>
            <a:ext uri="{FF2B5EF4-FFF2-40B4-BE49-F238E27FC236}">
              <a16:creationId xmlns:a16="http://schemas.microsoft.com/office/drawing/2014/main" id="{C68FBDF1-74DC-4C2A-B8D9-E68E338B1A0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5" name="AutoShape 1025" descr="Mostrando IMG_8691.JPG">
          <a:extLst>
            <a:ext uri="{FF2B5EF4-FFF2-40B4-BE49-F238E27FC236}">
              <a16:creationId xmlns:a16="http://schemas.microsoft.com/office/drawing/2014/main" id="{1AE5141F-DDA8-46E8-93F4-07539A3157C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6" name="AutoShape 1024" descr="Mostrando IMG_8691.JPG">
          <a:extLst>
            <a:ext uri="{FF2B5EF4-FFF2-40B4-BE49-F238E27FC236}">
              <a16:creationId xmlns:a16="http://schemas.microsoft.com/office/drawing/2014/main" id="{88994138-CD66-4D6C-B0EE-22A6D73E380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7" name="AutoShape 1025" descr="Mostrando IMG_8691.JPG">
          <a:extLst>
            <a:ext uri="{FF2B5EF4-FFF2-40B4-BE49-F238E27FC236}">
              <a16:creationId xmlns:a16="http://schemas.microsoft.com/office/drawing/2014/main" id="{8393204C-F5AD-44AD-837E-EABA3734A32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8" name="AutoShape 1024" descr="Mostrando IMG_8691.JPG">
          <a:extLst>
            <a:ext uri="{FF2B5EF4-FFF2-40B4-BE49-F238E27FC236}">
              <a16:creationId xmlns:a16="http://schemas.microsoft.com/office/drawing/2014/main" id="{AC78B1D1-0DCB-4E82-82D9-27E5301FDAC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49" name="AutoShape 1025" descr="Mostrando IMG_8691.JPG">
          <a:extLst>
            <a:ext uri="{FF2B5EF4-FFF2-40B4-BE49-F238E27FC236}">
              <a16:creationId xmlns:a16="http://schemas.microsoft.com/office/drawing/2014/main" id="{F115D863-F1D5-45B5-A58C-03E463F6EF0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0" name="AutoShape 1024" descr="Mostrando IMG_8691.JPG">
          <a:extLst>
            <a:ext uri="{FF2B5EF4-FFF2-40B4-BE49-F238E27FC236}">
              <a16:creationId xmlns:a16="http://schemas.microsoft.com/office/drawing/2014/main" id="{9C8B4A41-3681-4BC4-9065-259CE269F8B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1" name="AutoShape 1025" descr="Mostrando IMG_8691.JPG">
          <a:extLst>
            <a:ext uri="{FF2B5EF4-FFF2-40B4-BE49-F238E27FC236}">
              <a16:creationId xmlns:a16="http://schemas.microsoft.com/office/drawing/2014/main" id="{3632DCC7-5368-4489-85DC-3A4FF62B707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2" name="AutoShape 1024" descr="Mostrando IMG_8691.JPG">
          <a:extLst>
            <a:ext uri="{FF2B5EF4-FFF2-40B4-BE49-F238E27FC236}">
              <a16:creationId xmlns:a16="http://schemas.microsoft.com/office/drawing/2014/main" id="{71EAA834-6923-41A9-8F41-1DE2F1E18A7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3" name="AutoShape 1025" descr="Mostrando IMG_8691.JPG">
          <a:extLst>
            <a:ext uri="{FF2B5EF4-FFF2-40B4-BE49-F238E27FC236}">
              <a16:creationId xmlns:a16="http://schemas.microsoft.com/office/drawing/2014/main" id="{7A2B6264-E2BC-47EB-A707-819049CBB11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4" name="AutoShape 1024" descr="Mostrando IMG_8691.JPG">
          <a:extLst>
            <a:ext uri="{FF2B5EF4-FFF2-40B4-BE49-F238E27FC236}">
              <a16:creationId xmlns:a16="http://schemas.microsoft.com/office/drawing/2014/main" id="{91D10F68-E98F-46B8-A5DF-737E4420147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5" name="AutoShape 1025" descr="Mostrando IMG_8691.JPG">
          <a:extLst>
            <a:ext uri="{FF2B5EF4-FFF2-40B4-BE49-F238E27FC236}">
              <a16:creationId xmlns:a16="http://schemas.microsoft.com/office/drawing/2014/main" id="{22E15F21-5EEA-48E4-8DC6-59265E31097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6" name="AutoShape 1024" descr="Mostrando IMG_8691.JPG">
          <a:extLst>
            <a:ext uri="{FF2B5EF4-FFF2-40B4-BE49-F238E27FC236}">
              <a16:creationId xmlns:a16="http://schemas.microsoft.com/office/drawing/2014/main" id="{5022B3D1-C492-42F6-9E42-0EDD59778DC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7" name="AutoShape 1024" descr="Mostrando IMG_8691.JPG">
          <a:extLst>
            <a:ext uri="{FF2B5EF4-FFF2-40B4-BE49-F238E27FC236}">
              <a16:creationId xmlns:a16="http://schemas.microsoft.com/office/drawing/2014/main" id="{4B01C44F-9C4B-44D9-BF30-10FFC0B9213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8" name="AutoShape 1025" descr="Mostrando IMG_8691.JPG">
          <a:extLst>
            <a:ext uri="{FF2B5EF4-FFF2-40B4-BE49-F238E27FC236}">
              <a16:creationId xmlns:a16="http://schemas.microsoft.com/office/drawing/2014/main" id="{0B98F2C9-6127-4765-B158-E4D0BF7AB31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59" name="AutoShape 1024" descr="Mostrando IMG_8691.JPG">
          <a:extLst>
            <a:ext uri="{FF2B5EF4-FFF2-40B4-BE49-F238E27FC236}">
              <a16:creationId xmlns:a16="http://schemas.microsoft.com/office/drawing/2014/main" id="{886CD64B-A4E2-4514-8115-16BE7F66FB8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0" name="AutoShape 1025" descr="Mostrando IMG_8691.JPG">
          <a:extLst>
            <a:ext uri="{FF2B5EF4-FFF2-40B4-BE49-F238E27FC236}">
              <a16:creationId xmlns:a16="http://schemas.microsoft.com/office/drawing/2014/main" id="{CCED4B35-038A-457C-8540-022BD2E3813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1" name="AutoShape 1024" descr="Mostrando IMG_8691.JPG">
          <a:extLst>
            <a:ext uri="{FF2B5EF4-FFF2-40B4-BE49-F238E27FC236}">
              <a16:creationId xmlns:a16="http://schemas.microsoft.com/office/drawing/2014/main" id="{EBC68D0A-FB7A-49F2-8031-E7BFC39C435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2" name="AutoShape 1025" descr="Mostrando IMG_8691.JPG">
          <a:extLst>
            <a:ext uri="{FF2B5EF4-FFF2-40B4-BE49-F238E27FC236}">
              <a16:creationId xmlns:a16="http://schemas.microsoft.com/office/drawing/2014/main" id="{92F27448-8CE2-4F21-B923-05E9B6DB791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3" name="AutoShape 1024" descr="Mostrando IMG_8691.JPG">
          <a:extLst>
            <a:ext uri="{FF2B5EF4-FFF2-40B4-BE49-F238E27FC236}">
              <a16:creationId xmlns:a16="http://schemas.microsoft.com/office/drawing/2014/main" id="{51AFC20E-2B62-4D50-8FB4-7492BE9020D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4" name="AutoShape 1025" descr="Mostrando IMG_8691.JPG">
          <a:extLst>
            <a:ext uri="{FF2B5EF4-FFF2-40B4-BE49-F238E27FC236}">
              <a16:creationId xmlns:a16="http://schemas.microsoft.com/office/drawing/2014/main" id="{70861AA4-E5E7-462C-AC22-6F277862ADD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5" name="AutoShape 1024" descr="Mostrando IMG_8691.JPG">
          <a:extLst>
            <a:ext uri="{FF2B5EF4-FFF2-40B4-BE49-F238E27FC236}">
              <a16:creationId xmlns:a16="http://schemas.microsoft.com/office/drawing/2014/main" id="{50B01AAE-096B-4B8C-BE65-D648B458FF8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6" name="AutoShape 1025" descr="Mostrando IMG_8691.JPG">
          <a:extLst>
            <a:ext uri="{FF2B5EF4-FFF2-40B4-BE49-F238E27FC236}">
              <a16:creationId xmlns:a16="http://schemas.microsoft.com/office/drawing/2014/main" id="{25A76B9E-A9B6-44E7-A9E2-4F915DE2F2F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7" name="AutoShape 1024" descr="Mostrando IMG_8691.JPG">
          <a:extLst>
            <a:ext uri="{FF2B5EF4-FFF2-40B4-BE49-F238E27FC236}">
              <a16:creationId xmlns:a16="http://schemas.microsoft.com/office/drawing/2014/main" id="{D463CC85-1F9D-4439-8B6E-2E1E7BA955C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8" name="AutoShape 1025" descr="Mostrando IMG_8691.JPG">
          <a:extLst>
            <a:ext uri="{FF2B5EF4-FFF2-40B4-BE49-F238E27FC236}">
              <a16:creationId xmlns:a16="http://schemas.microsoft.com/office/drawing/2014/main" id="{5610D0FB-878F-4E41-A06D-021E67FDEA3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69" name="AutoShape 1024" descr="Mostrando IMG_8691.JPG">
          <a:extLst>
            <a:ext uri="{FF2B5EF4-FFF2-40B4-BE49-F238E27FC236}">
              <a16:creationId xmlns:a16="http://schemas.microsoft.com/office/drawing/2014/main" id="{2FA612EE-5F8D-4F85-9DFA-CFFC64C1B27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70" name="AutoShape 1025" descr="Mostrando IMG_8691.JPG">
          <a:extLst>
            <a:ext uri="{FF2B5EF4-FFF2-40B4-BE49-F238E27FC236}">
              <a16:creationId xmlns:a16="http://schemas.microsoft.com/office/drawing/2014/main" id="{669159F9-5D53-434B-8A58-DB0E01855A8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71" name="AutoShape 1024" descr="Mostrando IMG_8691.JPG">
          <a:extLst>
            <a:ext uri="{FF2B5EF4-FFF2-40B4-BE49-F238E27FC236}">
              <a16:creationId xmlns:a16="http://schemas.microsoft.com/office/drawing/2014/main" id="{128E63EC-CD4B-4539-B671-0D598E5280A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72" name="AutoShape 1025" descr="Mostrando IMG_8691.JPG">
          <a:extLst>
            <a:ext uri="{FF2B5EF4-FFF2-40B4-BE49-F238E27FC236}">
              <a16:creationId xmlns:a16="http://schemas.microsoft.com/office/drawing/2014/main" id="{CB7FA960-BBFA-491B-AF04-51F7D455018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73" name="AutoShape 1024" descr="Mostrando IMG_8691.JPG">
          <a:extLst>
            <a:ext uri="{FF2B5EF4-FFF2-40B4-BE49-F238E27FC236}">
              <a16:creationId xmlns:a16="http://schemas.microsoft.com/office/drawing/2014/main" id="{4F62BF89-9FAC-45C8-AF82-BFF821B3BF2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74" name="AutoShape 1025" descr="Mostrando IMG_8691.JPG">
          <a:extLst>
            <a:ext uri="{FF2B5EF4-FFF2-40B4-BE49-F238E27FC236}">
              <a16:creationId xmlns:a16="http://schemas.microsoft.com/office/drawing/2014/main" id="{21801FE8-6185-4A97-8FBC-7FF2D2A6077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775" name="AutoShape 1024" descr="Mostrando IMG_8691.JPG">
          <a:extLst>
            <a:ext uri="{FF2B5EF4-FFF2-40B4-BE49-F238E27FC236}">
              <a16:creationId xmlns:a16="http://schemas.microsoft.com/office/drawing/2014/main" id="{2CE4AC51-DA69-469C-AAD3-32ED5F8D884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76" name="AutoShape 1024" descr="Mostrando IMG_8691.JPG">
          <a:extLst>
            <a:ext uri="{FF2B5EF4-FFF2-40B4-BE49-F238E27FC236}">
              <a16:creationId xmlns:a16="http://schemas.microsoft.com/office/drawing/2014/main" id="{F8920D86-11AE-47FD-A128-46F41BCAC94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77" name="AutoShape 1025" descr="Mostrando IMG_8691.JPG">
          <a:extLst>
            <a:ext uri="{FF2B5EF4-FFF2-40B4-BE49-F238E27FC236}">
              <a16:creationId xmlns:a16="http://schemas.microsoft.com/office/drawing/2014/main" id="{24259A4D-1BF1-44D2-83AE-58C07FF51DB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78" name="AutoShape 1024" descr="Mostrando IMG_8691.JPG">
          <a:extLst>
            <a:ext uri="{FF2B5EF4-FFF2-40B4-BE49-F238E27FC236}">
              <a16:creationId xmlns:a16="http://schemas.microsoft.com/office/drawing/2014/main" id="{F9B297B6-D864-4B04-88B6-8835F834D80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79" name="AutoShape 1025" descr="Mostrando IMG_8691.JPG">
          <a:extLst>
            <a:ext uri="{FF2B5EF4-FFF2-40B4-BE49-F238E27FC236}">
              <a16:creationId xmlns:a16="http://schemas.microsoft.com/office/drawing/2014/main" id="{B343AE06-4B5D-49FD-98BA-FAF73F70346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0" name="AutoShape 1024" descr="Mostrando IMG_8691.JPG">
          <a:extLst>
            <a:ext uri="{FF2B5EF4-FFF2-40B4-BE49-F238E27FC236}">
              <a16:creationId xmlns:a16="http://schemas.microsoft.com/office/drawing/2014/main" id="{B6E9E643-77DD-46B4-B047-821D2F2DD2E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1" name="AutoShape 1025" descr="Mostrando IMG_8691.JPG">
          <a:extLst>
            <a:ext uri="{FF2B5EF4-FFF2-40B4-BE49-F238E27FC236}">
              <a16:creationId xmlns:a16="http://schemas.microsoft.com/office/drawing/2014/main" id="{83056B0F-31D9-4CA1-AE2F-7082490B659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2" name="AutoShape 1024" descr="Mostrando IMG_8691.JPG">
          <a:extLst>
            <a:ext uri="{FF2B5EF4-FFF2-40B4-BE49-F238E27FC236}">
              <a16:creationId xmlns:a16="http://schemas.microsoft.com/office/drawing/2014/main" id="{2649DB8B-36E7-4027-9CE0-CBE4F9A6FD8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3" name="AutoShape 1025" descr="Mostrando IMG_8691.JPG">
          <a:extLst>
            <a:ext uri="{FF2B5EF4-FFF2-40B4-BE49-F238E27FC236}">
              <a16:creationId xmlns:a16="http://schemas.microsoft.com/office/drawing/2014/main" id="{210DE0F0-D8B1-4E81-9F60-A599304A8DC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4" name="AutoShape 1024" descr="Mostrando IMG_8691.JPG">
          <a:extLst>
            <a:ext uri="{FF2B5EF4-FFF2-40B4-BE49-F238E27FC236}">
              <a16:creationId xmlns:a16="http://schemas.microsoft.com/office/drawing/2014/main" id="{FD50B793-C645-4735-B2C8-1DE413EC117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5" name="AutoShape 1025" descr="Mostrando IMG_8691.JPG">
          <a:extLst>
            <a:ext uri="{FF2B5EF4-FFF2-40B4-BE49-F238E27FC236}">
              <a16:creationId xmlns:a16="http://schemas.microsoft.com/office/drawing/2014/main" id="{D4B89D07-E236-468D-BA84-244F2EA4CA8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6" name="AutoShape 1024" descr="Mostrando IMG_8691.JPG">
          <a:extLst>
            <a:ext uri="{FF2B5EF4-FFF2-40B4-BE49-F238E27FC236}">
              <a16:creationId xmlns:a16="http://schemas.microsoft.com/office/drawing/2014/main" id="{A993EF26-0486-4C3F-BA74-99B9EB057AF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7" name="AutoShape 1025" descr="Mostrando IMG_8691.JPG">
          <a:extLst>
            <a:ext uri="{FF2B5EF4-FFF2-40B4-BE49-F238E27FC236}">
              <a16:creationId xmlns:a16="http://schemas.microsoft.com/office/drawing/2014/main" id="{4F3A8EEB-5E7A-4E01-9BD7-6AF4CAFBB63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8" name="AutoShape 1024" descr="Mostrando IMG_8691.JPG">
          <a:extLst>
            <a:ext uri="{FF2B5EF4-FFF2-40B4-BE49-F238E27FC236}">
              <a16:creationId xmlns:a16="http://schemas.microsoft.com/office/drawing/2014/main" id="{6D060E27-3872-4CE0-B145-21B78519959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89" name="AutoShape 1025" descr="Mostrando IMG_8691.JPG">
          <a:extLst>
            <a:ext uri="{FF2B5EF4-FFF2-40B4-BE49-F238E27FC236}">
              <a16:creationId xmlns:a16="http://schemas.microsoft.com/office/drawing/2014/main" id="{1B14D999-904C-4ACA-82F7-DBD336CEF62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0" name="AutoShape 1024" descr="Mostrando IMG_8691.JPG">
          <a:extLst>
            <a:ext uri="{FF2B5EF4-FFF2-40B4-BE49-F238E27FC236}">
              <a16:creationId xmlns:a16="http://schemas.microsoft.com/office/drawing/2014/main" id="{7ECAF9FD-B25F-409B-A668-C2D4BAF23FF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1" name="AutoShape 1025" descr="Mostrando IMG_8691.JPG">
          <a:extLst>
            <a:ext uri="{FF2B5EF4-FFF2-40B4-BE49-F238E27FC236}">
              <a16:creationId xmlns:a16="http://schemas.microsoft.com/office/drawing/2014/main" id="{DE047048-0F50-46A3-80D5-FDF1E76B5C1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2" name="AutoShape 1024" descr="Mostrando IMG_8691.JPG">
          <a:extLst>
            <a:ext uri="{FF2B5EF4-FFF2-40B4-BE49-F238E27FC236}">
              <a16:creationId xmlns:a16="http://schemas.microsoft.com/office/drawing/2014/main" id="{860E3064-659B-4D50-987C-2E96DD70653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3" name="AutoShape 1025" descr="Mostrando IMG_8691.JPG">
          <a:extLst>
            <a:ext uri="{FF2B5EF4-FFF2-40B4-BE49-F238E27FC236}">
              <a16:creationId xmlns:a16="http://schemas.microsoft.com/office/drawing/2014/main" id="{C4E8BB45-249D-4343-B177-F52A467E022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4" name="AutoShape 1024" descr="Mostrando IMG_8691.JPG">
          <a:extLst>
            <a:ext uri="{FF2B5EF4-FFF2-40B4-BE49-F238E27FC236}">
              <a16:creationId xmlns:a16="http://schemas.microsoft.com/office/drawing/2014/main" id="{DB335EB2-AEA0-4B41-9C46-7F684223BF6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5" name="AutoShape 1024" descr="Mostrando IMG_8691.JPG">
          <a:extLst>
            <a:ext uri="{FF2B5EF4-FFF2-40B4-BE49-F238E27FC236}">
              <a16:creationId xmlns:a16="http://schemas.microsoft.com/office/drawing/2014/main" id="{9305A051-82DF-4B45-9EA9-46FEA4D8D8C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6" name="AutoShape 1025" descr="Mostrando IMG_8691.JPG">
          <a:extLst>
            <a:ext uri="{FF2B5EF4-FFF2-40B4-BE49-F238E27FC236}">
              <a16:creationId xmlns:a16="http://schemas.microsoft.com/office/drawing/2014/main" id="{042D6E6D-B24A-4A9E-8038-59ED73F5A80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7" name="AutoShape 1024" descr="Mostrando IMG_8691.JPG">
          <a:extLst>
            <a:ext uri="{FF2B5EF4-FFF2-40B4-BE49-F238E27FC236}">
              <a16:creationId xmlns:a16="http://schemas.microsoft.com/office/drawing/2014/main" id="{57FE2EC8-E7BB-44CA-9F49-024379C3C32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8" name="AutoShape 1025" descr="Mostrando IMG_8691.JPG">
          <a:extLst>
            <a:ext uri="{FF2B5EF4-FFF2-40B4-BE49-F238E27FC236}">
              <a16:creationId xmlns:a16="http://schemas.microsoft.com/office/drawing/2014/main" id="{FA1A49BE-6326-4716-A54A-6F5047CFBD2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9" name="AutoShape 1024" descr="Mostrando IMG_8691.JPG">
          <a:extLst>
            <a:ext uri="{FF2B5EF4-FFF2-40B4-BE49-F238E27FC236}">
              <a16:creationId xmlns:a16="http://schemas.microsoft.com/office/drawing/2014/main" id="{47AED7D9-39AB-4F96-A00C-5CAB2F1238C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0" name="AutoShape 1025" descr="Mostrando IMG_8691.JPG">
          <a:extLst>
            <a:ext uri="{FF2B5EF4-FFF2-40B4-BE49-F238E27FC236}">
              <a16:creationId xmlns:a16="http://schemas.microsoft.com/office/drawing/2014/main" id="{315F8248-064A-45C8-A6F8-BCF1EC29288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1" name="AutoShape 1024" descr="Mostrando IMG_8691.JPG">
          <a:extLst>
            <a:ext uri="{FF2B5EF4-FFF2-40B4-BE49-F238E27FC236}">
              <a16:creationId xmlns:a16="http://schemas.microsoft.com/office/drawing/2014/main" id="{1AC5181E-C731-4F8A-8A6C-09D5C011BEB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2" name="AutoShape 1025" descr="Mostrando IMG_8691.JPG">
          <a:extLst>
            <a:ext uri="{FF2B5EF4-FFF2-40B4-BE49-F238E27FC236}">
              <a16:creationId xmlns:a16="http://schemas.microsoft.com/office/drawing/2014/main" id="{E5093C34-8DB8-4B8E-A8E3-B650418ED86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3" name="AutoShape 1024" descr="Mostrando IMG_8691.JPG">
          <a:extLst>
            <a:ext uri="{FF2B5EF4-FFF2-40B4-BE49-F238E27FC236}">
              <a16:creationId xmlns:a16="http://schemas.microsoft.com/office/drawing/2014/main" id="{2F58E2E2-8C5D-4514-92F4-CC9EB4F89BE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4" name="AutoShape 1025" descr="Mostrando IMG_8691.JPG">
          <a:extLst>
            <a:ext uri="{FF2B5EF4-FFF2-40B4-BE49-F238E27FC236}">
              <a16:creationId xmlns:a16="http://schemas.microsoft.com/office/drawing/2014/main" id="{6E769E72-D68D-49EC-A48A-66796F9142F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5" name="AutoShape 1024" descr="Mostrando IMG_8691.JPG">
          <a:extLst>
            <a:ext uri="{FF2B5EF4-FFF2-40B4-BE49-F238E27FC236}">
              <a16:creationId xmlns:a16="http://schemas.microsoft.com/office/drawing/2014/main" id="{2325F04E-9C9B-43FB-AEE3-504F82002BB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6" name="AutoShape 1025" descr="Mostrando IMG_8691.JPG">
          <a:extLst>
            <a:ext uri="{FF2B5EF4-FFF2-40B4-BE49-F238E27FC236}">
              <a16:creationId xmlns:a16="http://schemas.microsoft.com/office/drawing/2014/main" id="{B398DF7C-8AD0-4ED6-9544-E50B28771B5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7" name="AutoShape 1024" descr="Mostrando IMG_8691.JPG">
          <a:extLst>
            <a:ext uri="{FF2B5EF4-FFF2-40B4-BE49-F238E27FC236}">
              <a16:creationId xmlns:a16="http://schemas.microsoft.com/office/drawing/2014/main" id="{42027E68-31A9-4AC5-AEC1-1A3CE14E14F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8" name="AutoShape 1025" descr="Mostrando IMG_8691.JPG">
          <a:extLst>
            <a:ext uri="{FF2B5EF4-FFF2-40B4-BE49-F238E27FC236}">
              <a16:creationId xmlns:a16="http://schemas.microsoft.com/office/drawing/2014/main" id="{4223B8E7-EDA6-4A69-83A2-B888C68E04C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9" name="AutoShape 1024" descr="Mostrando IMG_8691.JPG">
          <a:extLst>
            <a:ext uri="{FF2B5EF4-FFF2-40B4-BE49-F238E27FC236}">
              <a16:creationId xmlns:a16="http://schemas.microsoft.com/office/drawing/2014/main" id="{576CCE13-E33C-4674-916A-BA97D8BB19A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0" name="AutoShape 1025" descr="Mostrando IMG_8691.JPG">
          <a:extLst>
            <a:ext uri="{FF2B5EF4-FFF2-40B4-BE49-F238E27FC236}">
              <a16:creationId xmlns:a16="http://schemas.microsoft.com/office/drawing/2014/main" id="{F5627E49-E0AB-4A41-A6F8-69FDA986C78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1" name="AutoShape 1024" descr="Mostrando IMG_8691.JPG">
          <a:extLst>
            <a:ext uri="{FF2B5EF4-FFF2-40B4-BE49-F238E27FC236}">
              <a16:creationId xmlns:a16="http://schemas.microsoft.com/office/drawing/2014/main" id="{80A46AC2-9541-45EB-BF28-9A855060A35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2" name="AutoShape 1025" descr="Mostrando IMG_8691.JPG">
          <a:extLst>
            <a:ext uri="{FF2B5EF4-FFF2-40B4-BE49-F238E27FC236}">
              <a16:creationId xmlns:a16="http://schemas.microsoft.com/office/drawing/2014/main" id="{4828A89F-4F9C-4851-AC96-312AEE44E79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3" name="AutoShape 1024" descr="Mostrando IMG_8691.JPG">
          <a:extLst>
            <a:ext uri="{FF2B5EF4-FFF2-40B4-BE49-F238E27FC236}">
              <a16:creationId xmlns:a16="http://schemas.microsoft.com/office/drawing/2014/main" id="{5043E0FA-F9B5-4E90-BFC5-F7895FD54D2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4" name="AutoShape 1024" descr="Mostrando IMG_8691.JPG">
          <a:extLst>
            <a:ext uri="{FF2B5EF4-FFF2-40B4-BE49-F238E27FC236}">
              <a16:creationId xmlns:a16="http://schemas.microsoft.com/office/drawing/2014/main" id="{BB5004AD-B9A7-4A4F-8E27-BC02C9FE66D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5" name="AutoShape 1025" descr="Mostrando IMG_8691.JPG">
          <a:extLst>
            <a:ext uri="{FF2B5EF4-FFF2-40B4-BE49-F238E27FC236}">
              <a16:creationId xmlns:a16="http://schemas.microsoft.com/office/drawing/2014/main" id="{85206158-0E82-4C57-9050-EC33AA76390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6" name="AutoShape 1024" descr="Mostrando IMG_8691.JPG">
          <a:extLst>
            <a:ext uri="{FF2B5EF4-FFF2-40B4-BE49-F238E27FC236}">
              <a16:creationId xmlns:a16="http://schemas.microsoft.com/office/drawing/2014/main" id="{BB3805E5-2CF9-4FEA-868F-024E1871E6A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7" name="AutoShape 1025" descr="Mostrando IMG_8691.JPG">
          <a:extLst>
            <a:ext uri="{FF2B5EF4-FFF2-40B4-BE49-F238E27FC236}">
              <a16:creationId xmlns:a16="http://schemas.microsoft.com/office/drawing/2014/main" id="{E06BF924-183C-403E-9BB2-8F30A2F4F23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8" name="AutoShape 1024" descr="Mostrando IMG_8691.JPG">
          <a:extLst>
            <a:ext uri="{FF2B5EF4-FFF2-40B4-BE49-F238E27FC236}">
              <a16:creationId xmlns:a16="http://schemas.microsoft.com/office/drawing/2014/main" id="{AAE11987-3F7A-4521-A8E6-969C65C98E6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9" name="AutoShape 1025" descr="Mostrando IMG_8691.JPG">
          <a:extLst>
            <a:ext uri="{FF2B5EF4-FFF2-40B4-BE49-F238E27FC236}">
              <a16:creationId xmlns:a16="http://schemas.microsoft.com/office/drawing/2014/main" id="{BBE2A14E-6544-422D-AB0F-FEA6C5E28ED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0" name="AutoShape 1024" descr="Mostrando IMG_8691.JPG">
          <a:extLst>
            <a:ext uri="{FF2B5EF4-FFF2-40B4-BE49-F238E27FC236}">
              <a16:creationId xmlns:a16="http://schemas.microsoft.com/office/drawing/2014/main" id="{DE194967-63BD-4EA0-804F-07D1C06AB0E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1" name="AutoShape 1025" descr="Mostrando IMG_8691.JPG">
          <a:extLst>
            <a:ext uri="{FF2B5EF4-FFF2-40B4-BE49-F238E27FC236}">
              <a16:creationId xmlns:a16="http://schemas.microsoft.com/office/drawing/2014/main" id="{55879501-1669-41B4-9592-DF6179372E4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2" name="AutoShape 1024" descr="Mostrando IMG_8691.JPG">
          <a:extLst>
            <a:ext uri="{FF2B5EF4-FFF2-40B4-BE49-F238E27FC236}">
              <a16:creationId xmlns:a16="http://schemas.microsoft.com/office/drawing/2014/main" id="{20C463C1-6536-4654-BAA8-D2EC5E59762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3" name="AutoShape 1025" descr="Mostrando IMG_8691.JPG">
          <a:extLst>
            <a:ext uri="{FF2B5EF4-FFF2-40B4-BE49-F238E27FC236}">
              <a16:creationId xmlns:a16="http://schemas.microsoft.com/office/drawing/2014/main" id="{43F59BC8-6408-4AAF-85DF-C4978A7C189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4" name="AutoShape 1024" descr="Mostrando IMG_8691.JPG">
          <a:extLst>
            <a:ext uri="{FF2B5EF4-FFF2-40B4-BE49-F238E27FC236}">
              <a16:creationId xmlns:a16="http://schemas.microsoft.com/office/drawing/2014/main" id="{11E03A10-67BE-4054-A5E3-CFA2D81A78C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5" name="AutoShape 1025" descr="Mostrando IMG_8691.JPG">
          <a:extLst>
            <a:ext uri="{FF2B5EF4-FFF2-40B4-BE49-F238E27FC236}">
              <a16:creationId xmlns:a16="http://schemas.microsoft.com/office/drawing/2014/main" id="{4B4F0EC7-5BD4-45AF-863D-616C50F539D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6" name="AutoShape 1024" descr="Mostrando IMG_8691.JPG">
          <a:extLst>
            <a:ext uri="{FF2B5EF4-FFF2-40B4-BE49-F238E27FC236}">
              <a16:creationId xmlns:a16="http://schemas.microsoft.com/office/drawing/2014/main" id="{D41D7BBA-3413-4933-A98D-395440CD1F7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7" name="AutoShape 1025" descr="Mostrando IMG_8691.JPG">
          <a:extLst>
            <a:ext uri="{FF2B5EF4-FFF2-40B4-BE49-F238E27FC236}">
              <a16:creationId xmlns:a16="http://schemas.microsoft.com/office/drawing/2014/main" id="{392ACD27-D2F5-46E8-83FA-075D83CBA9A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8" name="AutoShape 1024" descr="Mostrando IMG_8691.JPG">
          <a:extLst>
            <a:ext uri="{FF2B5EF4-FFF2-40B4-BE49-F238E27FC236}">
              <a16:creationId xmlns:a16="http://schemas.microsoft.com/office/drawing/2014/main" id="{9734A1EB-819F-43F9-9B42-4DBE3F8505A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9" name="AutoShape 1025" descr="Mostrando IMG_8691.JPG">
          <a:extLst>
            <a:ext uri="{FF2B5EF4-FFF2-40B4-BE49-F238E27FC236}">
              <a16:creationId xmlns:a16="http://schemas.microsoft.com/office/drawing/2014/main" id="{7F71E4E9-A09F-4E74-AB7C-FF4CF179770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0" name="AutoShape 1024" descr="Mostrando IMG_8691.JPG">
          <a:extLst>
            <a:ext uri="{FF2B5EF4-FFF2-40B4-BE49-F238E27FC236}">
              <a16:creationId xmlns:a16="http://schemas.microsoft.com/office/drawing/2014/main" id="{E4A7B4DB-75D6-4DFF-A95C-E6387585770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1" name="AutoShape 1025" descr="Mostrando IMG_8691.JPG">
          <a:extLst>
            <a:ext uri="{FF2B5EF4-FFF2-40B4-BE49-F238E27FC236}">
              <a16:creationId xmlns:a16="http://schemas.microsoft.com/office/drawing/2014/main" id="{C4B8911C-92B9-4AB3-9CCA-897A6C8F093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2" name="AutoShape 1024" descr="Mostrando IMG_8691.JPG">
          <a:extLst>
            <a:ext uri="{FF2B5EF4-FFF2-40B4-BE49-F238E27FC236}">
              <a16:creationId xmlns:a16="http://schemas.microsoft.com/office/drawing/2014/main" id="{566B0E53-7B65-41E5-8660-5881FBCF70C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3" name="AutoShape 1024" descr="Mostrando IMG_8691.JPG">
          <a:extLst>
            <a:ext uri="{FF2B5EF4-FFF2-40B4-BE49-F238E27FC236}">
              <a16:creationId xmlns:a16="http://schemas.microsoft.com/office/drawing/2014/main" id="{9EA672B6-B2D4-421B-8817-6748A4F79A3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4" name="AutoShape 1025" descr="Mostrando IMG_8691.JPG">
          <a:extLst>
            <a:ext uri="{FF2B5EF4-FFF2-40B4-BE49-F238E27FC236}">
              <a16:creationId xmlns:a16="http://schemas.microsoft.com/office/drawing/2014/main" id="{AE6D785D-B5E7-4503-B4C0-17D63FE848D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5" name="AutoShape 1024" descr="Mostrando IMG_8691.JPG">
          <a:extLst>
            <a:ext uri="{FF2B5EF4-FFF2-40B4-BE49-F238E27FC236}">
              <a16:creationId xmlns:a16="http://schemas.microsoft.com/office/drawing/2014/main" id="{A4F7C0D5-64BE-4990-AF0F-6CF26A11803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6" name="AutoShape 1025" descr="Mostrando IMG_8691.JPG">
          <a:extLst>
            <a:ext uri="{FF2B5EF4-FFF2-40B4-BE49-F238E27FC236}">
              <a16:creationId xmlns:a16="http://schemas.microsoft.com/office/drawing/2014/main" id="{EDF8AEDE-B424-4553-9B7A-CD98BABD10F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7" name="AutoShape 1024" descr="Mostrando IMG_8691.JPG">
          <a:extLst>
            <a:ext uri="{FF2B5EF4-FFF2-40B4-BE49-F238E27FC236}">
              <a16:creationId xmlns:a16="http://schemas.microsoft.com/office/drawing/2014/main" id="{9E629B75-4E89-4E87-868A-77E8E01513A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8" name="AutoShape 1025" descr="Mostrando IMG_8691.JPG">
          <a:extLst>
            <a:ext uri="{FF2B5EF4-FFF2-40B4-BE49-F238E27FC236}">
              <a16:creationId xmlns:a16="http://schemas.microsoft.com/office/drawing/2014/main" id="{03BF7042-C5F5-48B7-BF8F-BF97049B257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9" name="AutoShape 1024" descr="Mostrando IMG_8691.JPG">
          <a:extLst>
            <a:ext uri="{FF2B5EF4-FFF2-40B4-BE49-F238E27FC236}">
              <a16:creationId xmlns:a16="http://schemas.microsoft.com/office/drawing/2014/main" id="{756FBCC9-9A38-469F-93CF-21C7E9F104B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0" name="AutoShape 1025" descr="Mostrando IMG_8691.JPG">
          <a:extLst>
            <a:ext uri="{FF2B5EF4-FFF2-40B4-BE49-F238E27FC236}">
              <a16:creationId xmlns:a16="http://schemas.microsoft.com/office/drawing/2014/main" id="{3327D9D5-B660-4934-BD31-E44A7DEBCD0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1" name="AutoShape 1024" descr="Mostrando IMG_8691.JPG">
          <a:extLst>
            <a:ext uri="{FF2B5EF4-FFF2-40B4-BE49-F238E27FC236}">
              <a16:creationId xmlns:a16="http://schemas.microsoft.com/office/drawing/2014/main" id="{0BE8D194-EF13-4582-AEC9-1557CBF2FA7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2" name="AutoShape 1025" descr="Mostrando IMG_8691.JPG">
          <a:extLst>
            <a:ext uri="{FF2B5EF4-FFF2-40B4-BE49-F238E27FC236}">
              <a16:creationId xmlns:a16="http://schemas.microsoft.com/office/drawing/2014/main" id="{A3610BB5-5D44-49FF-803A-46D2C132892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3" name="AutoShape 1024" descr="Mostrando IMG_8691.JPG">
          <a:extLst>
            <a:ext uri="{FF2B5EF4-FFF2-40B4-BE49-F238E27FC236}">
              <a16:creationId xmlns:a16="http://schemas.microsoft.com/office/drawing/2014/main" id="{06301A3D-8F6A-48F2-A12D-AC287EA746A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4" name="AutoShape 1025" descr="Mostrando IMG_8691.JPG">
          <a:extLst>
            <a:ext uri="{FF2B5EF4-FFF2-40B4-BE49-F238E27FC236}">
              <a16:creationId xmlns:a16="http://schemas.microsoft.com/office/drawing/2014/main" id="{CE07D27C-DDA8-428D-BF2C-22465CBAD91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5" name="AutoShape 1024" descr="Mostrando IMG_8691.JPG">
          <a:extLst>
            <a:ext uri="{FF2B5EF4-FFF2-40B4-BE49-F238E27FC236}">
              <a16:creationId xmlns:a16="http://schemas.microsoft.com/office/drawing/2014/main" id="{8DF76992-834B-4253-A43C-B5F8E88C6A1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6" name="AutoShape 1025" descr="Mostrando IMG_8691.JPG">
          <a:extLst>
            <a:ext uri="{FF2B5EF4-FFF2-40B4-BE49-F238E27FC236}">
              <a16:creationId xmlns:a16="http://schemas.microsoft.com/office/drawing/2014/main" id="{1310AFE0-5611-4E9B-865F-D47436C859D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7" name="AutoShape 1024" descr="Mostrando IMG_8691.JPG">
          <a:extLst>
            <a:ext uri="{FF2B5EF4-FFF2-40B4-BE49-F238E27FC236}">
              <a16:creationId xmlns:a16="http://schemas.microsoft.com/office/drawing/2014/main" id="{FD752EC7-8AAB-4440-AAB5-E7394DD6213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8" name="AutoShape 1025" descr="Mostrando IMG_8691.JPG">
          <a:extLst>
            <a:ext uri="{FF2B5EF4-FFF2-40B4-BE49-F238E27FC236}">
              <a16:creationId xmlns:a16="http://schemas.microsoft.com/office/drawing/2014/main" id="{C9DB3BBA-AE17-470E-9074-1E285B95AEA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9" name="AutoShape 1024" descr="Mostrando IMG_8691.JPG">
          <a:extLst>
            <a:ext uri="{FF2B5EF4-FFF2-40B4-BE49-F238E27FC236}">
              <a16:creationId xmlns:a16="http://schemas.microsoft.com/office/drawing/2014/main" id="{E943FB2F-EEC3-41BC-9813-F66126F7BE9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0" name="AutoShape 1025" descr="Mostrando IMG_8691.JPG">
          <a:extLst>
            <a:ext uri="{FF2B5EF4-FFF2-40B4-BE49-F238E27FC236}">
              <a16:creationId xmlns:a16="http://schemas.microsoft.com/office/drawing/2014/main" id="{2BFF662B-5E73-4889-93F5-7249C947D5D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1" name="AutoShape 1024" descr="Mostrando IMG_8691.JPG">
          <a:extLst>
            <a:ext uri="{FF2B5EF4-FFF2-40B4-BE49-F238E27FC236}">
              <a16:creationId xmlns:a16="http://schemas.microsoft.com/office/drawing/2014/main" id="{743C6AB1-A5B2-49B5-B8DC-79AB06663A9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2" name="AutoShape 1024" descr="Mostrando IMG_8691.JPG">
          <a:extLst>
            <a:ext uri="{FF2B5EF4-FFF2-40B4-BE49-F238E27FC236}">
              <a16:creationId xmlns:a16="http://schemas.microsoft.com/office/drawing/2014/main" id="{B13A3A59-1640-478F-92D2-564901606DA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3" name="AutoShape 1025" descr="Mostrando IMG_8691.JPG">
          <a:extLst>
            <a:ext uri="{FF2B5EF4-FFF2-40B4-BE49-F238E27FC236}">
              <a16:creationId xmlns:a16="http://schemas.microsoft.com/office/drawing/2014/main" id="{79AED649-B4C4-41D1-B316-6A4393BF14D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4" name="AutoShape 1024" descr="Mostrando IMG_8691.JPG">
          <a:extLst>
            <a:ext uri="{FF2B5EF4-FFF2-40B4-BE49-F238E27FC236}">
              <a16:creationId xmlns:a16="http://schemas.microsoft.com/office/drawing/2014/main" id="{412FEE16-E05A-4EC9-90F6-41ED69A19F2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5" name="AutoShape 1025" descr="Mostrando IMG_8691.JPG">
          <a:extLst>
            <a:ext uri="{FF2B5EF4-FFF2-40B4-BE49-F238E27FC236}">
              <a16:creationId xmlns:a16="http://schemas.microsoft.com/office/drawing/2014/main" id="{100AD777-A353-4466-BB00-CCFC4D80DF5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6" name="AutoShape 1024" descr="Mostrando IMG_8691.JPG">
          <a:extLst>
            <a:ext uri="{FF2B5EF4-FFF2-40B4-BE49-F238E27FC236}">
              <a16:creationId xmlns:a16="http://schemas.microsoft.com/office/drawing/2014/main" id="{8377BAA2-50FB-4DB9-844E-D244CA48FA6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7" name="AutoShape 1025" descr="Mostrando IMG_8691.JPG">
          <a:extLst>
            <a:ext uri="{FF2B5EF4-FFF2-40B4-BE49-F238E27FC236}">
              <a16:creationId xmlns:a16="http://schemas.microsoft.com/office/drawing/2014/main" id="{9121C06D-3E38-4E5A-9092-BE51BA94CA2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8" name="AutoShape 1024" descr="Mostrando IMG_8691.JPG">
          <a:extLst>
            <a:ext uri="{FF2B5EF4-FFF2-40B4-BE49-F238E27FC236}">
              <a16:creationId xmlns:a16="http://schemas.microsoft.com/office/drawing/2014/main" id="{84F8A02D-29D9-438E-9AEB-097CFCC0FF8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9" name="AutoShape 1025" descr="Mostrando IMG_8691.JPG">
          <a:extLst>
            <a:ext uri="{FF2B5EF4-FFF2-40B4-BE49-F238E27FC236}">
              <a16:creationId xmlns:a16="http://schemas.microsoft.com/office/drawing/2014/main" id="{E56DB654-ECB1-4D5C-A5C6-31D3E6B1C2E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0" name="AutoShape 1024" descr="Mostrando IMG_8691.JPG">
          <a:extLst>
            <a:ext uri="{FF2B5EF4-FFF2-40B4-BE49-F238E27FC236}">
              <a16:creationId xmlns:a16="http://schemas.microsoft.com/office/drawing/2014/main" id="{8D3F0D4F-33DD-4828-9DC8-21DAE666691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1" name="AutoShape 1025" descr="Mostrando IMG_8691.JPG">
          <a:extLst>
            <a:ext uri="{FF2B5EF4-FFF2-40B4-BE49-F238E27FC236}">
              <a16:creationId xmlns:a16="http://schemas.microsoft.com/office/drawing/2014/main" id="{265A62B8-927F-4B5E-BEF3-D8E0D82332B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2" name="AutoShape 1024" descr="Mostrando IMG_8691.JPG">
          <a:extLst>
            <a:ext uri="{FF2B5EF4-FFF2-40B4-BE49-F238E27FC236}">
              <a16:creationId xmlns:a16="http://schemas.microsoft.com/office/drawing/2014/main" id="{6599558E-BEDC-4AB9-96C5-A80759CA043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3" name="AutoShape 1025" descr="Mostrando IMG_8691.JPG">
          <a:extLst>
            <a:ext uri="{FF2B5EF4-FFF2-40B4-BE49-F238E27FC236}">
              <a16:creationId xmlns:a16="http://schemas.microsoft.com/office/drawing/2014/main" id="{082F6871-0E2D-4E5F-92A3-848EFB676D1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4" name="AutoShape 1024" descr="Mostrando IMG_8691.JPG">
          <a:extLst>
            <a:ext uri="{FF2B5EF4-FFF2-40B4-BE49-F238E27FC236}">
              <a16:creationId xmlns:a16="http://schemas.microsoft.com/office/drawing/2014/main" id="{F6EB7C60-681A-4D89-B5FC-6CB24173EF4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5" name="AutoShape 1025" descr="Mostrando IMG_8691.JPG">
          <a:extLst>
            <a:ext uri="{FF2B5EF4-FFF2-40B4-BE49-F238E27FC236}">
              <a16:creationId xmlns:a16="http://schemas.microsoft.com/office/drawing/2014/main" id="{A0A8E77E-366C-48A6-BF18-28D4FEE50D5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6" name="AutoShape 1024" descr="Mostrando IMG_8691.JPG">
          <a:extLst>
            <a:ext uri="{FF2B5EF4-FFF2-40B4-BE49-F238E27FC236}">
              <a16:creationId xmlns:a16="http://schemas.microsoft.com/office/drawing/2014/main" id="{5F365A88-35A6-4796-B803-D064D50549D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7" name="AutoShape 1025" descr="Mostrando IMG_8691.JPG">
          <a:extLst>
            <a:ext uri="{FF2B5EF4-FFF2-40B4-BE49-F238E27FC236}">
              <a16:creationId xmlns:a16="http://schemas.microsoft.com/office/drawing/2014/main" id="{FC643900-E7CB-4C51-9ADF-78A73198E7C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8" name="AutoShape 1024" descr="Mostrando IMG_8691.JPG">
          <a:extLst>
            <a:ext uri="{FF2B5EF4-FFF2-40B4-BE49-F238E27FC236}">
              <a16:creationId xmlns:a16="http://schemas.microsoft.com/office/drawing/2014/main" id="{9261810B-D275-4D6B-BA57-99427AEE938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9" name="AutoShape 1025" descr="Mostrando IMG_8691.JPG">
          <a:extLst>
            <a:ext uri="{FF2B5EF4-FFF2-40B4-BE49-F238E27FC236}">
              <a16:creationId xmlns:a16="http://schemas.microsoft.com/office/drawing/2014/main" id="{8F0FCF20-074B-4405-994D-876F56F691A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0" name="AutoShape 1024" descr="Mostrando IMG_8691.JPG">
          <a:extLst>
            <a:ext uri="{FF2B5EF4-FFF2-40B4-BE49-F238E27FC236}">
              <a16:creationId xmlns:a16="http://schemas.microsoft.com/office/drawing/2014/main" id="{6517D19C-AD71-46D7-BD63-57B91EA1BCD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1" name="AutoShape 1024" descr="Mostrando IMG_8691.JPG">
          <a:extLst>
            <a:ext uri="{FF2B5EF4-FFF2-40B4-BE49-F238E27FC236}">
              <a16:creationId xmlns:a16="http://schemas.microsoft.com/office/drawing/2014/main" id="{A0762A42-557A-4180-B55E-E8FFD67D887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2" name="AutoShape 1025" descr="Mostrando IMG_8691.JPG">
          <a:extLst>
            <a:ext uri="{FF2B5EF4-FFF2-40B4-BE49-F238E27FC236}">
              <a16:creationId xmlns:a16="http://schemas.microsoft.com/office/drawing/2014/main" id="{E9410080-EB4A-4255-8374-3187F6B34F9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3" name="AutoShape 1024" descr="Mostrando IMG_8691.JPG">
          <a:extLst>
            <a:ext uri="{FF2B5EF4-FFF2-40B4-BE49-F238E27FC236}">
              <a16:creationId xmlns:a16="http://schemas.microsoft.com/office/drawing/2014/main" id="{630339C2-40EC-4C39-A4E6-C21FDD37BE1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4" name="AutoShape 1025" descr="Mostrando IMG_8691.JPG">
          <a:extLst>
            <a:ext uri="{FF2B5EF4-FFF2-40B4-BE49-F238E27FC236}">
              <a16:creationId xmlns:a16="http://schemas.microsoft.com/office/drawing/2014/main" id="{7B13E8E2-7F91-4352-B6F0-EB83B3355405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5" name="AutoShape 1024" descr="Mostrando IMG_8691.JPG">
          <a:extLst>
            <a:ext uri="{FF2B5EF4-FFF2-40B4-BE49-F238E27FC236}">
              <a16:creationId xmlns:a16="http://schemas.microsoft.com/office/drawing/2014/main" id="{525D16C8-EC6D-45F5-83BC-3DDEE1F8EB1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6" name="AutoShape 1025" descr="Mostrando IMG_8691.JPG">
          <a:extLst>
            <a:ext uri="{FF2B5EF4-FFF2-40B4-BE49-F238E27FC236}">
              <a16:creationId xmlns:a16="http://schemas.microsoft.com/office/drawing/2014/main" id="{D9303429-7674-4AFC-9160-A9A2B5A9E72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7" name="AutoShape 1024" descr="Mostrando IMG_8691.JPG">
          <a:extLst>
            <a:ext uri="{FF2B5EF4-FFF2-40B4-BE49-F238E27FC236}">
              <a16:creationId xmlns:a16="http://schemas.microsoft.com/office/drawing/2014/main" id="{BCC28AD1-A7B7-4A30-8B7C-8604C17CF12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8" name="AutoShape 1025" descr="Mostrando IMG_8691.JPG">
          <a:extLst>
            <a:ext uri="{FF2B5EF4-FFF2-40B4-BE49-F238E27FC236}">
              <a16:creationId xmlns:a16="http://schemas.microsoft.com/office/drawing/2014/main" id="{27F049A9-D18C-48E2-B865-AFAFC2C6783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9" name="AutoShape 1024" descr="Mostrando IMG_8691.JPG">
          <a:extLst>
            <a:ext uri="{FF2B5EF4-FFF2-40B4-BE49-F238E27FC236}">
              <a16:creationId xmlns:a16="http://schemas.microsoft.com/office/drawing/2014/main" id="{EDBCE2E0-558A-47D7-9736-35F134E1D42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0" name="AutoShape 1025" descr="Mostrando IMG_8691.JPG">
          <a:extLst>
            <a:ext uri="{FF2B5EF4-FFF2-40B4-BE49-F238E27FC236}">
              <a16:creationId xmlns:a16="http://schemas.microsoft.com/office/drawing/2014/main" id="{7F0E5D62-3EF5-4AE8-BE9D-69909CA0787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1" name="AutoShape 1024" descr="Mostrando IMG_8691.JPG">
          <a:extLst>
            <a:ext uri="{FF2B5EF4-FFF2-40B4-BE49-F238E27FC236}">
              <a16:creationId xmlns:a16="http://schemas.microsoft.com/office/drawing/2014/main" id="{DE63EB10-2145-4FD5-8AE8-59FFF667F01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2" name="AutoShape 1025" descr="Mostrando IMG_8691.JPG">
          <a:extLst>
            <a:ext uri="{FF2B5EF4-FFF2-40B4-BE49-F238E27FC236}">
              <a16:creationId xmlns:a16="http://schemas.microsoft.com/office/drawing/2014/main" id="{457101C0-E33F-41D2-8EF8-0B0A25BB1E2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3" name="AutoShape 1024" descr="Mostrando IMG_8691.JPG">
          <a:extLst>
            <a:ext uri="{FF2B5EF4-FFF2-40B4-BE49-F238E27FC236}">
              <a16:creationId xmlns:a16="http://schemas.microsoft.com/office/drawing/2014/main" id="{95206EF4-E5FD-460B-8BA1-DB0505AC6C2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4" name="AutoShape 1025" descr="Mostrando IMG_8691.JPG">
          <a:extLst>
            <a:ext uri="{FF2B5EF4-FFF2-40B4-BE49-F238E27FC236}">
              <a16:creationId xmlns:a16="http://schemas.microsoft.com/office/drawing/2014/main" id="{1322B0EC-DCE4-4ADD-8764-7A420F89ECE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5" name="AutoShape 1024" descr="Mostrando IMG_8691.JPG">
          <a:extLst>
            <a:ext uri="{FF2B5EF4-FFF2-40B4-BE49-F238E27FC236}">
              <a16:creationId xmlns:a16="http://schemas.microsoft.com/office/drawing/2014/main" id="{535EE666-7906-4278-9339-4BB32187597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6" name="AutoShape 1025" descr="Mostrando IMG_8691.JPG">
          <a:extLst>
            <a:ext uri="{FF2B5EF4-FFF2-40B4-BE49-F238E27FC236}">
              <a16:creationId xmlns:a16="http://schemas.microsoft.com/office/drawing/2014/main" id="{3A3B672B-1E70-47F7-858E-1D463BEEF92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7" name="AutoShape 1024" descr="Mostrando IMG_8691.JPG">
          <a:extLst>
            <a:ext uri="{FF2B5EF4-FFF2-40B4-BE49-F238E27FC236}">
              <a16:creationId xmlns:a16="http://schemas.microsoft.com/office/drawing/2014/main" id="{72C00262-B7D3-4A5D-B21A-9C02C128BA4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8" name="AutoShape 1025" descr="Mostrando IMG_8691.JPG">
          <a:extLst>
            <a:ext uri="{FF2B5EF4-FFF2-40B4-BE49-F238E27FC236}">
              <a16:creationId xmlns:a16="http://schemas.microsoft.com/office/drawing/2014/main" id="{65835C7A-DFC7-4E24-8DCC-37891EBC7DF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9" name="AutoShape 1024" descr="Mostrando IMG_8691.JPG">
          <a:extLst>
            <a:ext uri="{FF2B5EF4-FFF2-40B4-BE49-F238E27FC236}">
              <a16:creationId xmlns:a16="http://schemas.microsoft.com/office/drawing/2014/main" id="{AACB9926-F034-443B-95BF-604F85300B6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0" name="AutoShape 1024" descr="Mostrando IMG_8691.JPG">
          <a:extLst>
            <a:ext uri="{FF2B5EF4-FFF2-40B4-BE49-F238E27FC236}">
              <a16:creationId xmlns:a16="http://schemas.microsoft.com/office/drawing/2014/main" id="{77721F73-5CB8-4489-A313-DDBD85841FC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1" name="AutoShape 1025" descr="Mostrando IMG_8691.JPG">
          <a:extLst>
            <a:ext uri="{FF2B5EF4-FFF2-40B4-BE49-F238E27FC236}">
              <a16:creationId xmlns:a16="http://schemas.microsoft.com/office/drawing/2014/main" id="{3FA8E007-23ED-415D-9404-F2C977B91D7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2" name="AutoShape 1024" descr="Mostrando IMG_8691.JPG">
          <a:extLst>
            <a:ext uri="{FF2B5EF4-FFF2-40B4-BE49-F238E27FC236}">
              <a16:creationId xmlns:a16="http://schemas.microsoft.com/office/drawing/2014/main" id="{9D40F115-0B12-40C2-BAC8-742FF23398F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3" name="AutoShape 1025" descr="Mostrando IMG_8691.JPG">
          <a:extLst>
            <a:ext uri="{FF2B5EF4-FFF2-40B4-BE49-F238E27FC236}">
              <a16:creationId xmlns:a16="http://schemas.microsoft.com/office/drawing/2014/main" id="{03C6259F-868A-4E3E-A727-6AB0D5E0024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4" name="AutoShape 1024" descr="Mostrando IMG_8691.JPG">
          <a:extLst>
            <a:ext uri="{FF2B5EF4-FFF2-40B4-BE49-F238E27FC236}">
              <a16:creationId xmlns:a16="http://schemas.microsoft.com/office/drawing/2014/main" id="{583A918A-44E3-46A5-AD99-69C3780D6C6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5" name="AutoShape 1025" descr="Mostrando IMG_8691.JPG">
          <a:extLst>
            <a:ext uri="{FF2B5EF4-FFF2-40B4-BE49-F238E27FC236}">
              <a16:creationId xmlns:a16="http://schemas.microsoft.com/office/drawing/2014/main" id="{0B50FB38-6949-4083-9324-1E95AF9246B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6" name="AutoShape 1024" descr="Mostrando IMG_8691.JPG">
          <a:extLst>
            <a:ext uri="{FF2B5EF4-FFF2-40B4-BE49-F238E27FC236}">
              <a16:creationId xmlns:a16="http://schemas.microsoft.com/office/drawing/2014/main" id="{3CEF02FB-08CC-4CD3-9549-8411543D97F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7" name="AutoShape 1025" descr="Mostrando IMG_8691.JPG">
          <a:extLst>
            <a:ext uri="{FF2B5EF4-FFF2-40B4-BE49-F238E27FC236}">
              <a16:creationId xmlns:a16="http://schemas.microsoft.com/office/drawing/2014/main" id="{CE6D5822-9746-4297-85D9-E5C991F3874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8" name="AutoShape 1024" descr="Mostrando IMG_8691.JPG">
          <a:extLst>
            <a:ext uri="{FF2B5EF4-FFF2-40B4-BE49-F238E27FC236}">
              <a16:creationId xmlns:a16="http://schemas.microsoft.com/office/drawing/2014/main" id="{9788035F-2D54-4C1C-808E-24D0ECBAB1DE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9" name="AutoShape 1025" descr="Mostrando IMG_8691.JPG">
          <a:extLst>
            <a:ext uri="{FF2B5EF4-FFF2-40B4-BE49-F238E27FC236}">
              <a16:creationId xmlns:a16="http://schemas.microsoft.com/office/drawing/2014/main" id="{E2656B2B-280A-4F42-BCC9-FC58ACC81FD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0" name="AutoShape 1024" descr="Mostrando IMG_8691.JPG">
          <a:extLst>
            <a:ext uri="{FF2B5EF4-FFF2-40B4-BE49-F238E27FC236}">
              <a16:creationId xmlns:a16="http://schemas.microsoft.com/office/drawing/2014/main" id="{C44D4AC1-4BE3-40BC-8D86-D5EFF85A94D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1" name="AutoShape 1025" descr="Mostrando IMG_8691.JPG">
          <a:extLst>
            <a:ext uri="{FF2B5EF4-FFF2-40B4-BE49-F238E27FC236}">
              <a16:creationId xmlns:a16="http://schemas.microsoft.com/office/drawing/2014/main" id="{5E5940F1-C1C4-44B9-828E-6E57B47B388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2" name="AutoShape 1024" descr="Mostrando IMG_8691.JPG">
          <a:extLst>
            <a:ext uri="{FF2B5EF4-FFF2-40B4-BE49-F238E27FC236}">
              <a16:creationId xmlns:a16="http://schemas.microsoft.com/office/drawing/2014/main" id="{B85AFC9F-FD27-4A56-B3D7-098E81165AA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3" name="AutoShape 1025" descr="Mostrando IMG_8691.JPG">
          <a:extLst>
            <a:ext uri="{FF2B5EF4-FFF2-40B4-BE49-F238E27FC236}">
              <a16:creationId xmlns:a16="http://schemas.microsoft.com/office/drawing/2014/main" id="{74539070-99A7-490A-8C45-023A56F5C51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4" name="AutoShape 1024" descr="Mostrando IMG_8691.JPG">
          <a:extLst>
            <a:ext uri="{FF2B5EF4-FFF2-40B4-BE49-F238E27FC236}">
              <a16:creationId xmlns:a16="http://schemas.microsoft.com/office/drawing/2014/main" id="{C0563A54-4675-4858-B32C-7CD02309E81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5" name="AutoShape 1025" descr="Mostrando IMG_8691.JPG">
          <a:extLst>
            <a:ext uri="{FF2B5EF4-FFF2-40B4-BE49-F238E27FC236}">
              <a16:creationId xmlns:a16="http://schemas.microsoft.com/office/drawing/2014/main" id="{AD4DE5A0-65D6-42D2-B644-65A986C2FE5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6" name="AutoShape 1024" descr="Mostrando IMG_8691.JPG">
          <a:extLst>
            <a:ext uri="{FF2B5EF4-FFF2-40B4-BE49-F238E27FC236}">
              <a16:creationId xmlns:a16="http://schemas.microsoft.com/office/drawing/2014/main" id="{1CB2135D-9137-448D-A2F6-E23B6DDA0BC7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7" name="AutoShape 1025" descr="Mostrando IMG_8691.JPG">
          <a:extLst>
            <a:ext uri="{FF2B5EF4-FFF2-40B4-BE49-F238E27FC236}">
              <a16:creationId xmlns:a16="http://schemas.microsoft.com/office/drawing/2014/main" id="{0BBC7AA5-31B3-48A8-B8B5-5084CC982A0A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8" name="AutoShape 1024" descr="Mostrando IMG_8691.JPG">
          <a:extLst>
            <a:ext uri="{FF2B5EF4-FFF2-40B4-BE49-F238E27FC236}">
              <a16:creationId xmlns:a16="http://schemas.microsoft.com/office/drawing/2014/main" id="{9C5D0A37-F414-4944-9C99-E30BB6D7FF1C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9" name="AutoShape 1024" descr="Mostrando IMG_8691.JPG">
          <a:extLst>
            <a:ext uri="{FF2B5EF4-FFF2-40B4-BE49-F238E27FC236}">
              <a16:creationId xmlns:a16="http://schemas.microsoft.com/office/drawing/2014/main" id="{3543D07A-39DD-437E-8B95-47990426C68D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0" name="AutoShape 1025" descr="Mostrando IMG_8691.JPG">
          <a:extLst>
            <a:ext uri="{FF2B5EF4-FFF2-40B4-BE49-F238E27FC236}">
              <a16:creationId xmlns:a16="http://schemas.microsoft.com/office/drawing/2014/main" id="{8429F337-5047-4649-8D4B-ABE19D41FB3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1" name="AutoShape 1024" descr="Mostrando IMG_8691.JPG">
          <a:extLst>
            <a:ext uri="{FF2B5EF4-FFF2-40B4-BE49-F238E27FC236}">
              <a16:creationId xmlns:a16="http://schemas.microsoft.com/office/drawing/2014/main" id="{DF03BB53-4DCB-4439-9DF9-6A1AA7A4384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2" name="AutoShape 1025" descr="Mostrando IMG_8691.JPG">
          <a:extLst>
            <a:ext uri="{FF2B5EF4-FFF2-40B4-BE49-F238E27FC236}">
              <a16:creationId xmlns:a16="http://schemas.microsoft.com/office/drawing/2014/main" id="{A19EC41A-F32D-44F8-8273-307CF286A74F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3" name="AutoShape 1024" descr="Mostrando IMG_8691.JPG">
          <a:extLst>
            <a:ext uri="{FF2B5EF4-FFF2-40B4-BE49-F238E27FC236}">
              <a16:creationId xmlns:a16="http://schemas.microsoft.com/office/drawing/2014/main" id="{EACD1F63-3AAA-432A-B313-AC07F30ED7B3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4" name="AutoShape 1025" descr="Mostrando IMG_8691.JPG">
          <a:extLst>
            <a:ext uri="{FF2B5EF4-FFF2-40B4-BE49-F238E27FC236}">
              <a16:creationId xmlns:a16="http://schemas.microsoft.com/office/drawing/2014/main" id="{2C7CBCBB-D3B4-4D4A-A1C0-9A874F9804A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5" name="AutoShape 1024" descr="Mostrando IMG_8691.JPG">
          <a:extLst>
            <a:ext uri="{FF2B5EF4-FFF2-40B4-BE49-F238E27FC236}">
              <a16:creationId xmlns:a16="http://schemas.microsoft.com/office/drawing/2014/main" id="{75C84D64-0823-4DC7-917F-4E42D68A81C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6" name="AutoShape 1025" descr="Mostrando IMG_8691.JPG">
          <a:extLst>
            <a:ext uri="{FF2B5EF4-FFF2-40B4-BE49-F238E27FC236}">
              <a16:creationId xmlns:a16="http://schemas.microsoft.com/office/drawing/2014/main" id="{4DF6065D-F28B-4552-84E8-2B9EE3680E91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7" name="AutoShape 1024" descr="Mostrando IMG_8691.JPG">
          <a:extLst>
            <a:ext uri="{FF2B5EF4-FFF2-40B4-BE49-F238E27FC236}">
              <a16:creationId xmlns:a16="http://schemas.microsoft.com/office/drawing/2014/main" id="{E2CA96BF-85B1-4585-B5B4-B10A752063B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8" name="AutoShape 1025" descr="Mostrando IMG_8691.JPG">
          <a:extLst>
            <a:ext uri="{FF2B5EF4-FFF2-40B4-BE49-F238E27FC236}">
              <a16:creationId xmlns:a16="http://schemas.microsoft.com/office/drawing/2014/main" id="{6F606889-BA76-42E7-ADBB-FF630BCF3AA0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9" name="AutoShape 1024" descr="Mostrando IMG_8691.JPG">
          <a:extLst>
            <a:ext uri="{FF2B5EF4-FFF2-40B4-BE49-F238E27FC236}">
              <a16:creationId xmlns:a16="http://schemas.microsoft.com/office/drawing/2014/main" id="{7F71ED9C-4760-4837-99FF-A57F617BA55B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0" name="AutoShape 1025" descr="Mostrando IMG_8691.JPG">
          <a:extLst>
            <a:ext uri="{FF2B5EF4-FFF2-40B4-BE49-F238E27FC236}">
              <a16:creationId xmlns:a16="http://schemas.microsoft.com/office/drawing/2014/main" id="{7443AB7E-0657-41C4-A131-3F442D18177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1" name="AutoShape 1024" descr="Mostrando IMG_8691.JPG">
          <a:extLst>
            <a:ext uri="{FF2B5EF4-FFF2-40B4-BE49-F238E27FC236}">
              <a16:creationId xmlns:a16="http://schemas.microsoft.com/office/drawing/2014/main" id="{A174672C-A8F3-462B-B863-7D2AE9DA8FB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2" name="AutoShape 1025" descr="Mostrando IMG_8691.JPG">
          <a:extLst>
            <a:ext uri="{FF2B5EF4-FFF2-40B4-BE49-F238E27FC236}">
              <a16:creationId xmlns:a16="http://schemas.microsoft.com/office/drawing/2014/main" id="{53E3AD8C-512F-4928-AED9-5F2E36482F2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3" name="AutoShape 1024" descr="Mostrando IMG_8691.JPG">
          <a:extLst>
            <a:ext uri="{FF2B5EF4-FFF2-40B4-BE49-F238E27FC236}">
              <a16:creationId xmlns:a16="http://schemas.microsoft.com/office/drawing/2014/main" id="{9CC922E3-66D5-4667-812B-4644847D1C29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4" name="AutoShape 1025" descr="Mostrando IMG_8691.JPG">
          <a:extLst>
            <a:ext uri="{FF2B5EF4-FFF2-40B4-BE49-F238E27FC236}">
              <a16:creationId xmlns:a16="http://schemas.microsoft.com/office/drawing/2014/main" id="{53FC137E-35B1-4245-AB05-4AF3F45F0924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5" name="AutoShape 1024" descr="Mostrando IMG_8691.JPG">
          <a:extLst>
            <a:ext uri="{FF2B5EF4-FFF2-40B4-BE49-F238E27FC236}">
              <a16:creationId xmlns:a16="http://schemas.microsoft.com/office/drawing/2014/main" id="{44969ECE-C2FE-42DA-A696-B4ADAD7AA326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6" name="AutoShape 1025" descr="Mostrando IMG_8691.JPG">
          <a:extLst>
            <a:ext uri="{FF2B5EF4-FFF2-40B4-BE49-F238E27FC236}">
              <a16:creationId xmlns:a16="http://schemas.microsoft.com/office/drawing/2014/main" id="{6D42FF6E-A07A-462F-B5C9-0E401BCA9178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7" name="AutoShape 1024" descr="Mostrando IMG_8691.JPG">
          <a:extLst>
            <a:ext uri="{FF2B5EF4-FFF2-40B4-BE49-F238E27FC236}">
              <a16:creationId xmlns:a16="http://schemas.microsoft.com/office/drawing/2014/main" id="{1067D1D0-2A3E-4645-9F1A-5FF05572D702}"/>
            </a:ext>
          </a:extLst>
        </xdr:cNvPr>
        <xdr:cNvSpPr>
          <a:spLocks noChangeAspect="1" noChangeArrowheads="1"/>
        </xdr:cNvSpPr>
      </xdr:nvSpPr>
      <xdr:spPr bwMode="auto">
        <a:xfrm>
          <a:off x="8371114" y="2326277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4BCE74F-344D-47BC-8758-8EB07D35FA9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C391EE4A-B0BE-4525-90F6-43128DB13BE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0AD7ADCE-C1A9-4B19-AA81-3C8AF742892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73662BEA-72CB-466D-9F6B-2F361225805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07DB33ED-08A2-48F8-B39A-4E0CFC3C9A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6B1E59D5-F904-4D91-A620-E635BA69907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2BD64C47-85CA-47FC-8D98-849762EBF14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A7C4A8CD-0312-49E8-8124-6971A4470D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DF630889-EB5C-4612-B7DF-12BEA088F51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C6433CDD-83CD-467E-B103-05E7D756225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9F53BC7D-5AEB-43BC-A87E-5A9FC0DCE53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DF4CBD8F-4705-4814-A9D6-90BA023869E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B0354322-28C4-458D-880E-82CE50190EC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5EA9507-4FEF-478F-B707-DA9F8EFC7E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6620A3B5-7539-40D4-BBA2-B8FCDC3CC0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86D9719-16C9-42FC-9B99-D6F0C4119C2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84644D85-2975-4C96-ACAA-BE23EEB3DFE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61B8E5E8-6A25-421A-8BD9-462D1C187B3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82D6333B-9196-4E74-83CD-71D32876F05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58A9EABA-7366-438E-96A5-50F115988A3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B2BA0A9A-5C6D-4FE6-8902-8111DDFC88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D34EA95-815D-4450-8443-188AF30441C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4D262BBA-4791-4D52-873E-33D631EC80E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AF25FB48-386B-405D-9DE6-3CFD0B990D8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EB6F47E3-4E66-4182-8F79-AF114D92E71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004CB735-B364-4439-9EB0-EE916F8B1E7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89C3607E-13A6-45D6-B6B9-3FC2B57A006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DA2770C-D989-41E8-B7F2-63BDAF7C4D6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3121A877-62C3-4375-968E-1BCA3CAEDD2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B51FCA79-B508-4372-B97C-BFBCFA71892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D565D379-E1EF-4370-91BA-939CA07C152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DB741ECD-A560-4EB1-8EFC-647F2840704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145015B3-6B53-4210-B199-AD5C48E5B18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FA8F3EFE-CB72-4678-8AF0-43E194D2BF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737B75BA-12AB-4FE1-98F6-C560C8B9271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C0B1529F-2770-4E20-874D-078D56161B6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CD088DBF-FFD7-4AD9-AD92-F77CC1803DE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25EE6784-CF94-4130-87A6-66539525DC8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30E677F-DF81-42D7-A795-0C9FBBF475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7B25691B-F4C7-4B00-BEF8-E3114CA1BC2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A7307039-0E26-4CD8-9A7A-4340DB20DA3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FC266542-169E-4058-94C7-B5E6DE2D5A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C435BE7-992A-4E94-A10E-B5E7F50CB73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0578518C-36B1-4E70-B92B-17EEEFD355B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61740D14-FC4F-42DA-981C-A30F447B464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16662E18-0F02-44EE-82E0-D256A0A57AD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57F1DAA2-270A-4FF6-AA0E-CCDE1EA9D2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A6E2E6B6-1CD4-4AA5-95E0-AC1BC1EA08D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73FE5E80-8563-4D3F-885D-E9A2B6F75B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EFE3A8DA-A9FD-49D4-A025-392D4381B6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5E0F41A4-6BB1-42EA-933B-90F070E8F60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B9CE9367-D557-4B03-8E6A-68D811FFEDD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0B073E18-49F0-42F5-A003-A508092CA54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3E938C58-F72E-48C6-937E-4AB23DACF77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98811E9F-B28E-4102-B4AF-08FDBDBADCE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C1A3A41D-9898-4FFA-9761-6E1F971C17D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EC2F1EC0-FA8C-4C12-A32D-D532FFB7DEB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F95451AF-4C8B-4974-960A-6568734967F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0D972D05-608C-485E-BC5C-15C3B187AA4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7E833CC-EF83-4922-8489-2C862BA6C1A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40F73110-6F56-4026-88ED-530411339E4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BEDAC83F-3908-4847-B507-AB0A23509F3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4FF4D1D2-B6E1-4BD9-B93F-52D9150BFB1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FF0B7555-AB00-43E6-ACBE-9B2A620F2B6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D661C5A-EA5D-4617-9ED8-84138F1C3A5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99BB3B5F-022C-4BA6-84DA-4ED24C2BE74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D012BBBB-0A7E-4C7C-A05B-5A0CECB5C3C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A0A3276E-657D-412D-AA1F-BDC8F68356E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8393708D-9D89-4727-B00C-369E3DE4914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84630014-7C21-49DF-BFD8-9B897EB942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DB3BEBB1-F571-4D76-B04F-0AF1BA3D057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1D53AE9F-01EE-4A2B-AEDF-0FFF10ECCF7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4070C81D-BB47-4790-B2A2-E8EFCA2C051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57E0E83B-27A3-4034-B25E-2B7665A553E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F3919FD5-BF50-4048-938D-AC5B5049E71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4DE956CA-2698-45BD-AD51-4ECF86E655D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170463AB-21F9-40AF-B1BC-097A2F5E8D5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7169" cy="866772"/>
        </a:xfrm>
        <a:prstGeom prst="rect">
          <a:avLst/>
        </a:prstGeom>
      </xdr:spPr>
    </xdr:pic>
    <xdr:clientData/>
  </xdr:twoCellAnchor>
  <xdr:twoCellAnchor editAs="oneCell">
    <xdr:from>
      <xdr:col>10</xdr:col>
      <xdr:colOff>238682</xdr:colOff>
      <xdr:row>13</xdr:row>
      <xdr:rowOff>23812</xdr:rowOff>
    </xdr:from>
    <xdr:to>
      <xdr:col>10</xdr:col>
      <xdr:colOff>2047874</xdr:colOff>
      <xdr:row>22</xdr:row>
      <xdr:rowOff>101372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8880C9BA-A413-4E5B-8E08-5E5ECAB6C2B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215995" y="4024312"/>
          <a:ext cx="1809192" cy="2524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33894</xdr:colOff>
      <xdr:row>12</xdr:row>
      <xdr:rowOff>223839</xdr:rowOff>
    </xdr:from>
    <xdr:to>
      <xdr:col>12</xdr:col>
      <xdr:colOff>579382</xdr:colOff>
      <xdr:row>22</xdr:row>
      <xdr:rowOff>22617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88FC6496-FD17-4546-AF62-6D3C2229C67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1178144" y="3986214"/>
          <a:ext cx="1545613" cy="24834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785813</xdr:colOff>
      <xdr:row>13</xdr:row>
      <xdr:rowOff>49596</xdr:rowOff>
    </xdr:from>
    <xdr:to>
      <xdr:col>15</xdr:col>
      <xdr:colOff>738187</xdr:colOff>
      <xdr:row>21</xdr:row>
      <xdr:rowOff>187097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82EAF284-204A-4EA4-B5E2-3B0116D5F99C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30188" y="4050096"/>
          <a:ext cx="3119437" cy="235546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4" name="AutoShape 1024" descr="Mostrando IMG_8691.JPG">
          <a:extLst>
            <a:ext uri="{FF2B5EF4-FFF2-40B4-BE49-F238E27FC236}">
              <a16:creationId xmlns:a16="http://schemas.microsoft.com/office/drawing/2014/main" id="{220DF8BB-2FA0-44D7-90A4-1D3AF25D07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5" name="AutoShape 1025" descr="Mostrando IMG_8691.JPG">
          <a:extLst>
            <a:ext uri="{FF2B5EF4-FFF2-40B4-BE49-F238E27FC236}">
              <a16:creationId xmlns:a16="http://schemas.microsoft.com/office/drawing/2014/main" id="{47207F43-DCBF-4230-8125-E1C3DA71A4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6" name="AutoShape 1024" descr="Mostrando IMG_8691.JPG">
          <a:extLst>
            <a:ext uri="{FF2B5EF4-FFF2-40B4-BE49-F238E27FC236}">
              <a16:creationId xmlns:a16="http://schemas.microsoft.com/office/drawing/2014/main" id="{E767E336-CA41-492A-95CA-13A628F895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7" name="AutoShape 1025" descr="Mostrando IMG_8691.JPG">
          <a:extLst>
            <a:ext uri="{FF2B5EF4-FFF2-40B4-BE49-F238E27FC236}">
              <a16:creationId xmlns:a16="http://schemas.microsoft.com/office/drawing/2014/main" id="{BB4BD7C3-420C-437D-AC06-835B9F359F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8" name="AutoShape 1024" descr="Mostrando IMG_8691.JPG">
          <a:extLst>
            <a:ext uri="{FF2B5EF4-FFF2-40B4-BE49-F238E27FC236}">
              <a16:creationId xmlns:a16="http://schemas.microsoft.com/office/drawing/2014/main" id="{04053860-C054-42B7-9E5F-8A05CD07C3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9" name="AutoShape 1025" descr="Mostrando IMG_8691.JPG">
          <a:extLst>
            <a:ext uri="{FF2B5EF4-FFF2-40B4-BE49-F238E27FC236}">
              <a16:creationId xmlns:a16="http://schemas.microsoft.com/office/drawing/2014/main" id="{A7CAF253-F8BD-4595-9C12-A7554F30F5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0" name="AutoShape 1024" descr="Mostrando IMG_8691.JPG">
          <a:extLst>
            <a:ext uri="{FF2B5EF4-FFF2-40B4-BE49-F238E27FC236}">
              <a16:creationId xmlns:a16="http://schemas.microsoft.com/office/drawing/2014/main" id="{9F9DAF89-A889-43D0-934D-15DB67A161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1" name="AutoShape 1025" descr="Mostrando IMG_8691.JPG">
          <a:extLst>
            <a:ext uri="{FF2B5EF4-FFF2-40B4-BE49-F238E27FC236}">
              <a16:creationId xmlns:a16="http://schemas.microsoft.com/office/drawing/2014/main" id="{8B57CFC1-F061-4769-85C7-CE7B2BB152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2" name="AutoShape 1024" descr="Mostrando IMG_8691.JPG">
          <a:extLst>
            <a:ext uri="{FF2B5EF4-FFF2-40B4-BE49-F238E27FC236}">
              <a16:creationId xmlns:a16="http://schemas.microsoft.com/office/drawing/2014/main" id="{A313EE1D-DDFE-46C5-AE79-6FEAE21A24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3" name="AutoShape 1025" descr="Mostrando IMG_8691.JPG">
          <a:extLst>
            <a:ext uri="{FF2B5EF4-FFF2-40B4-BE49-F238E27FC236}">
              <a16:creationId xmlns:a16="http://schemas.microsoft.com/office/drawing/2014/main" id="{C8BC8B22-7007-4857-A382-2E66ACBDB1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4" name="AutoShape 1024" descr="Mostrando IMG_8691.JPG">
          <a:extLst>
            <a:ext uri="{FF2B5EF4-FFF2-40B4-BE49-F238E27FC236}">
              <a16:creationId xmlns:a16="http://schemas.microsoft.com/office/drawing/2014/main" id="{1AAF3C23-6AE7-4E16-8CD2-2E0B53FAD2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5" name="AutoShape 1025" descr="Mostrando IMG_8691.JPG">
          <a:extLst>
            <a:ext uri="{FF2B5EF4-FFF2-40B4-BE49-F238E27FC236}">
              <a16:creationId xmlns:a16="http://schemas.microsoft.com/office/drawing/2014/main" id="{B018EA94-9CAB-4574-94A1-274BAFC04F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6" name="AutoShape 1024" descr="Mostrando IMG_8691.JPG">
          <a:extLst>
            <a:ext uri="{FF2B5EF4-FFF2-40B4-BE49-F238E27FC236}">
              <a16:creationId xmlns:a16="http://schemas.microsoft.com/office/drawing/2014/main" id="{1001EDC5-2A7F-4A29-8EEC-2ED601BC6A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7" name="AutoShape 1025" descr="Mostrando IMG_8691.JPG">
          <a:extLst>
            <a:ext uri="{FF2B5EF4-FFF2-40B4-BE49-F238E27FC236}">
              <a16:creationId xmlns:a16="http://schemas.microsoft.com/office/drawing/2014/main" id="{8E1CD13C-F8DC-4B6C-A353-6FAC82F6E8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22490478-70A8-4CD7-A583-82C2009D77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5E827F6D-B68C-4511-8FE7-4B961923B5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5299C0A0-9A56-4FDE-8322-41543721FB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D598ADAE-EBA2-4062-B1C2-3016ED3502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3160620A-538F-4AC2-AE9D-35D41A8225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3" name="AutoShape 1024" descr="Mostrando IMG_8691.JPG">
          <a:extLst>
            <a:ext uri="{FF2B5EF4-FFF2-40B4-BE49-F238E27FC236}">
              <a16:creationId xmlns:a16="http://schemas.microsoft.com/office/drawing/2014/main" id="{ED35C4DC-6DA4-4F35-B3AA-E957970A63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4" name="AutoShape 1025" descr="Mostrando IMG_8691.JPG">
          <a:extLst>
            <a:ext uri="{FF2B5EF4-FFF2-40B4-BE49-F238E27FC236}">
              <a16:creationId xmlns:a16="http://schemas.microsoft.com/office/drawing/2014/main" id="{260F0BAF-C50E-46BF-87B1-F1889726B6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5" name="AutoShape 1024" descr="Mostrando IMG_8691.JPG">
          <a:extLst>
            <a:ext uri="{FF2B5EF4-FFF2-40B4-BE49-F238E27FC236}">
              <a16:creationId xmlns:a16="http://schemas.microsoft.com/office/drawing/2014/main" id="{7BA6C93A-7372-498B-A630-A322421E11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6" name="AutoShape 1025" descr="Mostrando IMG_8691.JPG">
          <a:extLst>
            <a:ext uri="{FF2B5EF4-FFF2-40B4-BE49-F238E27FC236}">
              <a16:creationId xmlns:a16="http://schemas.microsoft.com/office/drawing/2014/main" id="{86B521F5-085B-4F1F-88C9-FAE587D867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7" name="AutoShape 1024" descr="Mostrando IMG_8691.JPG">
          <a:extLst>
            <a:ext uri="{FF2B5EF4-FFF2-40B4-BE49-F238E27FC236}">
              <a16:creationId xmlns:a16="http://schemas.microsoft.com/office/drawing/2014/main" id="{55E66079-A277-4B40-9234-85F40FB7EF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8" name="AutoShape 1025" descr="Mostrando IMG_8691.JPG">
          <a:extLst>
            <a:ext uri="{FF2B5EF4-FFF2-40B4-BE49-F238E27FC236}">
              <a16:creationId xmlns:a16="http://schemas.microsoft.com/office/drawing/2014/main" id="{E3C10CBB-10F7-4DC6-A8D1-00736E609F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9" name="AutoShape 1024" descr="Mostrando IMG_8691.JPG">
          <a:extLst>
            <a:ext uri="{FF2B5EF4-FFF2-40B4-BE49-F238E27FC236}">
              <a16:creationId xmlns:a16="http://schemas.microsoft.com/office/drawing/2014/main" id="{0DDB7C91-5930-401F-873C-CB1171C6C8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0" name="AutoShape 1025" descr="Mostrando IMG_8691.JPG">
          <a:extLst>
            <a:ext uri="{FF2B5EF4-FFF2-40B4-BE49-F238E27FC236}">
              <a16:creationId xmlns:a16="http://schemas.microsoft.com/office/drawing/2014/main" id="{8B142D30-7C10-469B-A772-85BB5315C8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1" name="AutoShape 1024" descr="Mostrando IMG_8691.JPG">
          <a:extLst>
            <a:ext uri="{FF2B5EF4-FFF2-40B4-BE49-F238E27FC236}">
              <a16:creationId xmlns:a16="http://schemas.microsoft.com/office/drawing/2014/main" id="{3BFA45F0-0421-437F-85F4-FE77C5F160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2" name="AutoShape 1025" descr="Mostrando IMG_8691.JPG">
          <a:extLst>
            <a:ext uri="{FF2B5EF4-FFF2-40B4-BE49-F238E27FC236}">
              <a16:creationId xmlns:a16="http://schemas.microsoft.com/office/drawing/2014/main" id="{F3BD0407-0FE1-4233-80D1-A2E007BEEE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3" name="AutoShape 1024" descr="Mostrando IMG_8691.JPG">
          <a:extLst>
            <a:ext uri="{FF2B5EF4-FFF2-40B4-BE49-F238E27FC236}">
              <a16:creationId xmlns:a16="http://schemas.microsoft.com/office/drawing/2014/main" id="{BAD4E4F0-7F57-4150-A22C-7DF8D22FB2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4" name="AutoShape 1025" descr="Mostrando IMG_8691.JPG">
          <a:extLst>
            <a:ext uri="{FF2B5EF4-FFF2-40B4-BE49-F238E27FC236}">
              <a16:creationId xmlns:a16="http://schemas.microsoft.com/office/drawing/2014/main" id="{EB59448E-75B5-40D1-B569-549DB533E4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5" name="AutoShape 1024" descr="Mostrando IMG_8691.JPG">
          <a:extLst>
            <a:ext uri="{FF2B5EF4-FFF2-40B4-BE49-F238E27FC236}">
              <a16:creationId xmlns:a16="http://schemas.microsoft.com/office/drawing/2014/main" id="{200322EF-2502-41FD-A600-9FD9669F2A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6" name="AutoShape 1025" descr="Mostrando IMG_8691.JPG">
          <a:extLst>
            <a:ext uri="{FF2B5EF4-FFF2-40B4-BE49-F238E27FC236}">
              <a16:creationId xmlns:a16="http://schemas.microsoft.com/office/drawing/2014/main" id="{2C24ABAA-C05C-406B-BF8B-087AEE0700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B524B184-49B9-4109-9046-2E35A0B5BB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F180BFE2-7876-4FD5-B7E3-CB269222CC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F1D3B6A6-4AAE-4774-8B99-843A46E482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D5A86AF1-7A0B-437F-8E86-58B0BD9620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69EBFCEC-9ED4-48A7-B9AD-D23ED74651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2" name="AutoShape 1024" descr="Mostrando IMG_8691.JPG">
          <a:extLst>
            <a:ext uri="{FF2B5EF4-FFF2-40B4-BE49-F238E27FC236}">
              <a16:creationId xmlns:a16="http://schemas.microsoft.com/office/drawing/2014/main" id="{588BF3D5-359C-4C1C-8748-F7F3FB8139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3" name="AutoShape 1025" descr="Mostrando IMG_8691.JPG">
          <a:extLst>
            <a:ext uri="{FF2B5EF4-FFF2-40B4-BE49-F238E27FC236}">
              <a16:creationId xmlns:a16="http://schemas.microsoft.com/office/drawing/2014/main" id="{9EAB53D9-15F2-4213-9A8A-E5C5357652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4" name="AutoShape 1024" descr="Mostrando IMG_8691.JPG">
          <a:extLst>
            <a:ext uri="{FF2B5EF4-FFF2-40B4-BE49-F238E27FC236}">
              <a16:creationId xmlns:a16="http://schemas.microsoft.com/office/drawing/2014/main" id="{D8C83382-DA96-445E-8470-A6ED03800C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5" name="AutoShape 1025" descr="Mostrando IMG_8691.JPG">
          <a:extLst>
            <a:ext uri="{FF2B5EF4-FFF2-40B4-BE49-F238E27FC236}">
              <a16:creationId xmlns:a16="http://schemas.microsoft.com/office/drawing/2014/main" id="{A37AEE59-EAC6-41F2-B03D-DAED5A4B75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6" name="AutoShape 1024" descr="Mostrando IMG_8691.JPG">
          <a:extLst>
            <a:ext uri="{FF2B5EF4-FFF2-40B4-BE49-F238E27FC236}">
              <a16:creationId xmlns:a16="http://schemas.microsoft.com/office/drawing/2014/main" id="{D0D62E27-4346-4F0E-8F04-C460D928B2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7" name="AutoShape 1025" descr="Mostrando IMG_8691.JPG">
          <a:extLst>
            <a:ext uri="{FF2B5EF4-FFF2-40B4-BE49-F238E27FC236}">
              <a16:creationId xmlns:a16="http://schemas.microsoft.com/office/drawing/2014/main" id="{99693D9E-EB40-4332-8624-6EC36206CEF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8" name="AutoShape 1024" descr="Mostrando IMG_8691.JPG">
          <a:extLst>
            <a:ext uri="{FF2B5EF4-FFF2-40B4-BE49-F238E27FC236}">
              <a16:creationId xmlns:a16="http://schemas.microsoft.com/office/drawing/2014/main" id="{11FB2DB9-AC0D-4622-B9B4-AD19A95C360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9" name="AutoShape 1025" descr="Mostrando IMG_8691.JPG">
          <a:extLst>
            <a:ext uri="{FF2B5EF4-FFF2-40B4-BE49-F238E27FC236}">
              <a16:creationId xmlns:a16="http://schemas.microsoft.com/office/drawing/2014/main" id="{BBD88C91-AC0B-4959-A3D6-88A565C77F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0" name="AutoShape 1024" descr="Mostrando IMG_8691.JPG">
          <a:extLst>
            <a:ext uri="{FF2B5EF4-FFF2-40B4-BE49-F238E27FC236}">
              <a16:creationId xmlns:a16="http://schemas.microsoft.com/office/drawing/2014/main" id="{B4992DB2-1CCF-4E3A-8927-E52150E77E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1" name="AutoShape 1025" descr="Mostrando IMG_8691.JPG">
          <a:extLst>
            <a:ext uri="{FF2B5EF4-FFF2-40B4-BE49-F238E27FC236}">
              <a16:creationId xmlns:a16="http://schemas.microsoft.com/office/drawing/2014/main" id="{46B0DDFA-92C5-4681-B7D7-DBD1BA4BEB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2" name="AutoShape 1024" descr="Mostrando IMG_8691.JPG">
          <a:extLst>
            <a:ext uri="{FF2B5EF4-FFF2-40B4-BE49-F238E27FC236}">
              <a16:creationId xmlns:a16="http://schemas.microsoft.com/office/drawing/2014/main" id="{A2087649-9D02-44AD-B5B8-F8A9B2B532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3" name="AutoShape 1025" descr="Mostrando IMG_8691.JPG">
          <a:extLst>
            <a:ext uri="{FF2B5EF4-FFF2-40B4-BE49-F238E27FC236}">
              <a16:creationId xmlns:a16="http://schemas.microsoft.com/office/drawing/2014/main" id="{C86B4974-58D7-450D-ACFE-DD4882B93A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4" name="AutoShape 1024" descr="Mostrando IMG_8691.JPG">
          <a:extLst>
            <a:ext uri="{FF2B5EF4-FFF2-40B4-BE49-F238E27FC236}">
              <a16:creationId xmlns:a16="http://schemas.microsoft.com/office/drawing/2014/main" id="{BFDC8B63-DEAA-4B9B-91A3-6CC347CD835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5" name="AutoShape 1025" descr="Mostrando IMG_8691.JPG">
          <a:extLst>
            <a:ext uri="{FF2B5EF4-FFF2-40B4-BE49-F238E27FC236}">
              <a16:creationId xmlns:a16="http://schemas.microsoft.com/office/drawing/2014/main" id="{26B259C6-CFC4-42B1-B18B-F8F290C320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5F9908D1-DC84-4018-99EF-FA410503D5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A9AD059E-1925-4CB0-8EE6-230B6AD8F7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830F1113-4ED5-470B-987F-795637EEF7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BDB63271-0FD4-4A8A-8745-787E7AF93A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D957567A-B05A-4C73-9489-9D0C585C14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1" name="AutoShape 1024" descr="Mostrando IMG_8691.JPG">
          <a:extLst>
            <a:ext uri="{FF2B5EF4-FFF2-40B4-BE49-F238E27FC236}">
              <a16:creationId xmlns:a16="http://schemas.microsoft.com/office/drawing/2014/main" id="{0E4ED509-D420-4857-87DF-AAD46D85DB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2" name="AutoShape 1025" descr="Mostrando IMG_8691.JPG">
          <a:extLst>
            <a:ext uri="{FF2B5EF4-FFF2-40B4-BE49-F238E27FC236}">
              <a16:creationId xmlns:a16="http://schemas.microsoft.com/office/drawing/2014/main" id="{9DDE6B5B-8B27-4A7B-8C20-C629F302A3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3" name="AutoShape 1024" descr="Mostrando IMG_8691.JPG">
          <a:extLst>
            <a:ext uri="{FF2B5EF4-FFF2-40B4-BE49-F238E27FC236}">
              <a16:creationId xmlns:a16="http://schemas.microsoft.com/office/drawing/2014/main" id="{0BD7228A-61C3-4861-97BF-892352F887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4" name="AutoShape 1025" descr="Mostrando IMG_8691.JPG">
          <a:extLst>
            <a:ext uri="{FF2B5EF4-FFF2-40B4-BE49-F238E27FC236}">
              <a16:creationId xmlns:a16="http://schemas.microsoft.com/office/drawing/2014/main" id="{1D4680C4-52AB-4D61-B7FD-3691BDAAD0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5" name="AutoShape 1024" descr="Mostrando IMG_8691.JPG">
          <a:extLst>
            <a:ext uri="{FF2B5EF4-FFF2-40B4-BE49-F238E27FC236}">
              <a16:creationId xmlns:a16="http://schemas.microsoft.com/office/drawing/2014/main" id="{6B6A5392-37B4-44D8-A8CF-8CF70C3649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6" name="AutoShape 1025" descr="Mostrando IMG_8691.JPG">
          <a:extLst>
            <a:ext uri="{FF2B5EF4-FFF2-40B4-BE49-F238E27FC236}">
              <a16:creationId xmlns:a16="http://schemas.microsoft.com/office/drawing/2014/main" id="{6692A4A6-E267-4A57-9265-EB452060D1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7" name="AutoShape 1024" descr="Mostrando IMG_8691.JPG">
          <a:extLst>
            <a:ext uri="{FF2B5EF4-FFF2-40B4-BE49-F238E27FC236}">
              <a16:creationId xmlns:a16="http://schemas.microsoft.com/office/drawing/2014/main" id="{C529434E-E380-4A59-A48E-4175FAEEDF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8" name="AutoShape 1025" descr="Mostrando IMG_8691.JPG">
          <a:extLst>
            <a:ext uri="{FF2B5EF4-FFF2-40B4-BE49-F238E27FC236}">
              <a16:creationId xmlns:a16="http://schemas.microsoft.com/office/drawing/2014/main" id="{346A5B4B-868A-4A80-822F-2BDAEB8F28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9" name="AutoShape 1024" descr="Mostrando IMG_8691.JPG">
          <a:extLst>
            <a:ext uri="{FF2B5EF4-FFF2-40B4-BE49-F238E27FC236}">
              <a16:creationId xmlns:a16="http://schemas.microsoft.com/office/drawing/2014/main" id="{454922B5-93E0-4504-8340-2F3EA4A920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0" name="AutoShape 1025" descr="Mostrando IMG_8691.JPG">
          <a:extLst>
            <a:ext uri="{FF2B5EF4-FFF2-40B4-BE49-F238E27FC236}">
              <a16:creationId xmlns:a16="http://schemas.microsoft.com/office/drawing/2014/main" id="{F25B167C-4C0F-437A-A3AC-FB3FA07FD7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1" name="AutoShape 1024" descr="Mostrando IMG_8691.JPG">
          <a:extLst>
            <a:ext uri="{FF2B5EF4-FFF2-40B4-BE49-F238E27FC236}">
              <a16:creationId xmlns:a16="http://schemas.microsoft.com/office/drawing/2014/main" id="{CC0ABE55-1C24-4BBF-9111-2FEA23EDB3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2" name="AutoShape 1025" descr="Mostrando IMG_8691.JPG">
          <a:extLst>
            <a:ext uri="{FF2B5EF4-FFF2-40B4-BE49-F238E27FC236}">
              <a16:creationId xmlns:a16="http://schemas.microsoft.com/office/drawing/2014/main" id="{8B9928FD-76D9-4CDB-9C04-79E5213F5D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3" name="AutoShape 1024" descr="Mostrando IMG_8691.JPG">
          <a:extLst>
            <a:ext uri="{FF2B5EF4-FFF2-40B4-BE49-F238E27FC236}">
              <a16:creationId xmlns:a16="http://schemas.microsoft.com/office/drawing/2014/main" id="{95794014-5E11-43F2-B557-DBCB36CB33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4" name="AutoShape 1025" descr="Mostrando IMG_8691.JPG">
          <a:extLst>
            <a:ext uri="{FF2B5EF4-FFF2-40B4-BE49-F238E27FC236}">
              <a16:creationId xmlns:a16="http://schemas.microsoft.com/office/drawing/2014/main" id="{515FD192-9B41-430B-80A6-F4EC676D79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318D68C4-1EF0-47C5-83BD-4FD9DA18DA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1FA64B57-6BE7-47C5-86A5-C77C8AA6A3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0EA59FED-BF3B-4E7A-AFBA-59F33858AB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949106ED-CF2A-48F0-A63C-46F51432654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E7522C30-6C37-4AF0-AB49-BF20DAE5A8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820EDE21-3AC8-4A02-A1AE-02F4F703D0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1" name="AutoShape 1025" descr="Mostrando IMG_8691.JPG">
          <a:extLst>
            <a:ext uri="{FF2B5EF4-FFF2-40B4-BE49-F238E27FC236}">
              <a16:creationId xmlns:a16="http://schemas.microsoft.com/office/drawing/2014/main" id="{BA2AF8B1-CB21-4E0A-BEA9-ED0E8756EBA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BC22831F-8CC0-453F-A36A-CCA76DE693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3" name="AutoShape 1025" descr="Mostrando IMG_8691.JPG">
          <a:extLst>
            <a:ext uri="{FF2B5EF4-FFF2-40B4-BE49-F238E27FC236}">
              <a16:creationId xmlns:a16="http://schemas.microsoft.com/office/drawing/2014/main" id="{439131A0-6804-4DDD-8FBB-86D6031C64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4" name="AutoShape 1024" descr="Mostrando IMG_8691.JPG">
          <a:extLst>
            <a:ext uri="{FF2B5EF4-FFF2-40B4-BE49-F238E27FC236}">
              <a16:creationId xmlns:a16="http://schemas.microsoft.com/office/drawing/2014/main" id="{F5C5ADC4-DB89-4FDB-9010-2B77D8DFD2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5" name="AutoShape 1025" descr="Mostrando IMG_8691.JPG">
          <a:extLst>
            <a:ext uri="{FF2B5EF4-FFF2-40B4-BE49-F238E27FC236}">
              <a16:creationId xmlns:a16="http://schemas.microsoft.com/office/drawing/2014/main" id="{67B1A9DF-A6C0-4D50-849F-74E21C9F68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DD6B72FC-0669-4EDC-B7EA-F81950E647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80CC00D7-E6EF-4D2E-A1F6-6F8C5F8C75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8" name="AutoShape 1024" descr="Mostrando IMG_8691.JPG">
          <a:extLst>
            <a:ext uri="{FF2B5EF4-FFF2-40B4-BE49-F238E27FC236}">
              <a16:creationId xmlns:a16="http://schemas.microsoft.com/office/drawing/2014/main" id="{4A7E443B-E7D7-4FBE-9E06-7A8E869DC4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7BC1A590-7D5E-43F3-9FFB-DA9084B9FC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47B722F7-DD78-4840-9A1D-576892B655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DC7DEB05-C50D-44EA-9F7D-6A821C2085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8E604EAA-6467-4117-B633-60FEFF9473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8D2D0937-E41F-4404-82E6-27C5906EE9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D9242909-D393-4D9F-8BF5-0A7A862EC3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8CE2EF35-CFE5-48AF-B254-37BB818661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0328BD9E-2B91-4524-846F-FA32913E14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9D1E1973-FB13-4F9A-8A30-D00CD320C9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F3FC4022-9B9B-468B-8AFC-B307BE2460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0535D6E7-6557-42A7-AB81-83E4DE2CC09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11FFD1E3-5FCB-40A7-9DFA-42CC67AD95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C639FEF5-9F9F-4EB2-A378-26EA5DE309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8E0B1156-860B-4B60-9B5E-6D57470E42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1011E334-6482-4A54-A2C0-77D0569406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1114C6D8-903F-406B-A83D-262259837A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CFD94BB0-4CAB-4D27-BF2E-F5D832FD7F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3A3C682C-E040-4F6B-941B-6897342A14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D1077D01-4928-4EBC-8B0E-80684998AC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C47AED44-3E4B-4A01-9F56-56F9DF516F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C53EF13B-42A5-42F8-B6E2-7F40DE1B0E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7F6F0389-7A73-4038-B304-0CE53EB1B4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99383216-3A55-4335-867B-3BBBA8E0BD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38D32D24-29E9-463E-A10A-C8C2A6195F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B6DC75B6-5BC5-460D-B094-20ED15EEA6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7ABF9468-3920-4981-ABC0-4BEAEA5066D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F7D79527-0141-4760-8256-0D41BAA5AB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564FBF14-AB05-4D94-B68A-85E4E667A4F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7F0F939B-1D0F-45B4-97D8-916393D468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AFA424BC-6161-4256-BC32-5C5BEDAB90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C1A9E749-D12B-4999-99A7-E618CE2DC8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AEDA8DEA-2710-43DA-9C5E-F6AED882FB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AC1A7455-394A-4B34-91C8-0733A6F0AF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54DA543D-1268-44F5-856F-30B26C31FC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98586835-5F28-4DA0-B80F-26E5988127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CF40CF55-FE37-4463-B9A0-38E2701402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7BF0F6D2-6A71-44A5-B00F-CAC6D33866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0DBF57BD-59FE-4BE6-ADC0-E6E56BE7B9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9AD4DBB0-B982-40BA-83B6-47252C132B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79FF5907-8251-4DB1-BAC2-C4593968B1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87134027-60AC-436E-B4BE-354D15CC79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5A04F8CC-59FE-4977-98FB-837977BAC9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C907339B-0854-44D2-B8AD-5223A557E3F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687C1FC6-4CB0-48FE-B9DB-D850E11790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50879200-1940-403A-B745-14FF6A78E0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FBFE03F7-8AD8-4A33-BFE4-75B58D0C82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2F3D5D6A-1B14-489D-A609-3F56FCABCB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D3E30D35-B3CB-4553-A602-2E46AA0955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EDBBD1D9-2830-427D-BCA4-7A8DCDD32A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2AFCDAC4-DC26-4B46-B3EC-086B074FDC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C34266A3-9790-4A7F-B03D-59C09FE6F9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76615921-C626-4E54-A3AE-7BBF0566A7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3B2CB29A-FD5F-41EF-BFB9-AC94097A32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06019790-C5C7-4304-B459-30BBB92AEC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20A6064A-83BB-4477-98EF-81EAE2E39F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EECBFED2-9F2F-4A6F-A7EA-8015B63C35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5DEEE1A2-0DDF-4046-890A-FB80C880B2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F31609B6-EABD-4E60-87BA-2BB02C6E37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457E7C94-FF11-4E90-98AA-903295B75D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EB9F1C4F-C00C-4981-A343-0247806518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5CF4D608-666B-44F9-9FA1-C0ECD1984B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93FE9FAA-3DFD-4D11-9BCB-0C055E2EB40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2C065D62-4B0C-4408-A36E-D1AEF44808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2" name="AutoShape 1025" descr="Mostrando IMG_8691.JPG">
          <a:extLst>
            <a:ext uri="{FF2B5EF4-FFF2-40B4-BE49-F238E27FC236}">
              <a16:creationId xmlns:a16="http://schemas.microsoft.com/office/drawing/2014/main" id="{6B739478-B35B-4531-B614-BFBE0D7A88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E39E5EFB-9005-4E18-A6D1-73305587F6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9C28BE50-96CC-4482-911A-61FBB445488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85FD8ECD-F023-4C23-B287-28B0DE8AA1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48285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802051A-D803-4746-9375-A8B881097C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86099FD0-80D8-4975-BBF1-DAC4FEA9BC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304A7BDA-872F-4DD7-98B4-24E70032B53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42997483-3C91-4E4B-8464-64BA028E36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E59D635E-4750-4122-875D-59451A3F75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C96FB9C-A872-4D9E-8662-A39F1AB92A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9A39A3CF-9495-4566-8D98-55C1F4E02F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DA7940FB-1E5D-4440-9138-5BE26D8ABA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3ABCD4C3-9D69-42A2-8A90-4F1FA896A8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D2FD6454-E4C9-46DE-A9D5-35E8C7EA533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266272FB-AE9D-4F4E-8683-2BA6C0AF7D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27F98F0-03AE-4C34-9990-A43B0B31EB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61CD9443-CF7A-41AC-834B-4CD6BE3A7F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6DE14EEA-AB90-49F5-AB70-782B30D652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B086F244-AFF5-4AC8-A6D8-AF5C1825E4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4C7560B7-9F81-4D71-BD5C-247C14C5E5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7F54E79-AA57-4B98-B44F-9B400101AB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F59C7240-F83A-4D99-ABA1-987C527A94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6039B439-19B4-4E53-92D2-155D6FAF49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450E686-7B40-4699-8BAF-77972C0C918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BAE9D93C-502B-4BCB-8771-0EA277E873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7B8548E-9881-4F9F-BD41-13EB2B4151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97A44713-D61C-42E1-9B22-8B6613F73D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1F3805A6-2D58-4232-BC81-3646C6075C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CDFB3EDD-00AD-46C0-AA7C-CBA4A27619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AB5EA16F-3FFC-4CE0-ADE2-6AA11443CC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FB1A328C-C4B0-437C-9413-FBBF92432A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614C674D-FE1D-43DB-96C1-EA49ED86EB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01CEE8F-C39E-4B4E-9D5E-ED1AF3C760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F212B1C0-7805-4780-9FD5-EDD9FE2D60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830D4032-5FAE-43C5-AC1D-908E38C68B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57163240-EE7C-408D-8A6E-038DBB6263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AF36843-77D5-447B-A71F-AC8EE96351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20DC2785-BEED-41A1-81BC-EC18659189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F935B5A8-3C06-44A5-89A4-9808F42FF2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0A5BEBE-5918-4E26-BD9D-EC384F72B6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0B57B8E8-2417-4A06-9171-7CFDC3FF51E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E2E744E6-BA11-4C97-B886-2C6442C461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591DD929-57D8-4F3F-86EB-845F2C6F33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AACD588E-C3CC-4213-8B54-4FD5ADE3CC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39B6F824-7BFD-4A2E-A03A-76D63D24CB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1ECA4245-0795-4892-98F7-9EE43ACD29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CDE91494-856F-435B-8682-1758B38954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F35E35D6-306C-4640-B1E3-B4506B1F24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F2A5951E-F158-47FC-8A10-388DDAECB3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01A8A025-3D6F-4372-8E47-AF9A3933E5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C678E5B7-F58A-47AA-AA68-D94AFE9C19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BE67F555-9BDB-4D11-B5D4-B8BFA9BAD2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D3FC1BDD-470E-4F87-98D9-7E4F739D89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A4D3869F-CCBF-4D56-830E-98571F39A0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9267BFAF-6B27-470A-A642-AE7D09320E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D9CA7BDA-3671-4D52-8FAE-BD6F2E7A7D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BC5A6A1D-5F63-4EA7-8390-C808CF0C6C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5427BF0D-9CB2-4CC2-9C99-72C6EA9D5F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A36BB67-24BF-4F41-AC30-817C1F7B59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F9821947-E573-4726-8D32-FDD92D1773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58048305-A4F7-46EE-84B5-9AB714477E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7EFE6C79-1096-4D89-BC0C-01E0E394A9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4A330A5C-53B9-4100-934D-7A4C34BFA1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1FECC37D-A834-4433-AE6F-F21D06BC5F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AC12124A-A8F5-4AF4-8AA5-2981E6B374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E1E1926E-F141-4196-9AB4-124603525F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414D96A5-15E7-43CE-BD0C-7D9270075AB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2782FA8C-97CE-45D7-8C85-7689992846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DAF2DC0-AF28-4D96-970B-6602257ADE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ADE03374-2E95-4537-927F-2A8D02A064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9DA69D5A-78FB-43A3-86BF-F91C67DEAD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1CABCA6A-1B91-4737-A296-241645630C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03B7DB34-4BF9-4855-B952-54339F9861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9C7F085E-F478-49CB-B233-64E6A4A896C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0FEFF41-6FCE-47E8-96A0-A39EFFA384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0BD1D4E7-A578-40CF-85FC-F3CDA2961F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4E49E3D7-7D2A-433B-BC34-F32F4B6943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723E4AA3-1855-40FC-BD1A-8F61C68A63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3B017917-753C-4872-8CDE-7FD3395118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FEE2BEF4-DFB2-4BFA-82DF-626BD3DA9E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3CEB6406-4408-4035-9B02-FC9B13D10DC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2" y="295279"/>
          <a:ext cx="1343839" cy="866772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C6930B12-3182-4143-9FD3-2A0B5E2783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C041CA43-4554-4163-ABCD-10E06B4D09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62615E5E-D89C-49B9-8C3A-6342C7D348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570C572E-77EF-4C0E-A286-4F4CF247E1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A4D963D7-3948-4BC0-B904-1C3FB31B6A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B655D85B-1887-41F4-BC61-40FD1C5DE0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A95BEB52-FD19-4AB4-8514-1098145897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D2B37B79-9F1A-436B-B943-FE60FAD93F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78258658-1F9D-4B22-B374-A75B19D6E1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1E2EBD0A-1753-4128-8E34-A30F2905FA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1FB90C4F-02CC-44B3-9FD4-06AE622E61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BD70929E-B843-4800-99AD-E96BA48A12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8F8BFF6B-84E9-4656-AB34-7C2F5FE698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D7FDD5E4-8109-4388-8A4C-61DCBD3D27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550C8A18-399E-49A9-BF32-A02C0221F0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AF8AED49-C6CA-448F-B756-FC2B0CE799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2425B987-9F45-46FA-9888-7492640C0D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970BE70E-2111-40DB-93D1-B658C4882B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A2B23453-6B3B-4369-B2C6-E748773BAE6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246C9809-4EAA-4E63-88A6-E36B8EA564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58D39C1E-769D-4657-8E15-5C8F3651FA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847C08F2-C0C0-4DE8-8920-B80BFA41B72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B4F9922A-DF48-4217-BB12-86A10DB30E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017C20BD-CD33-4749-84CA-EEDABA50C9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7C1058E0-1D49-442E-B040-8B5F13EEF6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2469984-8FEC-4625-A612-E664D97FFE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AE6BB1B4-0A02-4F20-8F90-8EB402B90C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215FC9F0-B234-4215-897C-A89F7B3A3A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10A0ED7C-E482-4337-8C6B-E27A93DED6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10F4C143-BAB8-435B-AFE6-0EF05BF18A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4A6690B1-7FD6-4F5F-AB19-8AFC12145F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AC24A4A6-E2F0-46CB-BD51-5E0F3CB6C6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12C5D4C9-80AF-474F-A876-90201C2377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9C8CF4CB-79AF-4D1B-B835-5A86A8D447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27ECAF6A-6C96-4225-92E4-662882D3B1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9142B2A3-76D8-401F-95E9-86A1611AD8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35C8A456-C68C-44A1-A57E-66820D9C4B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8CFE0350-4D33-4EBD-9E60-8CBF668E10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47AD72A7-9D02-49B9-8B67-A11595620A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35F95D71-D87A-438E-8956-9A5817DD80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BA8DD590-FF5C-4D4A-A524-82973437D7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1A4FBA77-78E2-4712-AB5A-C1B7A136DD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102BDA6A-28E3-45D2-8DDA-016BD096CE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B6DD078B-204A-4B87-97EC-B6817156BE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66CE08F5-FA54-4EFB-9E73-5E3519E963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A6C8B07B-3A2C-4B06-8ED1-206E39F0E95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D349B6BC-81A2-4AF9-8825-28E89184649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6E1AFC7-B3E5-447E-85D3-E89CB78991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9EED7AE2-33CE-4FEA-A588-8181FA1AAB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126E2F29-DAC2-47E6-8F9F-5ED520CF29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4BEB1524-5BD1-47F2-8589-8621C82D74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DA8F62D4-B645-446C-B3C3-67CBA82337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785FFC20-10F4-40E1-B9D6-9CFE4F9369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B49DABD1-4E30-43A6-88AC-A0AB0E60D0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B17F3C3C-DD58-43D0-9529-03E8E30D78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A665BECB-88FF-41BB-AB6F-2FD0CF1817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07C73917-2173-47BE-8A14-35A295FA37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4E8A1FF2-587C-46BF-ACEC-488206FAD0A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F92335DA-6CEC-4BB4-96E1-7B2608ABAAC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0DBC90CC-F2BA-4961-98AE-55658CF82D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320BEDD7-C86C-455B-8E15-2FE9B7E496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B357EDDF-2E23-4CED-93C3-DD6CA3BB3F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DFED0B78-AC15-4686-97CE-6C176A5BAB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D97A1C39-249D-4542-8CE0-C56C5D0B9C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4D8DAB73-FA9B-449C-91FB-4328A59739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AB51A7DD-EC07-489C-9C26-5E3ABF6045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46F30562-AC66-4F50-B549-799FE417EC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C14E165E-C038-4697-9C1B-E7B1708353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9D6AD6B6-45DE-4A6A-9652-DDF8A1D86F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51FC48CA-A2AF-4D13-8E42-270864FCF4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B639BACD-AAE9-4708-828E-B6E6361097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1F775027-39ED-48B8-A2BD-DCBD95CD91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20546E0C-57B7-45E7-BB13-29708674A8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A34DE3B9-65A4-4094-898B-2C29EB29E1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D4EE1F88-61D4-46B0-847C-973ADB774E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186250"/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0F766C3D-1653-4763-8B8C-FF2D225212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171452</xdr:colOff>
      <xdr:row>33</xdr:row>
      <xdr:rowOff>66679</xdr:rowOff>
    </xdr:from>
    <xdr:ext cx="1341662" cy="866772"/>
    <xdr:pic>
      <xdr:nvPicPr>
        <xdr:cNvPr id="155" name="Imagen 154">
          <a:extLst>
            <a:ext uri="{FF2B5EF4-FFF2-40B4-BE49-F238E27FC236}">
              <a16:creationId xmlns:a16="http://schemas.microsoft.com/office/drawing/2014/main" id="{920DB2EB-315E-425C-B3B8-E5BA7234E60F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2" y="7823839"/>
          <a:ext cx="1341662" cy="866772"/>
        </a:xfrm>
        <a:prstGeom prst="rect">
          <a:avLst/>
        </a:prstGeom>
      </xdr:spPr>
    </xdr:pic>
    <xdr:clientData/>
  </xdr:oneCellAnchor>
  <xdr:twoCellAnchor editAs="oneCell">
    <xdr:from>
      <xdr:col>10</xdr:col>
      <xdr:colOff>152400</xdr:colOff>
      <xdr:row>11</xdr:row>
      <xdr:rowOff>130628</xdr:rowOff>
    </xdr:from>
    <xdr:to>
      <xdr:col>11</xdr:col>
      <xdr:colOff>174171</xdr:colOff>
      <xdr:row>23</xdr:row>
      <xdr:rowOff>96258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D3EFD63D-549C-43C2-A6BD-56749D129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72600" y="3461657"/>
          <a:ext cx="2242457" cy="2795915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11</xdr:row>
      <xdr:rowOff>130629</xdr:rowOff>
    </xdr:from>
    <xdr:to>
      <xdr:col>13</xdr:col>
      <xdr:colOff>193084</xdr:colOff>
      <xdr:row>23</xdr:row>
      <xdr:rowOff>119743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A24FE5DA-84DF-4F9B-B48D-468A8A8BE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21886" y="3461658"/>
          <a:ext cx="2065427" cy="2819399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152401</xdr:colOff>
      <xdr:row>43</xdr:row>
      <xdr:rowOff>97972</xdr:rowOff>
    </xdr:from>
    <xdr:to>
      <xdr:col>11</xdr:col>
      <xdr:colOff>174172</xdr:colOff>
      <xdr:row>55</xdr:row>
      <xdr:rowOff>63601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C9825FA7-26C6-4CC4-9F7F-E70671290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72601" y="10961915"/>
          <a:ext cx="2242457" cy="2795915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304800</xdr:colOff>
      <xdr:row>43</xdr:row>
      <xdr:rowOff>97971</xdr:rowOff>
    </xdr:from>
    <xdr:to>
      <xdr:col>13</xdr:col>
      <xdr:colOff>116884</xdr:colOff>
      <xdr:row>55</xdr:row>
      <xdr:rowOff>87084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B30716C8-91AC-41C0-BAFC-84C271C56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45686" y="10961914"/>
          <a:ext cx="2065427" cy="2819399"/>
        </a:xfrm>
        <a:prstGeom prst="rect">
          <a:avLst/>
        </a:prstGeom>
      </xdr:spPr>
    </xdr:pic>
    <xdr:clientData/>
  </xdr:twoCellAnchor>
  <xdr:twoCellAnchor editAs="oneCell">
    <xdr:from>
      <xdr:col>13</xdr:col>
      <xdr:colOff>315684</xdr:colOff>
      <xdr:row>45</xdr:row>
      <xdr:rowOff>174171</xdr:rowOff>
    </xdr:from>
    <xdr:to>
      <xdr:col>15</xdr:col>
      <xdr:colOff>691450</xdr:colOff>
      <xdr:row>54</xdr:row>
      <xdr:rowOff>148268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41F0D230-17E2-4D88-A259-9D4806F215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21131"/>
        <a:stretch/>
      </xdr:blipFill>
      <xdr:spPr>
        <a:xfrm>
          <a:off x="14009913" y="11582400"/>
          <a:ext cx="2400508" cy="2031497"/>
        </a:xfrm>
        <a:prstGeom prst="rect">
          <a:avLst/>
        </a:prstGeom>
      </xdr:spPr>
    </xdr:pic>
    <xdr:clientData/>
  </xdr:twoCellAnchor>
  <xdr:twoCellAnchor editAs="oneCell">
    <xdr:from>
      <xdr:col>13</xdr:col>
      <xdr:colOff>370115</xdr:colOff>
      <xdr:row>11</xdr:row>
      <xdr:rowOff>130629</xdr:rowOff>
    </xdr:from>
    <xdr:to>
      <xdr:col>15</xdr:col>
      <xdr:colOff>293915</xdr:colOff>
      <xdr:row>23</xdr:row>
      <xdr:rowOff>137797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E749E9D7-3C03-4AA7-A88F-39269B417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064344" y="3461658"/>
          <a:ext cx="1948542" cy="2837453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958C707F-222E-43F4-B60A-A7CD7BD586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B27E019F-48F5-41CC-BE54-ADEDE69E34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EBCE0D30-CE81-4B80-AEC7-C7B059713E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A4D56545-001E-4E51-8AA5-11949EEF70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F8F7B0DB-1025-4C8B-AC88-61E41BAB69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FA2E1172-7B82-4FE3-86F7-8F7C410B13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9DFD13A9-2F90-458E-B1A2-3629392BA3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5DE2D2DC-DEBF-4527-8454-A706EE7008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3C70F3BE-8FA6-4986-8A8B-62FAB1A63F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25D870A0-7953-4A50-AC19-11C1E39CD4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015A0B5E-B93F-47D5-B45A-0F76AD8CF6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E49D3154-44EC-42DD-8086-04E66493DC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63BBE23B-E39F-40CA-A421-71AC55B587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94A3D08A-AC52-4CEA-BF31-32118814BD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C0C21491-B95C-4AEA-AC73-F62C77D719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A6F1571C-C300-4F37-8270-EDEAF84E51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75424DF7-2028-4C11-85AA-D96F98D3C6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3CE3EB40-12AA-4662-831C-253B8C4F9F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A8AA7D5B-E93B-4D5C-B73E-57BEA0CB1DC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561E5857-E86C-4E89-B4F8-DCA9D764F9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62EA9AFC-1C11-475E-AE8A-1E405AC937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CB0820F7-6284-4A05-A71D-706537273B6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F6081E34-7BC0-4AEF-9867-2563FBE440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4EDAC5C2-D0CB-4AB4-A905-84DA6E26ED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A2B7BBD8-9080-4962-99C7-964F93A053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0062F99F-A14C-4E89-9A01-26139A7A48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6F8D7DF2-21BA-45D6-977E-71F3CEEC78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7CBA2556-6BCD-4407-A3C4-3E6CFB80F8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949E6A26-2086-45BA-85FF-A542D7B30C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FEF27169-3C40-407B-861F-76DB0E4AFB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ACF9D7AA-4BF4-4F5C-9044-47E6D7056A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C02D7B88-C78D-4DBE-86E7-E66E22CE99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41585D25-E3CB-4D6C-83A4-3A888CD68B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675E7677-5716-4DCB-BD67-71D2ADB14D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B5818639-D5E7-4E64-AF80-0AD5ECD156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AC94FC07-AE45-402E-9064-7A5F8251F3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3EE6AD97-7956-4FDD-B1F1-E31E56DD0C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2F85EED3-3E9F-4CFB-9CC7-FD4981707DC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576F3179-239C-4303-857B-04EC22958B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A5468BA0-EF80-4880-B3FF-2A714CD0D6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101952F8-811A-4A50-97A9-D88DDF3B3D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EB8A0B82-CB99-4558-A8EA-95565F2BE4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0DC710AF-77E5-4CFB-BA52-BCF022D4FB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9E79A482-21A0-4161-9DFA-0888A1817C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D7E1B2EC-0100-407D-9C07-6F450A95C9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29CF5366-7DD8-4CBF-A875-E432C93E95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2B73ECEF-5C02-4F5A-8587-727E9F4A7A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28030AAA-8493-4670-9A42-92B662BD1D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7D8D365F-C5AD-4F7D-A7B0-867BD3C2C39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5506B5D1-982A-4319-89E6-10A9C3660B6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9E14F076-AA43-4B12-B007-7772E682C6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3A939E03-7C9F-4279-9BC6-F11921F7FB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B296B23B-453A-43AC-BE18-AF76CD7400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C484A355-6B41-43A3-9731-03C36B15B7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FF573A51-D4CF-416E-A8AD-A2A4371D45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93E79338-A85B-43DE-AB1A-76317E8E0B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6BE63A5A-C32F-469C-8019-FE703EBE6B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4F5DC800-3D01-4D15-B5D5-A16AE16FA8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412961E9-A6D9-46E1-9385-FBAA57F320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9FD0EDFC-3462-4C51-8B00-3DD5D9CF0A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1B876B36-C5DD-43DB-B00A-F5E89B278F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11D4ADD2-4CF5-4EAF-9737-4155CB64B8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7E040790-1EAE-4BBD-A530-3DA4781DDBF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16B82B95-6638-4847-A9CE-5922CB9679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2" name="AutoShape 1025" descr="Mostrando IMG_8691.JPG">
          <a:extLst>
            <a:ext uri="{FF2B5EF4-FFF2-40B4-BE49-F238E27FC236}">
              <a16:creationId xmlns:a16="http://schemas.microsoft.com/office/drawing/2014/main" id="{6D7783C9-4172-46B2-9F3A-ED1FD3015C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D161A34A-860C-4762-B854-704FCECD00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78079874-7FB4-4B7E-A504-37088A06CE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1B7DEA54-5F17-4265-B471-55ED395B75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6" name="AutoShape 1025" descr="Mostrando IMG_8691.JPG">
          <a:extLst>
            <a:ext uri="{FF2B5EF4-FFF2-40B4-BE49-F238E27FC236}">
              <a16:creationId xmlns:a16="http://schemas.microsoft.com/office/drawing/2014/main" id="{D49BD6B0-9D2E-4E70-BC86-04929BDD07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7" name="AutoShape 1024" descr="Mostrando IMG_8691.JPG">
          <a:extLst>
            <a:ext uri="{FF2B5EF4-FFF2-40B4-BE49-F238E27FC236}">
              <a16:creationId xmlns:a16="http://schemas.microsoft.com/office/drawing/2014/main" id="{BC4CFAE6-A5B1-4BE2-8A3F-A933AB2D26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8" name="AutoShape 1025" descr="Mostrando IMG_8691.JPG">
          <a:extLst>
            <a:ext uri="{FF2B5EF4-FFF2-40B4-BE49-F238E27FC236}">
              <a16:creationId xmlns:a16="http://schemas.microsoft.com/office/drawing/2014/main" id="{EEB51E1C-4CE3-485B-89B4-B413C4436A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9" name="AutoShape 1024" descr="Mostrando IMG_8691.JPG">
          <a:extLst>
            <a:ext uri="{FF2B5EF4-FFF2-40B4-BE49-F238E27FC236}">
              <a16:creationId xmlns:a16="http://schemas.microsoft.com/office/drawing/2014/main" id="{BC1D620E-D38F-4C96-9A07-93BBF83922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0" name="AutoShape 1025" descr="Mostrando IMG_8691.JPG">
          <a:extLst>
            <a:ext uri="{FF2B5EF4-FFF2-40B4-BE49-F238E27FC236}">
              <a16:creationId xmlns:a16="http://schemas.microsoft.com/office/drawing/2014/main" id="{6DE057EF-28E1-4AB0-8330-514931DC5F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1" name="AutoShape 1024" descr="Mostrando IMG_8691.JPG">
          <a:extLst>
            <a:ext uri="{FF2B5EF4-FFF2-40B4-BE49-F238E27FC236}">
              <a16:creationId xmlns:a16="http://schemas.microsoft.com/office/drawing/2014/main" id="{61DDE864-79C7-4CAF-85C7-E347042187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2" name="AutoShape 1025" descr="Mostrando IMG_8691.JPG">
          <a:extLst>
            <a:ext uri="{FF2B5EF4-FFF2-40B4-BE49-F238E27FC236}">
              <a16:creationId xmlns:a16="http://schemas.microsoft.com/office/drawing/2014/main" id="{67A27E7C-8B47-432D-A6B8-C7474C2141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3" name="AutoShape 1024" descr="Mostrando IMG_8691.JPG">
          <a:extLst>
            <a:ext uri="{FF2B5EF4-FFF2-40B4-BE49-F238E27FC236}">
              <a16:creationId xmlns:a16="http://schemas.microsoft.com/office/drawing/2014/main" id="{A66557BD-1449-4106-812C-1E69C481B8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6432A7B7-1F18-41D1-B8CD-58170D84A5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FD318520-8758-44FE-BA04-B6F9F21210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07845F09-7141-4F7E-AE4E-981B1AF069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29BF9111-C74B-4A56-BE13-2AE30FFE5B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5C63800D-91CE-4DA1-BEFE-89BE6F91F1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5BACB7B4-CF13-497F-9038-A8B91DE18D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2682BDC2-EF70-4634-AFBC-641E69B9BC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1" name="AutoShape 1025" descr="Mostrando IMG_8691.JPG">
          <a:extLst>
            <a:ext uri="{FF2B5EF4-FFF2-40B4-BE49-F238E27FC236}">
              <a16:creationId xmlns:a16="http://schemas.microsoft.com/office/drawing/2014/main" id="{E9E26F7B-BB45-47D7-93B2-1C2C237962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6368F657-F2E6-4EF4-98ED-96C6AA58E5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A53656F6-7D0C-4B34-8DD5-8452D41885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D173DBFC-20A7-4E01-BB72-68AC4E9F0B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5" name="AutoShape 1025" descr="Mostrando IMG_8691.JPG">
          <a:extLst>
            <a:ext uri="{FF2B5EF4-FFF2-40B4-BE49-F238E27FC236}">
              <a16:creationId xmlns:a16="http://schemas.microsoft.com/office/drawing/2014/main" id="{EA0B5323-313C-421A-BB94-F51B820C11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6" name="AutoShape 1024" descr="Mostrando IMG_8691.JPG">
          <a:extLst>
            <a:ext uri="{FF2B5EF4-FFF2-40B4-BE49-F238E27FC236}">
              <a16:creationId xmlns:a16="http://schemas.microsoft.com/office/drawing/2014/main" id="{A189BF8C-BC78-4481-B9E8-DC92CB7007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7" name="AutoShape 1025" descr="Mostrando IMG_8691.JPG">
          <a:extLst>
            <a:ext uri="{FF2B5EF4-FFF2-40B4-BE49-F238E27FC236}">
              <a16:creationId xmlns:a16="http://schemas.microsoft.com/office/drawing/2014/main" id="{77A1E8DA-3FFA-4379-806C-DFE740126D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8" name="AutoShape 1024" descr="Mostrando IMG_8691.JPG">
          <a:extLst>
            <a:ext uri="{FF2B5EF4-FFF2-40B4-BE49-F238E27FC236}">
              <a16:creationId xmlns:a16="http://schemas.microsoft.com/office/drawing/2014/main" id="{F76D46D7-0222-43F9-9D0E-E21310E92F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9" name="AutoShape 1025" descr="Mostrando IMG_8691.JPG">
          <a:extLst>
            <a:ext uri="{FF2B5EF4-FFF2-40B4-BE49-F238E27FC236}">
              <a16:creationId xmlns:a16="http://schemas.microsoft.com/office/drawing/2014/main" id="{5E72E76B-C12E-48BB-B386-C1335593CF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0" name="AutoShape 1024" descr="Mostrando IMG_8691.JPG">
          <a:extLst>
            <a:ext uri="{FF2B5EF4-FFF2-40B4-BE49-F238E27FC236}">
              <a16:creationId xmlns:a16="http://schemas.microsoft.com/office/drawing/2014/main" id="{F9404D50-A549-4FB1-95B0-EE3D8368D8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1" name="AutoShape 1025" descr="Mostrando IMG_8691.JPG">
          <a:extLst>
            <a:ext uri="{FF2B5EF4-FFF2-40B4-BE49-F238E27FC236}">
              <a16:creationId xmlns:a16="http://schemas.microsoft.com/office/drawing/2014/main" id="{C999AC32-3FE9-45EB-BD69-49D073EBA2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8A24F215-8CAC-4FAE-A5F7-229A3D2DA3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267AEC2D-5E0E-4BD7-B64D-AC96983994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EE2805D1-1294-4BC1-B821-6F50640358F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AD1F975C-9C54-459C-B02B-9F215EF65B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EFFF8183-5C01-4A7C-898D-34D569EA2E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70370AA5-2EF3-49CD-9197-2B0D518B30E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3E1DA90F-6085-4DAC-AE05-712ACA4E96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2815A775-D824-4CB3-B3D0-11E82E814A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0" name="AutoShape 1025" descr="Mostrando IMG_8691.JPG">
          <a:extLst>
            <a:ext uri="{FF2B5EF4-FFF2-40B4-BE49-F238E27FC236}">
              <a16:creationId xmlns:a16="http://schemas.microsoft.com/office/drawing/2014/main" id="{1DFE2E67-6124-4E8F-968B-4DAF931BE52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1D594DED-63E0-4751-BF19-13632AE575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6D0EF624-6F85-4BDD-B70C-1A7B5E0C25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07938C3C-5D5F-4963-A650-EA9E39222F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4" name="AutoShape 1025" descr="Mostrando IMG_8691.JPG">
          <a:extLst>
            <a:ext uri="{FF2B5EF4-FFF2-40B4-BE49-F238E27FC236}">
              <a16:creationId xmlns:a16="http://schemas.microsoft.com/office/drawing/2014/main" id="{916F6A88-7FBB-4C29-B438-7672BA9C2A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5" name="AutoShape 1024" descr="Mostrando IMG_8691.JPG">
          <a:extLst>
            <a:ext uri="{FF2B5EF4-FFF2-40B4-BE49-F238E27FC236}">
              <a16:creationId xmlns:a16="http://schemas.microsoft.com/office/drawing/2014/main" id="{F95EA7BB-51CF-4813-A0AD-3D2BFF83F7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6" name="AutoShape 1025" descr="Mostrando IMG_8691.JPG">
          <a:extLst>
            <a:ext uri="{FF2B5EF4-FFF2-40B4-BE49-F238E27FC236}">
              <a16:creationId xmlns:a16="http://schemas.microsoft.com/office/drawing/2014/main" id="{E4449886-5CC3-4777-BB06-B387992F65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7" name="AutoShape 1024" descr="Mostrando IMG_8691.JPG">
          <a:extLst>
            <a:ext uri="{FF2B5EF4-FFF2-40B4-BE49-F238E27FC236}">
              <a16:creationId xmlns:a16="http://schemas.microsoft.com/office/drawing/2014/main" id="{85F78DC3-D7A8-4DE3-8AE1-DC38CFF963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8" name="AutoShape 1025" descr="Mostrando IMG_8691.JPG">
          <a:extLst>
            <a:ext uri="{FF2B5EF4-FFF2-40B4-BE49-F238E27FC236}">
              <a16:creationId xmlns:a16="http://schemas.microsoft.com/office/drawing/2014/main" id="{BC559F8A-4AAE-43C7-8586-7A02C7DF02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9" name="AutoShape 1024" descr="Mostrando IMG_8691.JPG">
          <a:extLst>
            <a:ext uri="{FF2B5EF4-FFF2-40B4-BE49-F238E27FC236}">
              <a16:creationId xmlns:a16="http://schemas.microsoft.com/office/drawing/2014/main" id="{9D15468E-5298-4C16-A515-53C5FBC387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0" name="AutoShape 1025" descr="Mostrando IMG_8691.JPG">
          <a:extLst>
            <a:ext uri="{FF2B5EF4-FFF2-40B4-BE49-F238E27FC236}">
              <a16:creationId xmlns:a16="http://schemas.microsoft.com/office/drawing/2014/main" id="{E386C453-A7D7-4C46-8B51-1D0B9A1593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EBC1CF59-A27A-4990-B70A-3E668A8755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837FCE37-5D25-4CF1-9448-1AB17E07360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C24E3A7F-05DB-4889-A249-6626980082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9F242A64-918C-4EFB-97EA-8682B912F1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101CCF3B-E04C-483D-BEBA-245ECE2C69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94DBA5BD-035D-4535-983A-2EE4603D79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2838A8C8-6E4F-4135-83E3-145C4EE4A3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7BC7439D-6D41-4686-B5FB-72C75FD8E3C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9" name="AutoShape 1025" descr="Mostrando IMG_8691.JPG">
          <a:extLst>
            <a:ext uri="{FF2B5EF4-FFF2-40B4-BE49-F238E27FC236}">
              <a16:creationId xmlns:a16="http://schemas.microsoft.com/office/drawing/2014/main" id="{B1FD2E33-3F8C-4E17-A703-6218123B89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3B6ECA1C-4DB0-4E1D-A1A1-139281F625F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A7FD3A66-3174-45F2-B65B-4D8DCDC807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4DE52715-21D8-46B4-A23E-EBF5FFD35C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3" name="AutoShape 1025" descr="Mostrando IMG_8691.JPG">
          <a:extLst>
            <a:ext uri="{FF2B5EF4-FFF2-40B4-BE49-F238E27FC236}">
              <a16:creationId xmlns:a16="http://schemas.microsoft.com/office/drawing/2014/main" id="{AFBC682D-0658-4375-B44B-A0105652B8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4" name="AutoShape 1024" descr="Mostrando IMG_8691.JPG">
          <a:extLst>
            <a:ext uri="{FF2B5EF4-FFF2-40B4-BE49-F238E27FC236}">
              <a16:creationId xmlns:a16="http://schemas.microsoft.com/office/drawing/2014/main" id="{1F456F89-CC5D-4231-BE14-F6AAAB804F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5" name="AutoShape 1025" descr="Mostrando IMG_8691.JPG">
          <a:extLst>
            <a:ext uri="{FF2B5EF4-FFF2-40B4-BE49-F238E27FC236}">
              <a16:creationId xmlns:a16="http://schemas.microsoft.com/office/drawing/2014/main" id="{BC5ABFE6-0C3F-441B-BB08-81B3F22297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6" name="AutoShape 1024" descr="Mostrando IMG_8691.JPG">
          <a:extLst>
            <a:ext uri="{FF2B5EF4-FFF2-40B4-BE49-F238E27FC236}">
              <a16:creationId xmlns:a16="http://schemas.microsoft.com/office/drawing/2014/main" id="{2CD81DAA-1C6E-4264-9C58-D560D06A92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7" name="AutoShape 1025" descr="Mostrando IMG_8691.JPG">
          <a:extLst>
            <a:ext uri="{FF2B5EF4-FFF2-40B4-BE49-F238E27FC236}">
              <a16:creationId xmlns:a16="http://schemas.microsoft.com/office/drawing/2014/main" id="{60EA7490-BD04-4FC5-AD80-375039E8E8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8" name="AutoShape 1024" descr="Mostrando IMG_8691.JPG">
          <a:extLst>
            <a:ext uri="{FF2B5EF4-FFF2-40B4-BE49-F238E27FC236}">
              <a16:creationId xmlns:a16="http://schemas.microsoft.com/office/drawing/2014/main" id="{601C872D-EDBD-4A93-AB7F-5CBCFF9F90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9" name="AutoShape 1025" descr="Mostrando IMG_8691.JPG">
          <a:extLst>
            <a:ext uri="{FF2B5EF4-FFF2-40B4-BE49-F238E27FC236}">
              <a16:creationId xmlns:a16="http://schemas.microsoft.com/office/drawing/2014/main" id="{75422202-A11C-4F9D-A953-A5B7BFFEDC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C5F70733-BB13-4B6B-A893-9E699076E2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F203DC6C-DFDA-415B-A873-3704F44990F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DFB53FF5-EA7F-488E-935D-55652555DA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5DD9CAAB-79C5-48EE-B15B-27CF89D771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CDA08117-5513-47A1-A08B-DF3B6BAEA6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6D96ED34-F416-4B34-9CE8-4DB48088E58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FA2D982A-CE38-4482-B6FB-E361B38724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5E4BE279-8EF2-40CB-A106-DE27E3FE25C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8" name="AutoShape 1025" descr="Mostrando IMG_8691.JPG">
          <a:extLst>
            <a:ext uri="{FF2B5EF4-FFF2-40B4-BE49-F238E27FC236}">
              <a16:creationId xmlns:a16="http://schemas.microsoft.com/office/drawing/2014/main" id="{214E765A-7301-4A20-A165-02AE1F71A2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9" name="AutoShape 1024" descr="Mostrando IMG_8691.JPG">
          <a:extLst>
            <a:ext uri="{FF2B5EF4-FFF2-40B4-BE49-F238E27FC236}">
              <a16:creationId xmlns:a16="http://schemas.microsoft.com/office/drawing/2014/main" id="{1930D725-F80C-442D-9E36-A944D366A8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0" name="AutoShape 1025" descr="Mostrando IMG_8691.JPG">
          <a:extLst>
            <a:ext uri="{FF2B5EF4-FFF2-40B4-BE49-F238E27FC236}">
              <a16:creationId xmlns:a16="http://schemas.microsoft.com/office/drawing/2014/main" id="{692D86AA-6758-44AC-BAB7-7A30A8834A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1" name="AutoShape 1024" descr="Mostrando IMG_8691.JPG">
          <a:extLst>
            <a:ext uri="{FF2B5EF4-FFF2-40B4-BE49-F238E27FC236}">
              <a16:creationId xmlns:a16="http://schemas.microsoft.com/office/drawing/2014/main" id="{CAF9FD22-3EE9-4DBC-BC41-85DB041F41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2" name="AutoShape 1025" descr="Mostrando IMG_8691.JPG">
          <a:extLst>
            <a:ext uri="{FF2B5EF4-FFF2-40B4-BE49-F238E27FC236}">
              <a16:creationId xmlns:a16="http://schemas.microsoft.com/office/drawing/2014/main" id="{16CF9490-B9A7-4775-8D9E-78D6101D0A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3" name="AutoShape 1024" descr="Mostrando IMG_8691.JPG">
          <a:extLst>
            <a:ext uri="{FF2B5EF4-FFF2-40B4-BE49-F238E27FC236}">
              <a16:creationId xmlns:a16="http://schemas.microsoft.com/office/drawing/2014/main" id="{E5485519-52A7-4F51-A2E8-B1049FE571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4" name="AutoShape 1025" descr="Mostrando IMG_8691.JPG">
          <a:extLst>
            <a:ext uri="{FF2B5EF4-FFF2-40B4-BE49-F238E27FC236}">
              <a16:creationId xmlns:a16="http://schemas.microsoft.com/office/drawing/2014/main" id="{979DC1A8-2E3E-4474-B6C9-27678A909F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5" name="AutoShape 1024" descr="Mostrando IMG_8691.JPG">
          <a:extLst>
            <a:ext uri="{FF2B5EF4-FFF2-40B4-BE49-F238E27FC236}">
              <a16:creationId xmlns:a16="http://schemas.microsoft.com/office/drawing/2014/main" id="{77A5646B-18C5-4800-93E6-45653CF5EDF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6" name="AutoShape 1025" descr="Mostrando IMG_8691.JPG">
          <a:extLst>
            <a:ext uri="{FF2B5EF4-FFF2-40B4-BE49-F238E27FC236}">
              <a16:creationId xmlns:a16="http://schemas.microsoft.com/office/drawing/2014/main" id="{C0D4C26D-2C14-45B0-940C-EE2DC4086A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7" name="AutoShape 1024" descr="Mostrando IMG_8691.JPG">
          <a:extLst>
            <a:ext uri="{FF2B5EF4-FFF2-40B4-BE49-F238E27FC236}">
              <a16:creationId xmlns:a16="http://schemas.microsoft.com/office/drawing/2014/main" id="{2F4B1A78-F285-4DD5-98B3-8491B335986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8" name="AutoShape 1025" descr="Mostrando IMG_8691.JPG">
          <a:extLst>
            <a:ext uri="{FF2B5EF4-FFF2-40B4-BE49-F238E27FC236}">
              <a16:creationId xmlns:a16="http://schemas.microsoft.com/office/drawing/2014/main" id="{AF0ABCB0-3F00-4B7B-A40A-63286AFECB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9" name="AutoShape 1024" descr="Mostrando IMG_8691.JPG">
          <a:extLst>
            <a:ext uri="{FF2B5EF4-FFF2-40B4-BE49-F238E27FC236}">
              <a16:creationId xmlns:a16="http://schemas.microsoft.com/office/drawing/2014/main" id="{F1352A9E-E91E-4835-A91A-5D23330147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0" name="AutoShape 1024" descr="Mostrando IMG_8691.JPG">
          <a:extLst>
            <a:ext uri="{FF2B5EF4-FFF2-40B4-BE49-F238E27FC236}">
              <a16:creationId xmlns:a16="http://schemas.microsoft.com/office/drawing/2014/main" id="{C0C7CC45-295D-478E-BE10-EDED71D5A7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1" name="AutoShape 1025" descr="Mostrando IMG_8691.JPG">
          <a:extLst>
            <a:ext uri="{FF2B5EF4-FFF2-40B4-BE49-F238E27FC236}">
              <a16:creationId xmlns:a16="http://schemas.microsoft.com/office/drawing/2014/main" id="{0AAAC8C3-C2AC-4E50-BA79-FC4BCDAE2E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2" name="AutoShape 1024" descr="Mostrando IMG_8691.JPG">
          <a:extLst>
            <a:ext uri="{FF2B5EF4-FFF2-40B4-BE49-F238E27FC236}">
              <a16:creationId xmlns:a16="http://schemas.microsoft.com/office/drawing/2014/main" id="{8F74C3BA-134F-4896-A513-B10CD79F11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3" name="AutoShape 1025" descr="Mostrando IMG_8691.JPG">
          <a:extLst>
            <a:ext uri="{FF2B5EF4-FFF2-40B4-BE49-F238E27FC236}">
              <a16:creationId xmlns:a16="http://schemas.microsoft.com/office/drawing/2014/main" id="{BDC628AC-0A2D-4125-AC09-3B4A7AA9D0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4" name="AutoShape 1024" descr="Mostrando IMG_8691.JPG">
          <a:extLst>
            <a:ext uri="{FF2B5EF4-FFF2-40B4-BE49-F238E27FC236}">
              <a16:creationId xmlns:a16="http://schemas.microsoft.com/office/drawing/2014/main" id="{7D327B9C-24AD-4C08-B553-F934E3D1FA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5" name="AutoShape 1025" descr="Mostrando IMG_8691.JPG">
          <a:extLst>
            <a:ext uri="{FF2B5EF4-FFF2-40B4-BE49-F238E27FC236}">
              <a16:creationId xmlns:a16="http://schemas.microsoft.com/office/drawing/2014/main" id="{0C6DE06F-D0DC-45F4-8C4E-6646C82FB6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6" name="AutoShape 1024" descr="Mostrando IMG_8691.JPG">
          <a:extLst>
            <a:ext uri="{FF2B5EF4-FFF2-40B4-BE49-F238E27FC236}">
              <a16:creationId xmlns:a16="http://schemas.microsoft.com/office/drawing/2014/main" id="{5825F68F-8191-4D31-B4D6-BC8BCD10CE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7" name="AutoShape 1025" descr="Mostrando IMG_8691.JPG">
          <a:extLst>
            <a:ext uri="{FF2B5EF4-FFF2-40B4-BE49-F238E27FC236}">
              <a16:creationId xmlns:a16="http://schemas.microsoft.com/office/drawing/2014/main" id="{C940B454-D3DE-4081-BD33-0333ECC82F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8" name="AutoShape 1024" descr="Mostrando IMG_8691.JPG">
          <a:extLst>
            <a:ext uri="{FF2B5EF4-FFF2-40B4-BE49-F238E27FC236}">
              <a16:creationId xmlns:a16="http://schemas.microsoft.com/office/drawing/2014/main" id="{748899FD-2AD4-4123-8536-1510D5BBE4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29" name="AutoShape 1025" descr="Mostrando IMG_8691.JPG">
          <a:extLst>
            <a:ext uri="{FF2B5EF4-FFF2-40B4-BE49-F238E27FC236}">
              <a16:creationId xmlns:a16="http://schemas.microsoft.com/office/drawing/2014/main" id="{F87670FF-226D-41FE-852D-2CD72B7EA1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0" name="AutoShape 1024" descr="Mostrando IMG_8691.JPG">
          <a:extLst>
            <a:ext uri="{FF2B5EF4-FFF2-40B4-BE49-F238E27FC236}">
              <a16:creationId xmlns:a16="http://schemas.microsoft.com/office/drawing/2014/main" id="{5EC6134D-9F36-4B34-A818-BAE974688C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1" name="AutoShape 1025" descr="Mostrando IMG_8691.JPG">
          <a:extLst>
            <a:ext uri="{FF2B5EF4-FFF2-40B4-BE49-F238E27FC236}">
              <a16:creationId xmlns:a16="http://schemas.microsoft.com/office/drawing/2014/main" id="{EFC62F52-4391-4F9E-93EE-1D0D220D34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2" name="AutoShape 1024" descr="Mostrando IMG_8691.JPG">
          <a:extLst>
            <a:ext uri="{FF2B5EF4-FFF2-40B4-BE49-F238E27FC236}">
              <a16:creationId xmlns:a16="http://schemas.microsoft.com/office/drawing/2014/main" id="{FDEBA730-A73C-4BB2-84BE-C816808A34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3" name="AutoShape 1025" descr="Mostrando IMG_8691.JPG">
          <a:extLst>
            <a:ext uri="{FF2B5EF4-FFF2-40B4-BE49-F238E27FC236}">
              <a16:creationId xmlns:a16="http://schemas.microsoft.com/office/drawing/2014/main" id="{39116AC4-D5B8-41D8-9057-6FCFB0E8A4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4" name="AutoShape 1024" descr="Mostrando IMG_8691.JPG">
          <a:extLst>
            <a:ext uri="{FF2B5EF4-FFF2-40B4-BE49-F238E27FC236}">
              <a16:creationId xmlns:a16="http://schemas.microsoft.com/office/drawing/2014/main" id="{CF7D9ABA-AC57-40A6-977E-FE89E729F7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5" name="AutoShape 1025" descr="Mostrando IMG_8691.JPG">
          <a:extLst>
            <a:ext uri="{FF2B5EF4-FFF2-40B4-BE49-F238E27FC236}">
              <a16:creationId xmlns:a16="http://schemas.microsoft.com/office/drawing/2014/main" id="{8E464A56-6113-4C81-8980-DCB895273A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6" name="AutoShape 1024" descr="Mostrando IMG_8691.JPG">
          <a:extLst>
            <a:ext uri="{FF2B5EF4-FFF2-40B4-BE49-F238E27FC236}">
              <a16:creationId xmlns:a16="http://schemas.microsoft.com/office/drawing/2014/main" id="{F7F6A7D7-33AD-4693-A085-CA563A44B6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7" name="AutoShape 1025" descr="Mostrando IMG_8691.JPG">
          <a:extLst>
            <a:ext uri="{FF2B5EF4-FFF2-40B4-BE49-F238E27FC236}">
              <a16:creationId xmlns:a16="http://schemas.microsoft.com/office/drawing/2014/main" id="{6CB2A3F4-1F26-42D0-A556-9181D1D6F6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8" name="AutoShape 1024" descr="Mostrando IMG_8691.JPG">
          <a:extLst>
            <a:ext uri="{FF2B5EF4-FFF2-40B4-BE49-F238E27FC236}">
              <a16:creationId xmlns:a16="http://schemas.microsoft.com/office/drawing/2014/main" id="{1640CA8D-81AE-4500-A970-74EC9EF342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39" name="AutoShape 1024" descr="Mostrando IMG_8691.JPG">
          <a:extLst>
            <a:ext uri="{FF2B5EF4-FFF2-40B4-BE49-F238E27FC236}">
              <a16:creationId xmlns:a16="http://schemas.microsoft.com/office/drawing/2014/main" id="{D113E694-A0E2-4881-8819-5D351C93F9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0" name="AutoShape 1025" descr="Mostrando IMG_8691.JPG">
          <a:extLst>
            <a:ext uri="{FF2B5EF4-FFF2-40B4-BE49-F238E27FC236}">
              <a16:creationId xmlns:a16="http://schemas.microsoft.com/office/drawing/2014/main" id="{7EB6ECEC-FE82-49AD-AEEE-FD822DD10A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1" name="AutoShape 1024" descr="Mostrando IMG_8691.JPG">
          <a:extLst>
            <a:ext uri="{FF2B5EF4-FFF2-40B4-BE49-F238E27FC236}">
              <a16:creationId xmlns:a16="http://schemas.microsoft.com/office/drawing/2014/main" id="{F97FCE0D-3234-4DD5-BF27-D2C723B7D8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2" name="AutoShape 1025" descr="Mostrando IMG_8691.JPG">
          <a:extLst>
            <a:ext uri="{FF2B5EF4-FFF2-40B4-BE49-F238E27FC236}">
              <a16:creationId xmlns:a16="http://schemas.microsoft.com/office/drawing/2014/main" id="{5607065B-7C5B-4FAF-AB63-9C2429FE2BF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3" name="AutoShape 1024" descr="Mostrando IMG_8691.JPG">
          <a:extLst>
            <a:ext uri="{FF2B5EF4-FFF2-40B4-BE49-F238E27FC236}">
              <a16:creationId xmlns:a16="http://schemas.microsoft.com/office/drawing/2014/main" id="{4F210936-740C-4933-9F86-7C9B501D7E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4" name="AutoShape 1025" descr="Mostrando IMG_8691.JPG">
          <a:extLst>
            <a:ext uri="{FF2B5EF4-FFF2-40B4-BE49-F238E27FC236}">
              <a16:creationId xmlns:a16="http://schemas.microsoft.com/office/drawing/2014/main" id="{CB0A665A-37D6-4EA3-969A-041173C497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5" name="AutoShape 1024" descr="Mostrando IMG_8691.JPG">
          <a:extLst>
            <a:ext uri="{FF2B5EF4-FFF2-40B4-BE49-F238E27FC236}">
              <a16:creationId xmlns:a16="http://schemas.microsoft.com/office/drawing/2014/main" id="{5F1A0B7A-C569-4E16-8D84-E1FC7D381BC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6" name="AutoShape 1025" descr="Mostrando IMG_8691.JPG">
          <a:extLst>
            <a:ext uri="{FF2B5EF4-FFF2-40B4-BE49-F238E27FC236}">
              <a16:creationId xmlns:a16="http://schemas.microsoft.com/office/drawing/2014/main" id="{728DD2CF-F21E-4EA6-A2CD-B4A726CD0E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7" name="AutoShape 1024" descr="Mostrando IMG_8691.JPG">
          <a:extLst>
            <a:ext uri="{FF2B5EF4-FFF2-40B4-BE49-F238E27FC236}">
              <a16:creationId xmlns:a16="http://schemas.microsoft.com/office/drawing/2014/main" id="{3063518D-A8D0-452F-B30F-38165B5D42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8" name="AutoShape 1025" descr="Mostrando IMG_8691.JPG">
          <a:extLst>
            <a:ext uri="{FF2B5EF4-FFF2-40B4-BE49-F238E27FC236}">
              <a16:creationId xmlns:a16="http://schemas.microsoft.com/office/drawing/2014/main" id="{A630676A-3024-48DC-B2A4-BCF58DB7F8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49" name="AutoShape 1024" descr="Mostrando IMG_8691.JPG">
          <a:extLst>
            <a:ext uri="{FF2B5EF4-FFF2-40B4-BE49-F238E27FC236}">
              <a16:creationId xmlns:a16="http://schemas.microsoft.com/office/drawing/2014/main" id="{93BCCCFD-8A16-47D2-A42D-8EB1210D33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0" name="AutoShape 1025" descr="Mostrando IMG_8691.JPG">
          <a:extLst>
            <a:ext uri="{FF2B5EF4-FFF2-40B4-BE49-F238E27FC236}">
              <a16:creationId xmlns:a16="http://schemas.microsoft.com/office/drawing/2014/main" id="{E138A669-DD34-4996-95A1-6288F93A07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1" name="AutoShape 1024" descr="Mostrando IMG_8691.JPG">
          <a:extLst>
            <a:ext uri="{FF2B5EF4-FFF2-40B4-BE49-F238E27FC236}">
              <a16:creationId xmlns:a16="http://schemas.microsoft.com/office/drawing/2014/main" id="{A3427D8F-9663-405B-9AEE-996D8A2440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2" name="AutoShape 1025" descr="Mostrando IMG_8691.JPG">
          <a:extLst>
            <a:ext uri="{FF2B5EF4-FFF2-40B4-BE49-F238E27FC236}">
              <a16:creationId xmlns:a16="http://schemas.microsoft.com/office/drawing/2014/main" id="{D783F3B5-2D8F-4C4A-9C0D-4D78FB216B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3" name="AutoShape 1024" descr="Mostrando IMG_8691.JPG">
          <a:extLst>
            <a:ext uri="{FF2B5EF4-FFF2-40B4-BE49-F238E27FC236}">
              <a16:creationId xmlns:a16="http://schemas.microsoft.com/office/drawing/2014/main" id="{6136EC7E-77E1-42CE-BD01-7D6D2E528D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4" name="AutoShape 1025" descr="Mostrando IMG_8691.JPG">
          <a:extLst>
            <a:ext uri="{FF2B5EF4-FFF2-40B4-BE49-F238E27FC236}">
              <a16:creationId xmlns:a16="http://schemas.microsoft.com/office/drawing/2014/main" id="{04A87187-64D5-47CD-B1BE-1F1BD93D5F0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5" name="AutoShape 1024" descr="Mostrando IMG_8691.JPG">
          <a:extLst>
            <a:ext uri="{FF2B5EF4-FFF2-40B4-BE49-F238E27FC236}">
              <a16:creationId xmlns:a16="http://schemas.microsoft.com/office/drawing/2014/main" id="{B4FB4D10-8D1F-4C0C-A091-0EA0193F004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6" name="AutoShape 1025" descr="Mostrando IMG_8691.JPG">
          <a:extLst>
            <a:ext uri="{FF2B5EF4-FFF2-40B4-BE49-F238E27FC236}">
              <a16:creationId xmlns:a16="http://schemas.microsoft.com/office/drawing/2014/main" id="{4823D312-1270-4766-823B-D40284D5F3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7" name="AutoShape 1024" descr="Mostrando IMG_8691.JPG">
          <a:extLst>
            <a:ext uri="{FF2B5EF4-FFF2-40B4-BE49-F238E27FC236}">
              <a16:creationId xmlns:a16="http://schemas.microsoft.com/office/drawing/2014/main" id="{F5EA139D-96C1-4C5C-96A1-6A59E8C348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8" name="AutoShape 1024" descr="Mostrando IMG_8691.JPG">
          <a:extLst>
            <a:ext uri="{FF2B5EF4-FFF2-40B4-BE49-F238E27FC236}">
              <a16:creationId xmlns:a16="http://schemas.microsoft.com/office/drawing/2014/main" id="{58238A3D-C108-45C7-876C-BDA7A99ADB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59" name="AutoShape 1025" descr="Mostrando IMG_8691.JPG">
          <a:extLst>
            <a:ext uri="{FF2B5EF4-FFF2-40B4-BE49-F238E27FC236}">
              <a16:creationId xmlns:a16="http://schemas.microsoft.com/office/drawing/2014/main" id="{0261A419-8A40-41C7-9A9F-2C854B36253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0" name="AutoShape 1024" descr="Mostrando IMG_8691.JPG">
          <a:extLst>
            <a:ext uri="{FF2B5EF4-FFF2-40B4-BE49-F238E27FC236}">
              <a16:creationId xmlns:a16="http://schemas.microsoft.com/office/drawing/2014/main" id="{CBFE6F50-7D7E-42E6-9ADF-FB82FF5297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1" name="AutoShape 1025" descr="Mostrando IMG_8691.JPG">
          <a:extLst>
            <a:ext uri="{FF2B5EF4-FFF2-40B4-BE49-F238E27FC236}">
              <a16:creationId xmlns:a16="http://schemas.microsoft.com/office/drawing/2014/main" id="{24C1485F-1CAB-42C4-900E-67377B0433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2" name="AutoShape 1024" descr="Mostrando IMG_8691.JPG">
          <a:extLst>
            <a:ext uri="{FF2B5EF4-FFF2-40B4-BE49-F238E27FC236}">
              <a16:creationId xmlns:a16="http://schemas.microsoft.com/office/drawing/2014/main" id="{3AB2EB5F-F0DC-4392-9FAE-E14C613CC2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3" name="AutoShape 1025" descr="Mostrando IMG_8691.JPG">
          <a:extLst>
            <a:ext uri="{FF2B5EF4-FFF2-40B4-BE49-F238E27FC236}">
              <a16:creationId xmlns:a16="http://schemas.microsoft.com/office/drawing/2014/main" id="{B929B89E-1CD8-4603-A4B5-D3DC01E73A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4" name="AutoShape 1024" descr="Mostrando IMG_8691.JPG">
          <a:extLst>
            <a:ext uri="{FF2B5EF4-FFF2-40B4-BE49-F238E27FC236}">
              <a16:creationId xmlns:a16="http://schemas.microsoft.com/office/drawing/2014/main" id="{B50ACEA0-AF81-44AD-BECA-4CD7752761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5" name="AutoShape 1025" descr="Mostrando IMG_8691.JPG">
          <a:extLst>
            <a:ext uri="{FF2B5EF4-FFF2-40B4-BE49-F238E27FC236}">
              <a16:creationId xmlns:a16="http://schemas.microsoft.com/office/drawing/2014/main" id="{1C442DAB-3B47-41BA-A7F5-2DBF98526A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6" name="AutoShape 1024" descr="Mostrando IMG_8691.JPG">
          <a:extLst>
            <a:ext uri="{FF2B5EF4-FFF2-40B4-BE49-F238E27FC236}">
              <a16:creationId xmlns:a16="http://schemas.microsoft.com/office/drawing/2014/main" id="{006FD2E6-C92E-41DE-80D4-3B6AC3463E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7" name="AutoShape 1025" descr="Mostrando IMG_8691.JPG">
          <a:extLst>
            <a:ext uri="{FF2B5EF4-FFF2-40B4-BE49-F238E27FC236}">
              <a16:creationId xmlns:a16="http://schemas.microsoft.com/office/drawing/2014/main" id="{062A25EA-83DC-4BF8-929F-8B43678F14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8" name="AutoShape 1024" descr="Mostrando IMG_8691.JPG">
          <a:extLst>
            <a:ext uri="{FF2B5EF4-FFF2-40B4-BE49-F238E27FC236}">
              <a16:creationId xmlns:a16="http://schemas.microsoft.com/office/drawing/2014/main" id="{731B16A6-7D53-49BA-A255-85FAE7CA9B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69" name="AutoShape 1025" descr="Mostrando IMG_8691.JPG">
          <a:extLst>
            <a:ext uri="{FF2B5EF4-FFF2-40B4-BE49-F238E27FC236}">
              <a16:creationId xmlns:a16="http://schemas.microsoft.com/office/drawing/2014/main" id="{709EA39C-13C4-4DEC-AAE1-673A4D7003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0" name="AutoShape 1024" descr="Mostrando IMG_8691.JPG">
          <a:extLst>
            <a:ext uri="{FF2B5EF4-FFF2-40B4-BE49-F238E27FC236}">
              <a16:creationId xmlns:a16="http://schemas.microsoft.com/office/drawing/2014/main" id="{502763A5-FF29-4AF2-A61C-804DDA1542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1" name="AutoShape 1025" descr="Mostrando IMG_8691.JPG">
          <a:extLst>
            <a:ext uri="{FF2B5EF4-FFF2-40B4-BE49-F238E27FC236}">
              <a16:creationId xmlns:a16="http://schemas.microsoft.com/office/drawing/2014/main" id="{45ABE17F-89C0-466A-967A-61771CBDC1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2" name="AutoShape 1024" descr="Mostrando IMG_8691.JPG">
          <a:extLst>
            <a:ext uri="{FF2B5EF4-FFF2-40B4-BE49-F238E27FC236}">
              <a16:creationId xmlns:a16="http://schemas.microsoft.com/office/drawing/2014/main" id="{4BE425B7-831C-4A88-AAC5-A90941ABEE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3" name="AutoShape 1025" descr="Mostrando IMG_8691.JPG">
          <a:extLst>
            <a:ext uri="{FF2B5EF4-FFF2-40B4-BE49-F238E27FC236}">
              <a16:creationId xmlns:a16="http://schemas.microsoft.com/office/drawing/2014/main" id="{378AF29A-8D42-4F84-86C5-0EBB94B8DD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4" name="AutoShape 1024" descr="Mostrando IMG_8691.JPG">
          <a:extLst>
            <a:ext uri="{FF2B5EF4-FFF2-40B4-BE49-F238E27FC236}">
              <a16:creationId xmlns:a16="http://schemas.microsoft.com/office/drawing/2014/main" id="{180F01AB-5A8C-4A04-8D9F-64DE40D3CB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5" name="AutoShape 1025" descr="Mostrando IMG_8691.JPG">
          <a:extLst>
            <a:ext uri="{FF2B5EF4-FFF2-40B4-BE49-F238E27FC236}">
              <a16:creationId xmlns:a16="http://schemas.microsoft.com/office/drawing/2014/main" id="{73423B5E-6CB2-4F0E-8CF2-579A8BCBE5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6" name="AutoShape 1024" descr="Mostrando IMG_8691.JPG">
          <a:extLst>
            <a:ext uri="{FF2B5EF4-FFF2-40B4-BE49-F238E27FC236}">
              <a16:creationId xmlns:a16="http://schemas.microsoft.com/office/drawing/2014/main" id="{A5CEE77F-FED6-4E33-AA21-281AA26EEC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7" name="AutoShape 1024" descr="Mostrando IMG_8691.JPG">
          <a:extLst>
            <a:ext uri="{FF2B5EF4-FFF2-40B4-BE49-F238E27FC236}">
              <a16:creationId xmlns:a16="http://schemas.microsoft.com/office/drawing/2014/main" id="{EB33318F-8056-44EE-9F50-79697065F9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8" name="AutoShape 1025" descr="Mostrando IMG_8691.JPG">
          <a:extLst>
            <a:ext uri="{FF2B5EF4-FFF2-40B4-BE49-F238E27FC236}">
              <a16:creationId xmlns:a16="http://schemas.microsoft.com/office/drawing/2014/main" id="{8FDB6A9B-A2E0-4DCA-9F5D-1BBC65AADB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79" name="AutoShape 1024" descr="Mostrando IMG_8691.JPG">
          <a:extLst>
            <a:ext uri="{FF2B5EF4-FFF2-40B4-BE49-F238E27FC236}">
              <a16:creationId xmlns:a16="http://schemas.microsoft.com/office/drawing/2014/main" id="{FBE02F1A-6F80-4CAF-A6E1-BF1806678D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0" name="AutoShape 1025" descr="Mostrando IMG_8691.JPG">
          <a:extLst>
            <a:ext uri="{FF2B5EF4-FFF2-40B4-BE49-F238E27FC236}">
              <a16:creationId xmlns:a16="http://schemas.microsoft.com/office/drawing/2014/main" id="{B0BBFFF0-EE09-48B4-8B53-14C5816491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1" name="AutoShape 1024" descr="Mostrando IMG_8691.JPG">
          <a:extLst>
            <a:ext uri="{FF2B5EF4-FFF2-40B4-BE49-F238E27FC236}">
              <a16:creationId xmlns:a16="http://schemas.microsoft.com/office/drawing/2014/main" id="{01E7511E-A06F-46E0-8C57-770BEDA739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2" name="AutoShape 1025" descr="Mostrando IMG_8691.JPG">
          <a:extLst>
            <a:ext uri="{FF2B5EF4-FFF2-40B4-BE49-F238E27FC236}">
              <a16:creationId xmlns:a16="http://schemas.microsoft.com/office/drawing/2014/main" id="{277FE501-4072-4EC9-9B0D-AC2E6AC0A39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3" name="AutoShape 1024" descr="Mostrando IMG_8691.JPG">
          <a:extLst>
            <a:ext uri="{FF2B5EF4-FFF2-40B4-BE49-F238E27FC236}">
              <a16:creationId xmlns:a16="http://schemas.microsoft.com/office/drawing/2014/main" id="{5CCA70DE-9394-4562-A494-0F8CD8E209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4" name="AutoShape 1025" descr="Mostrando IMG_8691.JPG">
          <a:extLst>
            <a:ext uri="{FF2B5EF4-FFF2-40B4-BE49-F238E27FC236}">
              <a16:creationId xmlns:a16="http://schemas.microsoft.com/office/drawing/2014/main" id="{22A83983-DB64-4E51-92B0-AD25EF67F7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5" name="AutoShape 1024" descr="Mostrando IMG_8691.JPG">
          <a:extLst>
            <a:ext uri="{FF2B5EF4-FFF2-40B4-BE49-F238E27FC236}">
              <a16:creationId xmlns:a16="http://schemas.microsoft.com/office/drawing/2014/main" id="{0439631F-3778-4D8C-8506-9110C6D315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6" name="AutoShape 1025" descr="Mostrando IMG_8691.JPG">
          <a:extLst>
            <a:ext uri="{FF2B5EF4-FFF2-40B4-BE49-F238E27FC236}">
              <a16:creationId xmlns:a16="http://schemas.microsoft.com/office/drawing/2014/main" id="{5D99D274-B386-4960-8431-54AF8A5041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7" name="AutoShape 1024" descr="Mostrando IMG_8691.JPG">
          <a:extLst>
            <a:ext uri="{FF2B5EF4-FFF2-40B4-BE49-F238E27FC236}">
              <a16:creationId xmlns:a16="http://schemas.microsoft.com/office/drawing/2014/main" id="{450453F0-C83F-424C-897A-543F40AAB1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8" name="AutoShape 1025" descr="Mostrando IMG_8691.JPG">
          <a:extLst>
            <a:ext uri="{FF2B5EF4-FFF2-40B4-BE49-F238E27FC236}">
              <a16:creationId xmlns:a16="http://schemas.microsoft.com/office/drawing/2014/main" id="{D6E11CA5-C334-4C48-B883-3483191908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89" name="AutoShape 1024" descr="Mostrando IMG_8691.JPG">
          <a:extLst>
            <a:ext uri="{FF2B5EF4-FFF2-40B4-BE49-F238E27FC236}">
              <a16:creationId xmlns:a16="http://schemas.microsoft.com/office/drawing/2014/main" id="{938A9D98-3DD2-4D45-8C48-501C9BE57B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0" name="AutoShape 1025" descr="Mostrando IMG_8691.JPG">
          <a:extLst>
            <a:ext uri="{FF2B5EF4-FFF2-40B4-BE49-F238E27FC236}">
              <a16:creationId xmlns:a16="http://schemas.microsoft.com/office/drawing/2014/main" id="{2E3BDE73-559A-4AAE-9AED-26FC7C3F91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1" name="AutoShape 1024" descr="Mostrando IMG_8691.JPG">
          <a:extLst>
            <a:ext uri="{FF2B5EF4-FFF2-40B4-BE49-F238E27FC236}">
              <a16:creationId xmlns:a16="http://schemas.microsoft.com/office/drawing/2014/main" id="{F529BA39-BD03-4FAC-8973-B332BF5E98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2" name="AutoShape 1025" descr="Mostrando IMG_8691.JPG">
          <a:extLst>
            <a:ext uri="{FF2B5EF4-FFF2-40B4-BE49-F238E27FC236}">
              <a16:creationId xmlns:a16="http://schemas.microsoft.com/office/drawing/2014/main" id="{8DED2F7E-1C5A-464B-A456-578C7D65A1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3" name="AutoShape 1024" descr="Mostrando IMG_8691.JPG">
          <a:extLst>
            <a:ext uri="{FF2B5EF4-FFF2-40B4-BE49-F238E27FC236}">
              <a16:creationId xmlns:a16="http://schemas.microsoft.com/office/drawing/2014/main" id="{98AA5460-0EDE-41E2-ADCA-86E4F9E764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4" name="AutoShape 1025" descr="Mostrando IMG_8691.JPG">
          <a:extLst>
            <a:ext uri="{FF2B5EF4-FFF2-40B4-BE49-F238E27FC236}">
              <a16:creationId xmlns:a16="http://schemas.microsoft.com/office/drawing/2014/main" id="{9ABF0F08-EF21-4700-9E60-4258DEE49C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5" name="AutoShape 1024" descr="Mostrando IMG_8691.JPG">
          <a:extLst>
            <a:ext uri="{FF2B5EF4-FFF2-40B4-BE49-F238E27FC236}">
              <a16:creationId xmlns:a16="http://schemas.microsoft.com/office/drawing/2014/main" id="{5A639620-D8BD-412B-9B6D-D2A038F4E98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6" name="AutoShape 1024" descr="Mostrando IMG_8691.JPG">
          <a:extLst>
            <a:ext uri="{FF2B5EF4-FFF2-40B4-BE49-F238E27FC236}">
              <a16:creationId xmlns:a16="http://schemas.microsoft.com/office/drawing/2014/main" id="{C7FB5E9E-4F85-4BC5-8B4F-BAE1A2EB6C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7" name="AutoShape 1025" descr="Mostrando IMG_8691.JPG">
          <a:extLst>
            <a:ext uri="{FF2B5EF4-FFF2-40B4-BE49-F238E27FC236}">
              <a16:creationId xmlns:a16="http://schemas.microsoft.com/office/drawing/2014/main" id="{69B2DFE3-A468-4D90-B712-CBD6C1D4CA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8" name="AutoShape 1024" descr="Mostrando IMG_8691.JPG">
          <a:extLst>
            <a:ext uri="{FF2B5EF4-FFF2-40B4-BE49-F238E27FC236}">
              <a16:creationId xmlns:a16="http://schemas.microsoft.com/office/drawing/2014/main" id="{A80C3DB2-181A-4E1A-BE12-A22AF3C40E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399" name="AutoShape 1025" descr="Mostrando IMG_8691.JPG">
          <a:extLst>
            <a:ext uri="{FF2B5EF4-FFF2-40B4-BE49-F238E27FC236}">
              <a16:creationId xmlns:a16="http://schemas.microsoft.com/office/drawing/2014/main" id="{E7FF6911-5FCF-4836-80FF-93CD8F9F52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0" name="AutoShape 1024" descr="Mostrando IMG_8691.JPG">
          <a:extLst>
            <a:ext uri="{FF2B5EF4-FFF2-40B4-BE49-F238E27FC236}">
              <a16:creationId xmlns:a16="http://schemas.microsoft.com/office/drawing/2014/main" id="{4CBF5E5F-5D85-4A5C-8246-BB14F6DDAC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1" name="AutoShape 1025" descr="Mostrando IMG_8691.JPG">
          <a:extLst>
            <a:ext uri="{FF2B5EF4-FFF2-40B4-BE49-F238E27FC236}">
              <a16:creationId xmlns:a16="http://schemas.microsoft.com/office/drawing/2014/main" id="{243E4AA5-F10C-432A-8024-709ACDD52E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2" name="AutoShape 1024" descr="Mostrando IMG_8691.JPG">
          <a:extLst>
            <a:ext uri="{FF2B5EF4-FFF2-40B4-BE49-F238E27FC236}">
              <a16:creationId xmlns:a16="http://schemas.microsoft.com/office/drawing/2014/main" id="{332C76D2-6E23-48A0-A552-38D5039E5E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3" name="AutoShape 1025" descr="Mostrando IMG_8691.JPG">
          <a:extLst>
            <a:ext uri="{FF2B5EF4-FFF2-40B4-BE49-F238E27FC236}">
              <a16:creationId xmlns:a16="http://schemas.microsoft.com/office/drawing/2014/main" id="{73276844-CA4C-461B-AED7-DAEDBECA35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4" name="AutoShape 1024" descr="Mostrando IMG_8691.JPG">
          <a:extLst>
            <a:ext uri="{FF2B5EF4-FFF2-40B4-BE49-F238E27FC236}">
              <a16:creationId xmlns:a16="http://schemas.microsoft.com/office/drawing/2014/main" id="{5BDEE6B9-C76E-42D8-BF4B-D9428A6DF0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5" name="AutoShape 1025" descr="Mostrando IMG_8691.JPG">
          <a:extLst>
            <a:ext uri="{FF2B5EF4-FFF2-40B4-BE49-F238E27FC236}">
              <a16:creationId xmlns:a16="http://schemas.microsoft.com/office/drawing/2014/main" id="{4E551992-3D52-4FDC-BA89-67BECED722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6" name="AutoShape 1024" descr="Mostrando IMG_8691.JPG">
          <a:extLst>
            <a:ext uri="{FF2B5EF4-FFF2-40B4-BE49-F238E27FC236}">
              <a16:creationId xmlns:a16="http://schemas.microsoft.com/office/drawing/2014/main" id="{42D46894-F470-43C6-8A2D-29752A219A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7" name="AutoShape 1025" descr="Mostrando IMG_8691.JPG">
          <a:extLst>
            <a:ext uri="{FF2B5EF4-FFF2-40B4-BE49-F238E27FC236}">
              <a16:creationId xmlns:a16="http://schemas.microsoft.com/office/drawing/2014/main" id="{C24D85A5-F305-41E1-9631-2C972CE706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8" name="AutoShape 1024" descr="Mostrando IMG_8691.JPG">
          <a:extLst>
            <a:ext uri="{FF2B5EF4-FFF2-40B4-BE49-F238E27FC236}">
              <a16:creationId xmlns:a16="http://schemas.microsoft.com/office/drawing/2014/main" id="{6939527F-FD58-4DEA-8549-FFBEE586A1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09" name="AutoShape 1025" descr="Mostrando IMG_8691.JPG">
          <a:extLst>
            <a:ext uri="{FF2B5EF4-FFF2-40B4-BE49-F238E27FC236}">
              <a16:creationId xmlns:a16="http://schemas.microsoft.com/office/drawing/2014/main" id="{B038E8FF-9525-4130-90A9-2D6E9917AF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0" name="AutoShape 1024" descr="Mostrando IMG_8691.JPG">
          <a:extLst>
            <a:ext uri="{FF2B5EF4-FFF2-40B4-BE49-F238E27FC236}">
              <a16:creationId xmlns:a16="http://schemas.microsoft.com/office/drawing/2014/main" id="{187B8CB7-34BB-4950-9490-ED923C2902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1" name="AutoShape 1025" descr="Mostrando IMG_8691.JPG">
          <a:extLst>
            <a:ext uri="{FF2B5EF4-FFF2-40B4-BE49-F238E27FC236}">
              <a16:creationId xmlns:a16="http://schemas.microsoft.com/office/drawing/2014/main" id="{2244F004-B3A5-4705-A967-2536E7BD54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2" name="AutoShape 1024" descr="Mostrando IMG_8691.JPG">
          <a:extLst>
            <a:ext uri="{FF2B5EF4-FFF2-40B4-BE49-F238E27FC236}">
              <a16:creationId xmlns:a16="http://schemas.microsoft.com/office/drawing/2014/main" id="{D59E56F2-DF4D-4182-82A5-D08A0DD3C6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3" name="AutoShape 1025" descr="Mostrando IMG_8691.JPG">
          <a:extLst>
            <a:ext uri="{FF2B5EF4-FFF2-40B4-BE49-F238E27FC236}">
              <a16:creationId xmlns:a16="http://schemas.microsoft.com/office/drawing/2014/main" id="{9177E404-B0D8-412D-BEAD-93E9585781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4" name="AutoShape 1024" descr="Mostrando IMG_8691.JPG">
          <a:extLst>
            <a:ext uri="{FF2B5EF4-FFF2-40B4-BE49-F238E27FC236}">
              <a16:creationId xmlns:a16="http://schemas.microsoft.com/office/drawing/2014/main" id="{F8C89950-6346-4E9F-95D3-AED5C7E2F4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5" name="AutoShape 1024" descr="Mostrando IMG_8691.JPG">
          <a:extLst>
            <a:ext uri="{FF2B5EF4-FFF2-40B4-BE49-F238E27FC236}">
              <a16:creationId xmlns:a16="http://schemas.microsoft.com/office/drawing/2014/main" id="{CDEAD143-FF38-435F-8ABD-17E9AA9F1A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6" name="AutoShape 1025" descr="Mostrando IMG_8691.JPG">
          <a:extLst>
            <a:ext uri="{FF2B5EF4-FFF2-40B4-BE49-F238E27FC236}">
              <a16:creationId xmlns:a16="http://schemas.microsoft.com/office/drawing/2014/main" id="{9581D60C-909A-473C-BFB1-DCEE7EEB49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7" name="AutoShape 1024" descr="Mostrando IMG_8691.JPG">
          <a:extLst>
            <a:ext uri="{FF2B5EF4-FFF2-40B4-BE49-F238E27FC236}">
              <a16:creationId xmlns:a16="http://schemas.microsoft.com/office/drawing/2014/main" id="{9D810B72-43D7-4A8A-9CAD-F3C38FECC7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8" name="AutoShape 1025" descr="Mostrando IMG_8691.JPG">
          <a:extLst>
            <a:ext uri="{FF2B5EF4-FFF2-40B4-BE49-F238E27FC236}">
              <a16:creationId xmlns:a16="http://schemas.microsoft.com/office/drawing/2014/main" id="{261A085A-5929-4DB0-98CC-36516BBA84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19" name="AutoShape 1024" descr="Mostrando IMG_8691.JPG">
          <a:extLst>
            <a:ext uri="{FF2B5EF4-FFF2-40B4-BE49-F238E27FC236}">
              <a16:creationId xmlns:a16="http://schemas.microsoft.com/office/drawing/2014/main" id="{BD89E458-93FA-4D10-8AE7-D12FE960BB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0" name="AutoShape 1025" descr="Mostrando IMG_8691.JPG">
          <a:extLst>
            <a:ext uri="{FF2B5EF4-FFF2-40B4-BE49-F238E27FC236}">
              <a16:creationId xmlns:a16="http://schemas.microsoft.com/office/drawing/2014/main" id="{8C222B30-CC8C-44AF-8FE9-34EEEFB5DF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1" name="AutoShape 1024" descr="Mostrando IMG_8691.JPG">
          <a:extLst>
            <a:ext uri="{FF2B5EF4-FFF2-40B4-BE49-F238E27FC236}">
              <a16:creationId xmlns:a16="http://schemas.microsoft.com/office/drawing/2014/main" id="{44E861E7-3CEA-41C5-82D3-0D54108E4C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2" name="AutoShape 1025" descr="Mostrando IMG_8691.JPG">
          <a:extLst>
            <a:ext uri="{FF2B5EF4-FFF2-40B4-BE49-F238E27FC236}">
              <a16:creationId xmlns:a16="http://schemas.microsoft.com/office/drawing/2014/main" id="{ADD9C880-2A45-4F79-B8EF-533BB96C46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3" name="AutoShape 1024" descr="Mostrando IMG_8691.JPG">
          <a:extLst>
            <a:ext uri="{FF2B5EF4-FFF2-40B4-BE49-F238E27FC236}">
              <a16:creationId xmlns:a16="http://schemas.microsoft.com/office/drawing/2014/main" id="{B9F39A46-899F-4077-9686-83AED72130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4" name="AutoShape 1025" descr="Mostrando IMG_8691.JPG">
          <a:extLst>
            <a:ext uri="{FF2B5EF4-FFF2-40B4-BE49-F238E27FC236}">
              <a16:creationId xmlns:a16="http://schemas.microsoft.com/office/drawing/2014/main" id="{7DDA205A-8DF3-46DC-B96F-B2203C8C56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5" name="AutoShape 1024" descr="Mostrando IMG_8691.JPG">
          <a:extLst>
            <a:ext uri="{FF2B5EF4-FFF2-40B4-BE49-F238E27FC236}">
              <a16:creationId xmlns:a16="http://schemas.microsoft.com/office/drawing/2014/main" id="{DD415691-61C6-4ACB-8778-4ECC6C5204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6" name="AutoShape 1025" descr="Mostrando IMG_8691.JPG">
          <a:extLst>
            <a:ext uri="{FF2B5EF4-FFF2-40B4-BE49-F238E27FC236}">
              <a16:creationId xmlns:a16="http://schemas.microsoft.com/office/drawing/2014/main" id="{B4A8DFF1-962E-40B9-B81F-D97ECD9E75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7" name="AutoShape 1024" descr="Mostrando IMG_8691.JPG">
          <a:extLst>
            <a:ext uri="{FF2B5EF4-FFF2-40B4-BE49-F238E27FC236}">
              <a16:creationId xmlns:a16="http://schemas.microsoft.com/office/drawing/2014/main" id="{6247B897-E30B-446B-8E34-DBD1254B10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8" name="AutoShape 1025" descr="Mostrando IMG_8691.JPG">
          <a:extLst>
            <a:ext uri="{FF2B5EF4-FFF2-40B4-BE49-F238E27FC236}">
              <a16:creationId xmlns:a16="http://schemas.microsoft.com/office/drawing/2014/main" id="{A5F25685-3B4B-4ED7-944B-E4AC548F8A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29" name="AutoShape 1024" descr="Mostrando IMG_8691.JPG">
          <a:extLst>
            <a:ext uri="{FF2B5EF4-FFF2-40B4-BE49-F238E27FC236}">
              <a16:creationId xmlns:a16="http://schemas.microsoft.com/office/drawing/2014/main" id="{D1F7BD32-4607-4B0B-B36E-99A2685519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0" name="AutoShape 1025" descr="Mostrando IMG_8691.JPG">
          <a:extLst>
            <a:ext uri="{FF2B5EF4-FFF2-40B4-BE49-F238E27FC236}">
              <a16:creationId xmlns:a16="http://schemas.microsoft.com/office/drawing/2014/main" id="{5C4978EA-B122-4399-A3A6-59C29FEAB1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1" name="AutoShape 1024" descr="Mostrando IMG_8691.JPG">
          <a:extLst>
            <a:ext uri="{FF2B5EF4-FFF2-40B4-BE49-F238E27FC236}">
              <a16:creationId xmlns:a16="http://schemas.microsoft.com/office/drawing/2014/main" id="{1667A9C2-C73D-450F-B519-5F296131D3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2" name="AutoShape 1025" descr="Mostrando IMG_8691.JPG">
          <a:extLst>
            <a:ext uri="{FF2B5EF4-FFF2-40B4-BE49-F238E27FC236}">
              <a16:creationId xmlns:a16="http://schemas.microsoft.com/office/drawing/2014/main" id="{D1CFFBD2-4A57-4DBA-AA86-8024FB8EBF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3" name="AutoShape 1024" descr="Mostrando IMG_8691.JPG">
          <a:extLst>
            <a:ext uri="{FF2B5EF4-FFF2-40B4-BE49-F238E27FC236}">
              <a16:creationId xmlns:a16="http://schemas.microsoft.com/office/drawing/2014/main" id="{4D95D6A8-9528-43A1-90BD-A701AC70F2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4" name="AutoShape 1024" descr="Mostrando IMG_8691.JPG">
          <a:extLst>
            <a:ext uri="{FF2B5EF4-FFF2-40B4-BE49-F238E27FC236}">
              <a16:creationId xmlns:a16="http://schemas.microsoft.com/office/drawing/2014/main" id="{91BDEAD9-ED8E-43B8-9E0A-BC57853B30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5" name="AutoShape 1025" descr="Mostrando IMG_8691.JPG">
          <a:extLst>
            <a:ext uri="{FF2B5EF4-FFF2-40B4-BE49-F238E27FC236}">
              <a16:creationId xmlns:a16="http://schemas.microsoft.com/office/drawing/2014/main" id="{8213A6DE-172A-4C2B-ABA0-25A8803F33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6" name="AutoShape 1024" descr="Mostrando IMG_8691.JPG">
          <a:extLst>
            <a:ext uri="{FF2B5EF4-FFF2-40B4-BE49-F238E27FC236}">
              <a16:creationId xmlns:a16="http://schemas.microsoft.com/office/drawing/2014/main" id="{7997A41D-5F01-4C37-8654-7F2C431DE4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7" name="AutoShape 1025" descr="Mostrando IMG_8691.JPG">
          <a:extLst>
            <a:ext uri="{FF2B5EF4-FFF2-40B4-BE49-F238E27FC236}">
              <a16:creationId xmlns:a16="http://schemas.microsoft.com/office/drawing/2014/main" id="{CE61000B-A084-48E0-B7E9-794A4BE022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8" name="AutoShape 1024" descr="Mostrando IMG_8691.JPG">
          <a:extLst>
            <a:ext uri="{FF2B5EF4-FFF2-40B4-BE49-F238E27FC236}">
              <a16:creationId xmlns:a16="http://schemas.microsoft.com/office/drawing/2014/main" id="{A8A9F9AB-83E7-4277-89F8-22EDF9BC5D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39" name="AutoShape 1025" descr="Mostrando IMG_8691.JPG">
          <a:extLst>
            <a:ext uri="{FF2B5EF4-FFF2-40B4-BE49-F238E27FC236}">
              <a16:creationId xmlns:a16="http://schemas.microsoft.com/office/drawing/2014/main" id="{3CB49B9A-38E1-41AE-BBA0-941523AA32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0" name="AutoShape 1024" descr="Mostrando IMG_8691.JPG">
          <a:extLst>
            <a:ext uri="{FF2B5EF4-FFF2-40B4-BE49-F238E27FC236}">
              <a16:creationId xmlns:a16="http://schemas.microsoft.com/office/drawing/2014/main" id="{9E7699EB-D8BD-41E9-90BB-A6223087DD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1" name="AutoShape 1025" descr="Mostrando IMG_8691.JPG">
          <a:extLst>
            <a:ext uri="{FF2B5EF4-FFF2-40B4-BE49-F238E27FC236}">
              <a16:creationId xmlns:a16="http://schemas.microsoft.com/office/drawing/2014/main" id="{1098D53F-1603-40D2-B609-6BDFDA682C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2" name="AutoShape 1024" descr="Mostrando IMG_8691.JPG">
          <a:extLst>
            <a:ext uri="{FF2B5EF4-FFF2-40B4-BE49-F238E27FC236}">
              <a16:creationId xmlns:a16="http://schemas.microsoft.com/office/drawing/2014/main" id="{20AFD5D2-81FC-4480-AC07-5D63C1C2F4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3" name="AutoShape 1025" descr="Mostrando IMG_8691.JPG">
          <a:extLst>
            <a:ext uri="{FF2B5EF4-FFF2-40B4-BE49-F238E27FC236}">
              <a16:creationId xmlns:a16="http://schemas.microsoft.com/office/drawing/2014/main" id="{68D2453F-18E6-42EC-86C2-1F018C2848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4" name="AutoShape 1024" descr="Mostrando IMG_8691.JPG">
          <a:extLst>
            <a:ext uri="{FF2B5EF4-FFF2-40B4-BE49-F238E27FC236}">
              <a16:creationId xmlns:a16="http://schemas.microsoft.com/office/drawing/2014/main" id="{258BB1C3-D6DE-4780-B73F-919C4BA5A4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5" name="AutoShape 1025" descr="Mostrando IMG_8691.JPG">
          <a:extLst>
            <a:ext uri="{FF2B5EF4-FFF2-40B4-BE49-F238E27FC236}">
              <a16:creationId xmlns:a16="http://schemas.microsoft.com/office/drawing/2014/main" id="{AC1D0DCC-455A-4435-8ED6-6B7CA0A365C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6" name="AutoShape 1024" descr="Mostrando IMG_8691.JPG">
          <a:extLst>
            <a:ext uri="{FF2B5EF4-FFF2-40B4-BE49-F238E27FC236}">
              <a16:creationId xmlns:a16="http://schemas.microsoft.com/office/drawing/2014/main" id="{28767260-8E7B-4DCE-A2E4-DC15F4714F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7" name="AutoShape 1025" descr="Mostrando IMG_8691.JPG">
          <a:extLst>
            <a:ext uri="{FF2B5EF4-FFF2-40B4-BE49-F238E27FC236}">
              <a16:creationId xmlns:a16="http://schemas.microsoft.com/office/drawing/2014/main" id="{CD644330-D9B0-4E58-BDC3-39FC8319DA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8" name="AutoShape 1024" descr="Mostrando IMG_8691.JPG">
          <a:extLst>
            <a:ext uri="{FF2B5EF4-FFF2-40B4-BE49-F238E27FC236}">
              <a16:creationId xmlns:a16="http://schemas.microsoft.com/office/drawing/2014/main" id="{DDDC9DC0-DF74-463D-89A7-68501C6AB8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49" name="AutoShape 1025" descr="Mostrando IMG_8691.JPG">
          <a:extLst>
            <a:ext uri="{FF2B5EF4-FFF2-40B4-BE49-F238E27FC236}">
              <a16:creationId xmlns:a16="http://schemas.microsoft.com/office/drawing/2014/main" id="{BA9D846F-1DFD-4592-8C0E-76718E23B9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0" name="AutoShape 1024" descr="Mostrando IMG_8691.JPG">
          <a:extLst>
            <a:ext uri="{FF2B5EF4-FFF2-40B4-BE49-F238E27FC236}">
              <a16:creationId xmlns:a16="http://schemas.microsoft.com/office/drawing/2014/main" id="{3852A9F3-4932-4483-ACB0-636403F01C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1" name="AutoShape 1025" descr="Mostrando IMG_8691.JPG">
          <a:extLst>
            <a:ext uri="{FF2B5EF4-FFF2-40B4-BE49-F238E27FC236}">
              <a16:creationId xmlns:a16="http://schemas.microsoft.com/office/drawing/2014/main" id="{405E744E-5B5E-4FF5-97E8-44BFEA370EB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2" name="AutoShape 1024" descr="Mostrando IMG_8691.JPG">
          <a:extLst>
            <a:ext uri="{FF2B5EF4-FFF2-40B4-BE49-F238E27FC236}">
              <a16:creationId xmlns:a16="http://schemas.microsoft.com/office/drawing/2014/main" id="{EA774C6C-AC85-42E1-A6AB-656991DEF8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3" name="AutoShape 1024" descr="Mostrando IMG_8691.JPG">
          <a:extLst>
            <a:ext uri="{FF2B5EF4-FFF2-40B4-BE49-F238E27FC236}">
              <a16:creationId xmlns:a16="http://schemas.microsoft.com/office/drawing/2014/main" id="{30B97B44-CF9B-47CC-BD19-3AE024FCFA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4" name="AutoShape 1025" descr="Mostrando IMG_8691.JPG">
          <a:extLst>
            <a:ext uri="{FF2B5EF4-FFF2-40B4-BE49-F238E27FC236}">
              <a16:creationId xmlns:a16="http://schemas.microsoft.com/office/drawing/2014/main" id="{DCD7102F-29AD-4799-B3F8-95C805FCF7E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5" name="AutoShape 1024" descr="Mostrando IMG_8691.JPG">
          <a:extLst>
            <a:ext uri="{FF2B5EF4-FFF2-40B4-BE49-F238E27FC236}">
              <a16:creationId xmlns:a16="http://schemas.microsoft.com/office/drawing/2014/main" id="{DCD5532E-10C5-4E5C-81C6-127907F57E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6" name="AutoShape 1025" descr="Mostrando IMG_8691.JPG">
          <a:extLst>
            <a:ext uri="{FF2B5EF4-FFF2-40B4-BE49-F238E27FC236}">
              <a16:creationId xmlns:a16="http://schemas.microsoft.com/office/drawing/2014/main" id="{C9D4648F-7EAB-4B23-BB69-1999E68432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7" name="AutoShape 1024" descr="Mostrando IMG_8691.JPG">
          <a:extLst>
            <a:ext uri="{FF2B5EF4-FFF2-40B4-BE49-F238E27FC236}">
              <a16:creationId xmlns:a16="http://schemas.microsoft.com/office/drawing/2014/main" id="{AF2D5E40-2A17-4E46-ABDD-3FD19415B3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8" name="AutoShape 1025" descr="Mostrando IMG_8691.JPG">
          <a:extLst>
            <a:ext uri="{FF2B5EF4-FFF2-40B4-BE49-F238E27FC236}">
              <a16:creationId xmlns:a16="http://schemas.microsoft.com/office/drawing/2014/main" id="{5928F01B-DC7A-458C-8763-A3E7E811D6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59" name="AutoShape 1024" descr="Mostrando IMG_8691.JPG">
          <a:extLst>
            <a:ext uri="{FF2B5EF4-FFF2-40B4-BE49-F238E27FC236}">
              <a16:creationId xmlns:a16="http://schemas.microsoft.com/office/drawing/2014/main" id="{18861D8A-23DD-41B5-ACD1-85F4D86ED9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0" name="AutoShape 1025" descr="Mostrando IMG_8691.JPG">
          <a:extLst>
            <a:ext uri="{FF2B5EF4-FFF2-40B4-BE49-F238E27FC236}">
              <a16:creationId xmlns:a16="http://schemas.microsoft.com/office/drawing/2014/main" id="{EED073EA-F474-4B05-AFCE-FADB379F11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1" name="AutoShape 1024" descr="Mostrando IMG_8691.JPG">
          <a:extLst>
            <a:ext uri="{FF2B5EF4-FFF2-40B4-BE49-F238E27FC236}">
              <a16:creationId xmlns:a16="http://schemas.microsoft.com/office/drawing/2014/main" id="{1FB5F1A4-8471-4983-B272-65242E9300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2" name="AutoShape 1025" descr="Mostrando IMG_8691.JPG">
          <a:extLst>
            <a:ext uri="{FF2B5EF4-FFF2-40B4-BE49-F238E27FC236}">
              <a16:creationId xmlns:a16="http://schemas.microsoft.com/office/drawing/2014/main" id="{ABA8F8DE-869B-4562-B49E-A29B85AD74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3" name="AutoShape 1024" descr="Mostrando IMG_8691.JPG">
          <a:extLst>
            <a:ext uri="{FF2B5EF4-FFF2-40B4-BE49-F238E27FC236}">
              <a16:creationId xmlns:a16="http://schemas.microsoft.com/office/drawing/2014/main" id="{EAF64E7B-DCE7-45A1-BAF2-8A0BA0C6E8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4" name="AutoShape 1025" descr="Mostrando IMG_8691.JPG">
          <a:extLst>
            <a:ext uri="{FF2B5EF4-FFF2-40B4-BE49-F238E27FC236}">
              <a16:creationId xmlns:a16="http://schemas.microsoft.com/office/drawing/2014/main" id="{B89F761B-8541-4768-856E-3B9EC6DBE8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5" name="AutoShape 1024" descr="Mostrando IMG_8691.JPG">
          <a:extLst>
            <a:ext uri="{FF2B5EF4-FFF2-40B4-BE49-F238E27FC236}">
              <a16:creationId xmlns:a16="http://schemas.microsoft.com/office/drawing/2014/main" id="{2FDA197C-2796-4046-8AC5-2662DD5E89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6" name="AutoShape 1025" descr="Mostrando IMG_8691.JPG">
          <a:extLst>
            <a:ext uri="{FF2B5EF4-FFF2-40B4-BE49-F238E27FC236}">
              <a16:creationId xmlns:a16="http://schemas.microsoft.com/office/drawing/2014/main" id="{C32E6864-8CCB-44F6-B486-0A09B0BDC6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7" name="AutoShape 1024" descr="Mostrando IMG_8691.JPG">
          <a:extLst>
            <a:ext uri="{FF2B5EF4-FFF2-40B4-BE49-F238E27FC236}">
              <a16:creationId xmlns:a16="http://schemas.microsoft.com/office/drawing/2014/main" id="{026670D8-2E2D-4410-93CE-6E83074746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8" name="AutoShape 1025" descr="Mostrando IMG_8691.JPG">
          <a:extLst>
            <a:ext uri="{FF2B5EF4-FFF2-40B4-BE49-F238E27FC236}">
              <a16:creationId xmlns:a16="http://schemas.microsoft.com/office/drawing/2014/main" id="{12EB797F-A33B-49E2-AC1F-672C29710E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69" name="AutoShape 1024" descr="Mostrando IMG_8691.JPG">
          <a:extLst>
            <a:ext uri="{FF2B5EF4-FFF2-40B4-BE49-F238E27FC236}">
              <a16:creationId xmlns:a16="http://schemas.microsoft.com/office/drawing/2014/main" id="{DABF41D5-84DD-46DF-9C2D-3559123C7C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70" name="AutoShape 1025" descr="Mostrando IMG_8691.JPG">
          <a:extLst>
            <a:ext uri="{FF2B5EF4-FFF2-40B4-BE49-F238E27FC236}">
              <a16:creationId xmlns:a16="http://schemas.microsoft.com/office/drawing/2014/main" id="{6D5F1860-704E-49D3-978A-36BBB19A59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60</xdr:row>
      <xdr:rowOff>0</xdr:rowOff>
    </xdr:from>
    <xdr:ext cx="304800" cy="186250"/>
    <xdr:sp macro="" textlink="">
      <xdr:nvSpPr>
        <xdr:cNvPr id="471" name="AutoShape 1024" descr="Mostrando IMG_8691.JPG">
          <a:extLst>
            <a:ext uri="{FF2B5EF4-FFF2-40B4-BE49-F238E27FC236}">
              <a16:creationId xmlns:a16="http://schemas.microsoft.com/office/drawing/2014/main" id="{5324337F-C8EA-4DDB-A5BE-EA1C96CB49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F134ECA2-E805-4CA8-BA8B-070BA2B87F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F3081AF4-5233-48E5-8490-26EDF4F1C7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E1C7AB16-0C11-48C2-88B9-36331805EB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B65FCF81-F08D-49AF-BE31-CB0D1097041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D4B7C6C-BC0D-4D5A-BEC8-2AA4D5EB92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98F2E08B-D9C1-4ED6-BB04-25A234B8BF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27550BD1-EA99-4464-ABE3-DB661038ED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9B3F57E7-96CC-49F0-9675-6BD300FB21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3835E396-672B-46A8-B885-0D6B1AF079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9A19383F-4FB4-489D-BA10-75D34DE7A4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78818B3D-F507-42A0-80DC-693B0AAA91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17722C06-E2CF-4E41-93B3-321F03A727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C58A8BA-1B5E-45AA-A443-61E5CC94FE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8F5506F-C111-44E3-90A8-A31BE6BA30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D27D474A-291A-4A9C-8DED-5B5ABAE5E4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ADE8873D-AF07-4AD9-8658-F79E6FF418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6FF99A0C-2FC1-4AFE-9B09-B1A67D28E5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751D5A14-F2FE-487E-911D-01B5FD1E68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B8EAC22F-59A7-44DC-BAF5-3D2956F595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9A00D130-DBF0-4A83-B2D3-9AD7BCBB89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948D19CA-1B49-49C7-B5D2-B8A57F61DD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EFD8C45-9E4B-487A-9571-F0E6A349BC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D2D9DF1E-0A1C-4E22-B701-DFCC39FA223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D1E51B0-A24B-4261-A338-BE802D8CE6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D0676D24-15E6-4EA3-9590-878A53090B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D252D484-F55B-4EE7-BF35-08652FEA89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EB07DA79-8C2D-44B6-A252-FF5DB62F3E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80F6DE3-3640-4C25-8837-A6B1E41A6C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222DA15E-9A2D-4429-B40F-12E2664ABA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6120DC9F-BFAE-46FA-B81A-4334A80C2E3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4AF64312-AB2F-4B8C-B69A-5129ABA401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2078AA1F-9997-4AB7-8903-28D7378192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5BE7F37F-0FCD-4101-A553-CDE9F06172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FBC4E6C8-9D15-475E-AD76-C576C3B62F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D525A362-0617-4DBA-B80A-A9F71556BB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69B80D36-CF0F-4B83-8D6B-F5B8B33F44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52B0DEE0-A19E-4085-98EE-077F63192B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C304EE28-8A0F-4D5D-AE34-F4C1AF5B5E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D166EB2F-6224-4747-9619-53F3B1FD2E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07D6BB06-29F8-4051-98DD-664353B4B2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190BDBDF-4758-45E9-8FCE-79AB9739A4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304DC00-4F1A-4B75-A33E-46B7C56C85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3A2F8905-A0CF-4B11-B3FD-3E14ABE9CD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1FFBFBB1-5A44-4D9A-853A-47DDDA53C1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EDFC373-463B-408F-A346-082CC9F708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BD837042-05E8-4084-901F-FFE3F83F9E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82FF5B37-6F6E-41FF-A956-66803F247E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2016BE76-612A-4DFF-A7BC-B76A28F429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1B471BC3-E33F-44A3-B00C-353291C5C5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973EFC1-7B8C-4019-982D-C785A5D37F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948858D-D698-4A79-BFDD-618FA7CF0C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33C0D23-B0A5-4EED-AC97-3BBEBC6A8E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152B772C-D48F-4153-8205-0F76103459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D150401F-EA9F-4ED4-A0E9-69AD478461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C02F9ABD-44F2-41C7-9428-376A4E40F5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9C5F6F4B-6D88-4D81-BA48-283DAA290A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898B2B71-F322-43BF-B8BF-BB4ED84EAE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BD600D2D-0481-4E87-AF12-783F07993C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EEA14B12-C9B1-4D6C-AB22-74B9EAF42A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343E0F66-8BA1-4DA7-90CB-93BB877176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ADDD5818-A118-4A10-9EB6-60B71C2732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C061A5F-920A-421E-AB42-3B193566A9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F9E4686C-78DC-42F9-A545-475F69E177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4E20EFC5-E5F4-4E65-8E73-2E7DC4AD8C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24251CF9-0663-4314-9B5C-CCAB3822F7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B5AAEB09-5A62-4C24-9563-A70253E180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52425BFD-BE7C-4DE9-A9FB-8A789D5B64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E9F13CA2-E9C2-452D-A357-31DF199D8A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85C340C3-8FA8-4FB1-8D1C-7D9F8DF5AF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D4E7F313-E0E8-49FC-9955-3B6F12B329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B66DA76E-9AD8-409E-B5E4-EF71D07039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EBB2017C-9095-4368-BDE9-E5DE751075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1E555C8D-9AA7-4994-BD68-B3CEA69413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876DBE2F-3C0F-4762-BD17-84E31353C5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2B59C7BC-ABC7-40A9-984A-EDE985AFC1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6F37CB96-7A26-4D53-A845-318FEBCEFB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8278CE0-5D37-47A4-85BA-1FA7A6FC2FA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2" y="295279"/>
          <a:ext cx="1343839" cy="866772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152400</xdr:colOff>
      <xdr:row>11</xdr:row>
      <xdr:rowOff>130630</xdr:rowOff>
    </xdr:from>
    <xdr:to>
      <xdr:col>11</xdr:col>
      <xdr:colOff>555171</xdr:colOff>
      <xdr:row>25</xdr:row>
      <xdr:rowOff>21772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4C0BB827-5664-4673-83F5-215548091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2268" r="9923"/>
        <a:stretch/>
      </xdr:blipFill>
      <xdr:spPr>
        <a:xfrm>
          <a:off x="9372600" y="3461659"/>
          <a:ext cx="2623457" cy="3614056"/>
        </a:xfrm>
        <a:prstGeom prst="rect">
          <a:avLst/>
        </a:prstGeom>
      </xdr:spPr>
    </xdr:pic>
    <xdr:clientData/>
  </xdr:twoCellAnchor>
  <xdr:twoCellAnchor editAs="oneCell">
    <xdr:from>
      <xdr:col>11</xdr:col>
      <xdr:colOff>609600</xdr:colOff>
      <xdr:row>11</xdr:row>
      <xdr:rowOff>152401</xdr:rowOff>
    </xdr:from>
    <xdr:to>
      <xdr:col>13</xdr:col>
      <xdr:colOff>688467</xdr:colOff>
      <xdr:row>25</xdr:row>
      <xdr:rowOff>32657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96CE06DE-DEBB-4CA7-B45B-28B1F332B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50486" y="3483430"/>
          <a:ext cx="2332210" cy="3603170"/>
        </a:xfrm>
        <a:prstGeom prst="rect">
          <a:avLst/>
        </a:prstGeom>
      </xdr:spPr>
    </xdr:pic>
    <xdr:clientData/>
  </xdr:twoCellAnchor>
  <xdr:twoCellAnchor editAs="oneCell">
    <xdr:from>
      <xdr:col>13</xdr:col>
      <xdr:colOff>751114</xdr:colOff>
      <xdr:row>11</xdr:row>
      <xdr:rowOff>152399</xdr:rowOff>
    </xdr:from>
    <xdr:to>
      <xdr:col>15</xdr:col>
      <xdr:colOff>696686</xdr:colOff>
      <xdr:row>25</xdr:row>
      <xdr:rowOff>97971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B6546C37-C7B6-4536-8E64-836CBF6A70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7163" r="12239"/>
        <a:stretch/>
      </xdr:blipFill>
      <xdr:spPr>
        <a:xfrm>
          <a:off x="14445343" y="3483428"/>
          <a:ext cx="1970315" cy="3668486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951F8929-B538-4020-8AF5-175525C6F8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7209C326-4D07-4316-B86E-7387F56A22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A665912D-2775-4E0D-AAB3-3D9E272538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137195F3-71EC-4B66-B166-D0DE5B119E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D4720597-03C6-4E4B-A032-EE122C071B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1A47A61C-D850-4F72-8FFC-DF553CB6DE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E6118A82-0627-481A-8962-D20EA8837D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27E9CA7F-F038-4A9F-B3EE-CF2349DD7B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F813127B-39F6-47BA-842C-5F3468F873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ED75B798-2B03-498B-882A-D540D482FA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0071BD76-9DF1-449C-BB8C-B65D915DE0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FE0DCF01-06D0-457D-9DE1-94A75394EF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BD23BA5A-ADF9-4E4C-BCC2-54856292F9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8" name="AutoShape 1025" descr="Mostrando IMG_8691.JPG">
          <a:extLst>
            <a:ext uri="{FF2B5EF4-FFF2-40B4-BE49-F238E27FC236}">
              <a16:creationId xmlns:a16="http://schemas.microsoft.com/office/drawing/2014/main" id="{EFCECDFC-F0FC-4801-BC11-95DAE46580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9" name="AutoShape 1024" descr="Mostrando IMG_8691.JPG">
          <a:extLst>
            <a:ext uri="{FF2B5EF4-FFF2-40B4-BE49-F238E27FC236}">
              <a16:creationId xmlns:a16="http://schemas.microsoft.com/office/drawing/2014/main" id="{69B23468-7443-4DED-BC14-D422637A1E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0" name="AutoShape 1025" descr="Mostrando IMG_8691.JPG">
          <a:extLst>
            <a:ext uri="{FF2B5EF4-FFF2-40B4-BE49-F238E27FC236}">
              <a16:creationId xmlns:a16="http://schemas.microsoft.com/office/drawing/2014/main" id="{2B516BB5-FA79-4E39-ACF7-F86883E32E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1" name="AutoShape 1024" descr="Mostrando IMG_8691.JPG">
          <a:extLst>
            <a:ext uri="{FF2B5EF4-FFF2-40B4-BE49-F238E27FC236}">
              <a16:creationId xmlns:a16="http://schemas.microsoft.com/office/drawing/2014/main" id="{808569F0-B775-499C-BCB8-97A1711979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2" name="AutoShape 1025" descr="Mostrando IMG_8691.JPG">
          <a:extLst>
            <a:ext uri="{FF2B5EF4-FFF2-40B4-BE49-F238E27FC236}">
              <a16:creationId xmlns:a16="http://schemas.microsoft.com/office/drawing/2014/main" id="{097CCAFA-7D99-44AB-A330-3AA575639F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3" name="AutoShape 1024" descr="Mostrando IMG_8691.JPG">
          <a:extLst>
            <a:ext uri="{FF2B5EF4-FFF2-40B4-BE49-F238E27FC236}">
              <a16:creationId xmlns:a16="http://schemas.microsoft.com/office/drawing/2014/main" id="{E3BA6CB8-4713-4123-B64C-EB35C96444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EF75D09-B5C6-4CE7-B2CD-B2DCFB980E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D3AC1F36-8A09-4DAB-828B-8DA048F863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45711E38-CB8F-420A-A413-84E4C6B1E13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822881C2-F2C3-4203-83B7-B81E16ACCF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94D7A6DB-1EEA-40EB-B0F9-3040C1E4FD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E8B81D66-7C49-489C-B6AA-054BE1F50C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1C643CE5-AF6E-4FBB-A1C4-ED94638301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9E91E1DC-53AE-4B36-A91D-F3B4B30BB8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2A608ADE-1C6C-42A4-868E-F2D74D5BC4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B5D74A9F-2F2F-479B-93F4-9257D108EC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82960E36-BCFF-4653-AC70-B77F8B299F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73616955-2CAC-4B8E-8B13-49BE400842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C362831D-00A2-4D96-A0ED-6E6602EFD9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7" name="AutoShape 1025" descr="Mostrando IMG_8691.JPG">
          <a:extLst>
            <a:ext uri="{FF2B5EF4-FFF2-40B4-BE49-F238E27FC236}">
              <a16:creationId xmlns:a16="http://schemas.microsoft.com/office/drawing/2014/main" id="{FFBABCD8-DB18-40B4-AC87-9B9C159D14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8" name="AutoShape 1024" descr="Mostrando IMG_8691.JPG">
          <a:extLst>
            <a:ext uri="{FF2B5EF4-FFF2-40B4-BE49-F238E27FC236}">
              <a16:creationId xmlns:a16="http://schemas.microsoft.com/office/drawing/2014/main" id="{88F1D708-27AB-4FAB-A2B5-E45270E360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9" name="AutoShape 1025" descr="Mostrando IMG_8691.JPG">
          <a:extLst>
            <a:ext uri="{FF2B5EF4-FFF2-40B4-BE49-F238E27FC236}">
              <a16:creationId xmlns:a16="http://schemas.microsoft.com/office/drawing/2014/main" id="{AD0AA097-DAFC-413F-B03B-2B8517A7E2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0" name="AutoShape 1024" descr="Mostrando IMG_8691.JPG">
          <a:extLst>
            <a:ext uri="{FF2B5EF4-FFF2-40B4-BE49-F238E27FC236}">
              <a16:creationId xmlns:a16="http://schemas.microsoft.com/office/drawing/2014/main" id="{C14ACFC5-C417-42A8-BD0E-D0A4324A4E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1" name="AutoShape 1025" descr="Mostrando IMG_8691.JPG">
          <a:extLst>
            <a:ext uri="{FF2B5EF4-FFF2-40B4-BE49-F238E27FC236}">
              <a16:creationId xmlns:a16="http://schemas.microsoft.com/office/drawing/2014/main" id="{32ADFD8B-AF4D-4C5F-9B93-7ECF9D7567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2" name="AutoShape 1024" descr="Mostrando IMG_8691.JPG">
          <a:extLst>
            <a:ext uri="{FF2B5EF4-FFF2-40B4-BE49-F238E27FC236}">
              <a16:creationId xmlns:a16="http://schemas.microsoft.com/office/drawing/2014/main" id="{28AFADBD-D585-49B1-8550-FB4313C04B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0AFE6DCB-9557-4460-B4FD-28832798C2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8FDF83B4-7CE5-41B3-8822-D8437390AA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383E650A-69FD-4DC9-8412-A138C70D56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F11E47EB-04D6-44C1-A154-2A2AB3E686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9573DD8C-1D30-4B63-8FB9-FBBC01EC7E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4A0C6A29-1140-4D51-9BA2-139120757DC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3541DF47-9D38-4B45-9C1D-71B168F163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582BC26A-642A-4D03-B0F1-2A8832DD30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97D84422-6439-49F8-82FE-B14C648D77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496C4338-4E97-4D4C-8974-F465936E79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2F83EA86-EF2F-49A0-BB4F-77B5CFF465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1532EFEE-E91F-4E00-9477-D5DF64D483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CB08BDCF-D1F5-4869-A08D-6FFD9AE02A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6" name="AutoShape 1025" descr="Mostrando IMG_8691.JPG">
          <a:extLst>
            <a:ext uri="{FF2B5EF4-FFF2-40B4-BE49-F238E27FC236}">
              <a16:creationId xmlns:a16="http://schemas.microsoft.com/office/drawing/2014/main" id="{A537D663-B9D2-4942-8C38-0080DEEC64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7" name="AutoShape 1024" descr="Mostrando IMG_8691.JPG">
          <a:extLst>
            <a:ext uri="{FF2B5EF4-FFF2-40B4-BE49-F238E27FC236}">
              <a16:creationId xmlns:a16="http://schemas.microsoft.com/office/drawing/2014/main" id="{30087206-C521-42D8-9BC9-80179224F6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8" name="AutoShape 1025" descr="Mostrando IMG_8691.JPG">
          <a:extLst>
            <a:ext uri="{FF2B5EF4-FFF2-40B4-BE49-F238E27FC236}">
              <a16:creationId xmlns:a16="http://schemas.microsoft.com/office/drawing/2014/main" id="{F826255D-FFDB-4B63-B11A-B1D17FCAFD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9" name="AutoShape 1024" descr="Mostrando IMG_8691.JPG">
          <a:extLst>
            <a:ext uri="{FF2B5EF4-FFF2-40B4-BE49-F238E27FC236}">
              <a16:creationId xmlns:a16="http://schemas.microsoft.com/office/drawing/2014/main" id="{5B850218-CF47-4134-ADE8-8933468B88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0" name="AutoShape 1025" descr="Mostrando IMG_8691.JPG">
          <a:extLst>
            <a:ext uri="{FF2B5EF4-FFF2-40B4-BE49-F238E27FC236}">
              <a16:creationId xmlns:a16="http://schemas.microsoft.com/office/drawing/2014/main" id="{C047C4FA-420A-4797-A29D-7838AECC50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1" name="AutoShape 1024" descr="Mostrando IMG_8691.JPG">
          <a:extLst>
            <a:ext uri="{FF2B5EF4-FFF2-40B4-BE49-F238E27FC236}">
              <a16:creationId xmlns:a16="http://schemas.microsoft.com/office/drawing/2014/main" id="{D30ACF09-3CA7-4067-BB48-7F01B8C338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D137C0CB-B6FD-46BF-B6E7-D10C6B1E5E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74108478-C961-487E-96CD-27A0625166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2E11E2BA-D410-4A5B-B939-ECCB5E8F42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E90D0295-ED07-4F01-B540-9E84CDD5F7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7527A12D-1247-47AD-B340-6B66C80758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1D6F1597-CF32-43F1-8CA8-3BD1F88755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07A6AE7A-326B-4989-8F6A-02A8BE3C0B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F656840D-3FF9-4733-B86A-69CDDDED3E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3C5462F7-C224-4487-B845-E020D3CB5E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965CB139-3CFF-421D-9B0F-94AE247F8B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F82E7B50-97DE-41AE-8A74-1EECA343C0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4075C45E-BB3D-42D5-8848-BE3A49DBCD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613F531A-9521-4DA9-A706-67822B3860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5" name="AutoShape 1025" descr="Mostrando IMG_8691.JPG">
          <a:extLst>
            <a:ext uri="{FF2B5EF4-FFF2-40B4-BE49-F238E27FC236}">
              <a16:creationId xmlns:a16="http://schemas.microsoft.com/office/drawing/2014/main" id="{C1010FD0-D4A8-4D39-9310-2327D016F9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6" name="AutoShape 1024" descr="Mostrando IMG_8691.JPG">
          <a:extLst>
            <a:ext uri="{FF2B5EF4-FFF2-40B4-BE49-F238E27FC236}">
              <a16:creationId xmlns:a16="http://schemas.microsoft.com/office/drawing/2014/main" id="{16D0D81C-CF74-41BA-8F21-9ED36A18B7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7" name="AutoShape 1025" descr="Mostrando IMG_8691.JPG">
          <a:extLst>
            <a:ext uri="{FF2B5EF4-FFF2-40B4-BE49-F238E27FC236}">
              <a16:creationId xmlns:a16="http://schemas.microsoft.com/office/drawing/2014/main" id="{5E2E62F8-5925-46E7-8C6B-0745E37298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8" name="AutoShape 1024" descr="Mostrando IMG_8691.JPG">
          <a:extLst>
            <a:ext uri="{FF2B5EF4-FFF2-40B4-BE49-F238E27FC236}">
              <a16:creationId xmlns:a16="http://schemas.microsoft.com/office/drawing/2014/main" id="{3E6762B4-7874-4889-A481-5B98511C40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9" name="AutoShape 1025" descr="Mostrando IMG_8691.JPG">
          <a:extLst>
            <a:ext uri="{FF2B5EF4-FFF2-40B4-BE49-F238E27FC236}">
              <a16:creationId xmlns:a16="http://schemas.microsoft.com/office/drawing/2014/main" id="{1A02C037-A95D-4095-BCE6-240D37EE1C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16548478-812A-4BED-AFD3-9B47423EB8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1F7336F9-FB9E-4C42-9CB6-5F93B67D5F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7C71AD93-6356-49DE-A965-2A8BE455CC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C842F064-19AF-41DA-B024-A750DBD2EB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24F85A5D-8935-4469-A5E6-C4BC050F9B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EEBA4142-1A80-4EC0-B3E1-9E81A12EB5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4C1CC0FE-6301-4012-BC1E-1EAEB6124D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039DE15C-FE1E-47CA-94E9-BEA14B2E2D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371BC677-69AF-450A-9EFC-7938CA9D36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1690D1D8-0AAE-4B64-B5AC-5776F2B8E9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A61F8F84-FF6A-4AD9-BA0A-8E4A04F918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59335997-DB2E-491A-9CDB-A1EF4BD50B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9B86408B-4CD1-4B78-9A7C-6D26FCA5F8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30E4F534-7138-4AEA-A42C-51507D7855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4" name="AutoShape 1025" descr="Mostrando IMG_8691.JPG">
          <a:extLst>
            <a:ext uri="{FF2B5EF4-FFF2-40B4-BE49-F238E27FC236}">
              <a16:creationId xmlns:a16="http://schemas.microsoft.com/office/drawing/2014/main" id="{5269103B-A4E2-4A96-BFFE-F0E6216BF3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F5CDE1BD-19D8-407B-84D4-0F9184E539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6" name="AutoShape 1025" descr="Mostrando IMG_8691.JPG">
          <a:extLst>
            <a:ext uri="{FF2B5EF4-FFF2-40B4-BE49-F238E27FC236}">
              <a16:creationId xmlns:a16="http://schemas.microsoft.com/office/drawing/2014/main" id="{F11DEEDD-230D-4FD9-BA29-C96193ADD9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8CF2A972-D4D8-4EC8-910C-4AEC46C904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436C8BD9-C41E-422A-9D80-199AD1897C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B67D47FB-D30A-4895-8391-065C9C401C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60394C91-5D4C-4EE6-AFE4-8BDF24E0D6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28BAEF97-7466-40B1-948E-5F22EB36AD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7A1B88C4-74CD-4B95-A2BB-79A778050F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6F3E7C20-AA78-4A21-8B70-8F7591928A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15982476-722C-4F12-B737-8E752CE480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7850A4A5-BA57-4B07-B880-EDF250BACD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3161943B-7644-4CC6-9C7C-184129CE45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0FC2CD94-56E8-49A6-8064-A829BFC274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39E74E46-D861-4472-8E96-F3F3BC63B3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2D953829-A3C9-41E9-ACE1-0A79064AF4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CD6A7106-72BA-4374-A2D1-2E39453A77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BA3B38D0-E39A-4803-8D0B-2EA4FD144C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05ED020D-634A-43AA-9E03-2008FF145F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3" name="AutoShape 1025" descr="Mostrando IMG_8691.JPG">
          <a:extLst>
            <a:ext uri="{FF2B5EF4-FFF2-40B4-BE49-F238E27FC236}">
              <a16:creationId xmlns:a16="http://schemas.microsoft.com/office/drawing/2014/main" id="{6E258117-B22A-44A0-BF73-FD23CF97B4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C44A5178-2D1C-44EB-BD1C-1295CE3644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5" name="AutoShape 1025" descr="Mostrando IMG_8691.JPG">
          <a:extLst>
            <a:ext uri="{FF2B5EF4-FFF2-40B4-BE49-F238E27FC236}">
              <a16:creationId xmlns:a16="http://schemas.microsoft.com/office/drawing/2014/main" id="{9A2F8007-15A3-4DD7-A502-8AEAEAFFA6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8F0B9DDF-DDFD-4C80-AF39-D825FDD134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C8213998-AD82-43D7-B754-F1D7B8E702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C2B5ABE2-7CDC-47A0-977A-6F6B4610F1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DB821163-86A5-4483-A39E-2F2D705F24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CCA00D46-E25A-4DC9-8D0F-5EB15A9F5D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CF2E6D88-D739-4806-B1D9-2E487145CB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0AA0633C-34E0-4605-9AC8-06C37C8817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E828705C-95C1-40A3-8F85-ABAF21853C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1D9713B1-C74F-4436-B60C-6AA6F0B0E4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F94E324B-3898-4FA7-AAAC-85666D49A9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9E961C8F-6D0A-4535-918C-C7CBB098F1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D225EA46-41F3-4A26-9EDC-20114EB8D3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0D808531-E9ED-4CCF-8780-F3B4C46633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26EDCA5B-3567-48FC-8624-5060CF3E4A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3958FDF0-71DB-4ABC-8ED8-6B46D517BAE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309C22AD-34E3-4629-87AA-509E966F5D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2" name="AutoShape 1025" descr="Mostrando IMG_8691.JPG">
          <a:extLst>
            <a:ext uri="{FF2B5EF4-FFF2-40B4-BE49-F238E27FC236}">
              <a16:creationId xmlns:a16="http://schemas.microsoft.com/office/drawing/2014/main" id="{3B263C3D-3F1B-4C12-89ED-AAC99445E1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87DCEB56-DD77-4110-86D3-B6F175F1A7B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4" name="AutoShape 1025" descr="Mostrando IMG_8691.JPG">
          <a:extLst>
            <a:ext uri="{FF2B5EF4-FFF2-40B4-BE49-F238E27FC236}">
              <a16:creationId xmlns:a16="http://schemas.microsoft.com/office/drawing/2014/main" id="{9648CFFA-492F-474E-A557-5520FAF0472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84119B79-98BF-47FF-BD04-92A0DDE911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B5055362-3099-4917-81D9-919D6E6F5E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8CBFDF3A-3DE7-462A-9ADA-60E9D217A4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2764F415-96FB-45E2-9439-4158BFF9B9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1026985E-1FEC-4A13-85DF-23F5B132D0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8E8BBEBE-D509-45B4-BBED-C9A645A9F3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833F385C-49C7-4F6B-94A2-59928FD8EF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55389C88-6E01-4EC4-8B09-10D8BC70462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016C52CD-747C-4184-A778-8F8BBF90B7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F9CDFE8B-E9C3-48C7-AA43-75908BAA88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FE02DCEE-42D3-4126-837D-2F5F4C4493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480E8EE1-CAD4-4CDB-ADEA-6336F0E01F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0C3AB770-281B-4E19-9ADE-3B1513AD55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4AF09DDE-9096-46FF-9B8D-46B508FA7B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D95F4243-ED3E-45A8-9EDE-7CB27FB9E1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157A999A-D173-49A7-84A8-435E323E29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1" name="AutoShape 1025" descr="Mostrando IMG_8691.JPG">
          <a:extLst>
            <a:ext uri="{FF2B5EF4-FFF2-40B4-BE49-F238E27FC236}">
              <a16:creationId xmlns:a16="http://schemas.microsoft.com/office/drawing/2014/main" id="{982ECB73-7D8B-47ED-9D64-43E73DDE07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1AE4342B-CEEB-450D-8ACE-A4B68D30C5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B69F1CDD-5F0F-478E-BD5A-E7EA7CAD81A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4918E036-83F0-46D2-8BAC-5808339E0B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DF351459-1A5C-45E0-A204-DF1F9F5BA6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7671DF23-B408-41B6-8D49-6882E69939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36D3869-9CA3-4A22-A62F-400255EEECC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17EBD58C-EB8E-4BE4-87ED-17F262D6A67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8471971A-E866-4663-8FD4-C1F9F6B2027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9015D01D-0D24-49B8-84DC-4D1714DBC2C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7D8F0561-EC02-4C41-B53D-2662681E1E6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69BD6363-6518-421E-A161-6026CE1C2CE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3CEC2F32-75E4-43D1-9228-970A09D7784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F3D0EDDC-76C3-4B17-A6DA-6CBA2904086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A6C916CE-A9DC-445A-9498-9CA312F4142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16161AE5-A1AD-4B55-AC9E-416E31B6765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4C0E7F05-B6F5-4E1A-BD03-AF99E5F7A3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1D4E4A25-EB44-4270-BFDA-1209327E858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46F3FECD-D435-4F44-B489-DF87542F94E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92C89D3F-1D74-4DAD-BA00-11A7D9C2A60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5793BF0-4D78-4BD0-97B6-8AA4B10929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B7D124C4-8CFF-4678-96A9-8983075D68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0E115C8-5892-4EF7-8A59-61A48E76581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232D9CDB-7905-40F2-83AC-175AEF82315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F74D4F4-EC37-4DA9-A89D-46AA6B4D773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FE7D4C5-E50D-4F6C-B084-47A13F1E5F8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5E7AA826-E77A-4E4E-9BF6-3684045B963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355F0A1-0BC7-44F4-9B3C-F2506422444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970ED813-2558-4F97-BC9F-6D7BFEFAE28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DAF41005-5550-4C90-878C-93FDFB62EDF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6348AE4D-1360-4093-884C-B9BDD98AB38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10CD9167-907F-4195-8B6C-FCFDB6FCB48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CB592709-8C0B-4E85-9116-7DCE13B3E3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42AE2982-2FB7-47FE-BF01-0621B3D52B6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D5E1FAD-F732-469E-918A-069D1767C39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6DB0211E-11B5-4A3E-91E4-503B9A5B91A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390691A3-7001-439F-AAF4-8D7CCB74FA3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E0687FB6-9C6B-4AD8-A41D-903908B086F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9F621D57-837C-4B7C-8862-7D0F700A654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8C0B021F-2A9F-4550-9A44-BA193D5828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33757867-357D-46C4-BAFA-AAA8616ECEB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8E90E298-BC98-44D3-8A3E-F8D83EC9A8A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9059A1E3-9B1B-4BB9-9C5B-4D54C1D9526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316E1D4B-E40E-495A-916D-DD7057CCDD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4DEFB377-04A1-4932-A79A-A11F616F321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2E9CAE34-0325-4F7E-800E-CDC5F69F8F0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FDB2196-5A5B-40F6-9B2A-C5D921160B7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4649117A-6086-4577-9FD0-86F998B73F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F82D2BCF-B446-4BF3-98EE-943ECA67DF5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538E7E12-256B-48E8-BCB5-8247197D118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39BA84B-9691-4856-85DC-13C7F447E9C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9A07C53-4845-4EA5-A25D-3D4B24D57A9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E64367A3-DD61-4832-BDE8-E50F3A84A70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134B5AF6-32C7-426C-B817-D039D726C0F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8CD49390-6909-4549-8F74-8D6E820C8E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CB8E4F0-5ADA-47FB-9E5B-8C2E64221CE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7658ED5-7234-4535-BA9F-93210EF4BAE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20C143A1-75D9-4275-B9F7-46D7A714F8E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45D6D430-EC0D-428C-B827-F95BE935AD7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6DC623BA-01DA-4555-8548-78EFC72FC05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E79656B5-A65F-450E-A8C5-328D5111479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7BBC15F1-5E4F-4E68-B6F0-8C753B2869B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E971D2D8-DD00-46DA-A346-76AE7058542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E6CBADFD-AB69-4B9D-AAEA-DBA37C194A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333BE43-C71B-45C1-AE69-C0C77C1877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06331F44-2123-49A4-89E6-99CDEB65D22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C165275D-2F4E-4A51-9372-682E8E85C7E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C179891C-F593-46C4-8B25-C4DFDEFEDCF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971A115F-AD11-4917-B836-EA103748A47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EBFE15C-DCC6-4E4F-A3E0-D73F1080B5B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4DBCE1AA-B463-4296-BD88-A129CA66A7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C03124DF-28D5-4791-95B1-599940BA6B7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7AB45169-4799-41CF-B315-461ABF2FF31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6435DA69-BDB4-42E2-B84A-CEDA5574566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19AAC08F-3D58-463F-AFBA-FD425CCA40B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B3E9C51F-88C7-48E5-9B94-A016858C4DA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BA8D1773-8B28-4B96-AC42-0F6A53A967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9D85292F-69C4-4552-A469-316A70FF3D9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DED4E27-76A8-4F39-9214-5C192805624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8059F28B-66B4-4DA4-96C4-1FBA0391787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BE9586F0-1F21-44E5-A503-74BEC758516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703D8622-77C7-484B-B64C-D1ADF170E21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21002269-94B2-4D84-9E19-08852D65696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7169" cy="8667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160695</xdr:colOff>
      <xdr:row>12</xdr:row>
      <xdr:rowOff>174134</xdr:rowOff>
    </xdr:from>
    <xdr:to>
      <xdr:col>10</xdr:col>
      <xdr:colOff>1859828</xdr:colOff>
      <xdr:row>25</xdr:row>
      <xdr:rowOff>115072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480287F8-145F-4DE4-8FCB-A1BA781B83B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373275" y="3816494"/>
          <a:ext cx="1699133" cy="29127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1883840</xdr:colOff>
      <xdr:row>12</xdr:row>
      <xdr:rowOff>160800</xdr:rowOff>
    </xdr:from>
    <xdr:to>
      <xdr:col>12</xdr:col>
      <xdr:colOff>441959</xdr:colOff>
      <xdr:row>25</xdr:row>
      <xdr:rowOff>114299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E3267D1E-43A9-4F4A-9A57-A8D82D7815B4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1096420" y="3803160"/>
          <a:ext cx="1804239" cy="29252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461024</xdr:colOff>
      <xdr:row>12</xdr:row>
      <xdr:rowOff>174979</xdr:rowOff>
    </xdr:from>
    <xdr:to>
      <xdr:col>13</xdr:col>
      <xdr:colOff>960120</xdr:colOff>
      <xdr:row>25</xdr:row>
      <xdr:rowOff>106680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15935B9D-D81E-4487-A0A1-BCD65B57B29E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9724" y="3817339"/>
          <a:ext cx="1725916" cy="290350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82" name="AutoShape 1024" descr="Mostrando IMG_8691.JPG">
          <a:extLst>
            <a:ext uri="{FF2B5EF4-FFF2-40B4-BE49-F238E27FC236}">
              <a16:creationId xmlns:a16="http://schemas.microsoft.com/office/drawing/2014/main" id="{B821BA4B-D6B0-4B1D-9E70-D4A2F4D31470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83" name="AutoShape 1025" descr="Mostrando IMG_8691.JPG">
          <a:extLst>
            <a:ext uri="{FF2B5EF4-FFF2-40B4-BE49-F238E27FC236}">
              <a16:creationId xmlns:a16="http://schemas.microsoft.com/office/drawing/2014/main" id="{DFC9BA24-E3DC-47AD-825E-6A1E4002B0FF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84" name="AutoShape 1024" descr="Mostrando IMG_8691.JPG">
          <a:extLst>
            <a:ext uri="{FF2B5EF4-FFF2-40B4-BE49-F238E27FC236}">
              <a16:creationId xmlns:a16="http://schemas.microsoft.com/office/drawing/2014/main" id="{0D062524-C24F-4878-90FA-9319F3F891AF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85" name="AutoShape 1025" descr="Mostrando IMG_8691.JPG">
          <a:extLst>
            <a:ext uri="{FF2B5EF4-FFF2-40B4-BE49-F238E27FC236}">
              <a16:creationId xmlns:a16="http://schemas.microsoft.com/office/drawing/2014/main" id="{5E060127-DBE0-4A6E-A9C8-D357A627FFA1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86" name="AutoShape 1024" descr="Mostrando IMG_8691.JPG">
          <a:extLst>
            <a:ext uri="{FF2B5EF4-FFF2-40B4-BE49-F238E27FC236}">
              <a16:creationId xmlns:a16="http://schemas.microsoft.com/office/drawing/2014/main" id="{0A418995-F85D-46E5-BE6C-8DAFE2D0303B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87" name="AutoShape 1025" descr="Mostrando IMG_8691.JPG">
          <a:extLst>
            <a:ext uri="{FF2B5EF4-FFF2-40B4-BE49-F238E27FC236}">
              <a16:creationId xmlns:a16="http://schemas.microsoft.com/office/drawing/2014/main" id="{AD1C0D03-8E38-489A-9B93-475ECBD1D3E1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88" name="AutoShape 1024" descr="Mostrando IMG_8691.JPG">
          <a:extLst>
            <a:ext uri="{FF2B5EF4-FFF2-40B4-BE49-F238E27FC236}">
              <a16:creationId xmlns:a16="http://schemas.microsoft.com/office/drawing/2014/main" id="{01E2F31E-E0D6-40E0-BD87-EE51D736EEFC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89" name="AutoShape 1025" descr="Mostrando IMG_8691.JPG">
          <a:extLst>
            <a:ext uri="{FF2B5EF4-FFF2-40B4-BE49-F238E27FC236}">
              <a16:creationId xmlns:a16="http://schemas.microsoft.com/office/drawing/2014/main" id="{4777DA0A-5699-43D2-91F1-88250EA337A3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0" name="AutoShape 1024" descr="Mostrando IMG_8691.JPG">
          <a:extLst>
            <a:ext uri="{FF2B5EF4-FFF2-40B4-BE49-F238E27FC236}">
              <a16:creationId xmlns:a16="http://schemas.microsoft.com/office/drawing/2014/main" id="{909D6F62-A241-4912-ABDD-E5B5693D37B3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1" name="AutoShape 1025" descr="Mostrando IMG_8691.JPG">
          <a:extLst>
            <a:ext uri="{FF2B5EF4-FFF2-40B4-BE49-F238E27FC236}">
              <a16:creationId xmlns:a16="http://schemas.microsoft.com/office/drawing/2014/main" id="{BF869DE9-286C-4D33-AED7-5A33440DD595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2" name="AutoShape 1024" descr="Mostrando IMG_8691.JPG">
          <a:extLst>
            <a:ext uri="{FF2B5EF4-FFF2-40B4-BE49-F238E27FC236}">
              <a16:creationId xmlns:a16="http://schemas.microsoft.com/office/drawing/2014/main" id="{4CE2984E-83ED-447A-AF5B-00BCBA89E59F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3" name="AutoShape 1025" descr="Mostrando IMG_8691.JPG">
          <a:extLst>
            <a:ext uri="{FF2B5EF4-FFF2-40B4-BE49-F238E27FC236}">
              <a16:creationId xmlns:a16="http://schemas.microsoft.com/office/drawing/2014/main" id="{362ACBE2-41B8-4E0E-AEB8-472B48886ED8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4" name="AutoShape 1024" descr="Mostrando IMG_8691.JPG">
          <a:extLst>
            <a:ext uri="{FF2B5EF4-FFF2-40B4-BE49-F238E27FC236}">
              <a16:creationId xmlns:a16="http://schemas.microsoft.com/office/drawing/2014/main" id="{28C5CFC0-2B55-4FB5-9067-E6520AD03D21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5" name="AutoShape 1025" descr="Mostrando IMG_8691.JPG">
          <a:extLst>
            <a:ext uri="{FF2B5EF4-FFF2-40B4-BE49-F238E27FC236}">
              <a16:creationId xmlns:a16="http://schemas.microsoft.com/office/drawing/2014/main" id="{961EF670-2660-490E-B6FF-93B23A5C3BA2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6" name="AutoShape 1024" descr="Mostrando IMG_8691.JPG">
          <a:extLst>
            <a:ext uri="{FF2B5EF4-FFF2-40B4-BE49-F238E27FC236}">
              <a16:creationId xmlns:a16="http://schemas.microsoft.com/office/drawing/2014/main" id="{684A4D1D-7C1E-4C8E-9731-E52AA3D97FD4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7" name="AutoShape 1025" descr="Mostrando IMG_8691.JPG">
          <a:extLst>
            <a:ext uri="{FF2B5EF4-FFF2-40B4-BE49-F238E27FC236}">
              <a16:creationId xmlns:a16="http://schemas.microsoft.com/office/drawing/2014/main" id="{69A4F992-09BC-4C44-B992-DAA4F600A4F8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161A6B5F-0B78-48E0-8434-DC9C676BAD5B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E8D6A974-CDE5-4513-9BE2-B25819348C7D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AA183F89-CB94-461D-86B4-6BEB93CC9D6F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1" name="AutoShape 1024" descr="Mostrando IMG_8691.JPG">
          <a:extLst>
            <a:ext uri="{FF2B5EF4-FFF2-40B4-BE49-F238E27FC236}">
              <a16:creationId xmlns:a16="http://schemas.microsoft.com/office/drawing/2014/main" id="{634CF3F5-BD63-430A-9AC5-1FD074867E5C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2" name="AutoShape 1025" descr="Mostrando IMG_8691.JPG">
          <a:extLst>
            <a:ext uri="{FF2B5EF4-FFF2-40B4-BE49-F238E27FC236}">
              <a16:creationId xmlns:a16="http://schemas.microsoft.com/office/drawing/2014/main" id="{DDBB724D-0348-43D8-9387-FFF1B35913F5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3" name="AutoShape 1024" descr="Mostrando IMG_8691.JPG">
          <a:extLst>
            <a:ext uri="{FF2B5EF4-FFF2-40B4-BE49-F238E27FC236}">
              <a16:creationId xmlns:a16="http://schemas.microsoft.com/office/drawing/2014/main" id="{F520E3C2-5819-4E98-80AF-1A78E3CCD5A2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4" name="AutoShape 1025" descr="Mostrando IMG_8691.JPG">
          <a:extLst>
            <a:ext uri="{FF2B5EF4-FFF2-40B4-BE49-F238E27FC236}">
              <a16:creationId xmlns:a16="http://schemas.microsoft.com/office/drawing/2014/main" id="{FDDB4150-8CCD-4699-9917-8DF5EA879773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5" name="AutoShape 1024" descr="Mostrando IMG_8691.JPG">
          <a:extLst>
            <a:ext uri="{FF2B5EF4-FFF2-40B4-BE49-F238E27FC236}">
              <a16:creationId xmlns:a16="http://schemas.microsoft.com/office/drawing/2014/main" id="{A55799D5-29F1-454B-AB10-6D5C415AA06A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6" name="AutoShape 1025" descr="Mostrando IMG_8691.JPG">
          <a:extLst>
            <a:ext uri="{FF2B5EF4-FFF2-40B4-BE49-F238E27FC236}">
              <a16:creationId xmlns:a16="http://schemas.microsoft.com/office/drawing/2014/main" id="{5D96C06C-6703-4BF5-A23B-65ECB4A45F47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7" name="AutoShape 1024" descr="Mostrando IMG_8691.JPG">
          <a:extLst>
            <a:ext uri="{FF2B5EF4-FFF2-40B4-BE49-F238E27FC236}">
              <a16:creationId xmlns:a16="http://schemas.microsoft.com/office/drawing/2014/main" id="{25CFC3EB-0D1C-4DB5-A69D-CFD7A0495291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8" name="AutoShape 1025" descr="Mostrando IMG_8691.JPG">
          <a:extLst>
            <a:ext uri="{FF2B5EF4-FFF2-40B4-BE49-F238E27FC236}">
              <a16:creationId xmlns:a16="http://schemas.microsoft.com/office/drawing/2014/main" id="{B82A2DFD-02F3-4410-B3CC-A9C10280B5E0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09" name="AutoShape 1024" descr="Mostrando IMG_8691.JPG">
          <a:extLst>
            <a:ext uri="{FF2B5EF4-FFF2-40B4-BE49-F238E27FC236}">
              <a16:creationId xmlns:a16="http://schemas.microsoft.com/office/drawing/2014/main" id="{975B8A60-74E4-4021-B55E-18434C8C0D63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0" name="AutoShape 1025" descr="Mostrando IMG_8691.JPG">
          <a:extLst>
            <a:ext uri="{FF2B5EF4-FFF2-40B4-BE49-F238E27FC236}">
              <a16:creationId xmlns:a16="http://schemas.microsoft.com/office/drawing/2014/main" id="{D0671249-E362-4AC5-8377-12DF9947A6F6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1" name="AutoShape 1024" descr="Mostrando IMG_8691.JPG">
          <a:extLst>
            <a:ext uri="{FF2B5EF4-FFF2-40B4-BE49-F238E27FC236}">
              <a16:creationId xmlns:a16="http://schemas.microsoft.com/office/drawing/2014/main" id="{923FEA9F-D65C-456B-BADE-C24BB9177172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2" name="AutoShape 1025" descr="Mostrando IMG_8691.JPG">
          <a:extLst>
            <a:ext uri="{FF2B5EF4-FFF2-40B4-BE49-F238E27FC236}">
              <a16:creationId xmlns:a16="http://schemas.microsoft.com/office/drawing/2014/main" id="{E518CDB8-5D24-4DE0-81DA-C280E106FD60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3" name="AutoShape 1024" descr="Mostrando IMG_8691.JPG">
          <a:extLst>
            <a:ext uri="{FF2B5EF4-FFF2-40B4-BE49-F238E27FC236}">
              <a16:creationId xmlns:a16="http://schemas.microsoft.com/office/drawing/2014/main" id="{19A8C2BB-9C12-45AA-93FB-A3C3E6374A2B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4" name="AutoShape 1025" descr="Mostrando IMG_8691.JPG">
          <a:extLst>
            <a:ext uri="{FF2B5EF4-FFF2-40B4-BE49-F238E27FC236}">
              <a16:creationId xmlns:a16="http://schemas.microsoft.com/office/drawing/2014/main" id="{A4DDB3FE-2DC1-46E2-A757-9A34E81A686C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5" name="AutoShape 1024" descr="Mostrando IMG_8691.JPG">
          <a:extLst>
            <a:ext uri="{FF2B5EF4-FFF2-40B4-BE49-F238E27FC236}">
              <a16:creationId xmlns:a16="http://schemas.microsoft.com/office/drawing/2014/main" id="{E8C1C10A-F895-40C3-942B-1FD619EC9883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6" name="AutoShape 1025" descr="Mostrando IMG_8691.JPG">
          <a:extLst>
            <a:ext uri="{FF2B5EF4-FFF2-40B4-BE49-F238E27FC236}">
              <a16:creationId xmlns:a16="http://schemas.microsoft.com/office/drawing/2014/main" id="{9C9C3694-CFC0-42A5-B45F-08491E50DE38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3C1CEFCF-9BDA-46C9-90FA-EF3A50FD5608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27A4001D-3EA8-431F-8A23-5C4A21D88982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3EA95F70-4FEE-4752-B652-937488254C8A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0" name="AutoShape 1024" descr="Mostrando IMG_8691.JPG">
          <a:extLst>
            <a:ext uri="{FF2B5EF4-FFF2-40B4-BE49-F238E27FC236}">
              <a16:creationId xmlns:a16="http://schemas.microsoft.com/office/drawing/2014/main" id="{71BFC0D9-CFAF-48C4-9D1C-16963037FF7F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1" name="AutoShape 1025" descr="Mostrando IMG_8691.JPG">
          <a:extLst>
            <a:ext uri="{FF2B5EF4-FFF2-40B4-BE49-F238E27FC236}">
              <a16:creationId xmlns:a16="http://schemas.microsoft.com/office/drawing/2014/main" id="{DBEB5BD9-DD58-4F3F-8E53-356258D6CAA0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2" name="AutoShape 1024" descr="Mostrando IMG_8691.JPG">
          <a:extLst>
            <a:ext uri="{FF2B5EF4-FFF2-40B4-BE49-F238E27FC236}">
              <a16:creationId xmlns:a16="http://schemas.microsoft.com/office/drawing/2014/main" id="{F79AB08C-AD1D-4340-9DD6-6714AA0330F6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3" name="AutoShape 1025" descr="Mostrando IMG_8691.JPG">
          <a:extLst>
            <a:ext uri="{FF2B5EF4-FFF2-40B4-BE49-F238E27FC236}">
              <a16:creationId xmlns:a16="http://schemas.microsoft.com/office/drawing/2014/main" id="{F25B2A81-4F4D-4245-B77C-50B17FAC28EB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4" name="AutoShape 1024" descr="Mostrando IMG_8691.JPG">
          <a:extLst>
            <a:ext uri="{FF2B5EF4-FFF2-40B4-BE49-F238E27FC236}">
              <a16:creationId xmlns:a16="http://schemas.microsoft.com/office/drawing/2014/main" id="{F83F558F-4F28-4C78-B8A2-A3084AD37CF3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5" name="AutoShape 1025" descr="Mostrando IMG_8691.JPG">
          <a:extLst>
            <a:ext uri="{FF2B5EF4-FFF2-40B4-BE49-F238E27FC236}">
              <a16:creationId xmlns:a16="http://schemas.microsoft.com/office/drawing/2014/main" id="{B9C84C11-4982-417E-B589-3F7D4402D394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6" name="AutoShape 1024" descr="Mostrando IMG_8691.JPG">
          <a:extLst>
            <a:ext uri="{FF2B5EF4-FFF2-40B4-BE49-F238E27FC236}">
              <a16:creationId xmlns:a16="http://schemas.microsoft.com/office/drawing/2014/main" id="{7379A55E-233A-4270-8ADC-E6626D3656D9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7" name="AutoShape 1025" descr="Mostrando IMG_8691.JPG">
          <a:extLst>
            <a:ext uri="{FF2B5EF4-FFF2-40B4-BE49-F238E27FC236}">
              <a16:creationId xmlns:a16="http://schemas.microsoft.com/office/drawing/2014/main" id="{E59D1674-0D4E-45D4-B6C9-72326EA5722B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8" name="AutoShape 1024" descr="Mostrando IMG_8691.JPG">
          <a:extLst>
            <a:ext uri="{FF2B5EF4-FFF2-40B4-BE49-F238E27FC236}">
              <a16:creationId xmlns:a16="http://schemas.microsoft.com/office/drawing/2014/main" id="{884DA111-47FB-4027-B748-6837730217DE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29" name="AutoShape 1025" descr="Mostrando IMG_8691.JPG">
          <a:extLst>
            <a:ext uri="{FF2B5EF4-FFF2-40B4-BE49-F238E27FC236}">
              <a16:creationId xmlns:a16="http://schemas.microsoft.com/office/drawing/2014/main" id="{D79A0A0C-688E-44B1-BC74-44D526B67096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0" name="AutoShape 1024" descr="Mostrando IMG_8691.JPG">
          <a:extLst>
            <a:ext uri="{FF2B5EF4-FFF2-40B4-BE49-F238E27FC236}">
              <a16:creationId xmlns:a16="http://schemas.microsoft.com/office/drawing/2014/main" id="{8EB838B8-8222-46B0-AB1E-82B86175FBDB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1" name="AutoShape 1025" descr="Mostrando IMG_8691.JPG">
          <a:extLst>
            <a:ext uri="{FF2B5EF4-FFF2-40B4-BE49-F238E27FC236}">
              <a16:creationId xmlns:a16="http://schemas.microsoft.com/office/drawing/2014/main" id="{BE7087A8-37BF-4F81-912A-71D8EFD334B7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2" name="AutoShape 1024" descr="Mostrando IMG_8691.JPG">
          <a:extLst>
            <a:ext uri="{FF2B5EF4-FFF2-40B4-BE49-F238E27FC236}">
              <a16:creationId xmlns:a16="http://schemas.microsoft.com/office/drawing/2014/main" id="{60D9C003-21E4-4933-A626-565D8CFCB196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3" name="AutoShape 1025" descr="Mostrando IMG_8691.JPG">
          <a:extLst>
            <a:ext uri="{FF2B5EF4-FFF2-40B4-BE49-F238E27FC236}">
              <a16:creationId xmlns:a16="http://schemas.microsoft.com/office/drawing/2014/main" id="{38D9EFBC-1463-402D-971F-B0CDBC44672B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4" name="AutoShape 1024" descr="Mostrando IMG_8691.JPG">
          <a:extLst>
            <a:ext uri="{FF2B5EF4-FFF2-40B4-BE49-F238E27FC236}">
              <a16:creationId xmlns:a16="http://schemas.microsoft.com/office/drawing/2014/main" id="{9A1A4C41-66DF-4372-941C-00368B4A0226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5" name="AutoShape 1025" descr="Mostrando IMG_8691.JPG">
          <a:extLst>
            <a:ext uri="{FF2B5EF4-FFF2-40B4-BE49-F238E27FC236}">
              <a16:creationId xmlns:a16="http://schemas.microsoft.com/office/drawing/2014/main" id="{E2160B83-4EE3-46E8-913D-90DF9B2B9684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4102F64B-5297-4188-87B9-20582360E5F7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91CAF26F-AA0A-46B7-A288-9B12F437B17C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5473014D-C918-4A4D-A5F6-DE0ADFCD2777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39" name="AutoShape 1024" descr="Mostrando IMG_8691.JPG">
          <a:extLst>
            <a:ext uri="{FF2B5EF4-FFF2-40B4-BE49-F238E27FC236}">
              <a16:creationId xmlns:a16="http://schemas.microsoft.com/office/drawing/2014/main" id="{D4DE1761-5722-41CB-B70E-9132483596FC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0" name="AutoShape 1025" descr="Mostrando IMG_8691.JPG">
          <a:extLst>
            <a:ext uri="{FF2B5EF4-FFF2-40B4-BE49-F238E27FC236}">
              <a16:creationId xmlns:a16="http://schemas.microsoft.com/office/drawing/2014/main" id="{97D44D25-FF04-47C4-B1CD-9DFA010A9A3C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1" name="AutoShape 1024" descr="Mostrando IMG_8691.JPG">
          <a:extLst>
            <a:ext uri="{FF2B5EF4-FFF2-40B4-BE49-F238E27FC236}">
              <a16:creationId xmlns:a16="http://schemas.microsoft.com/office/drawing/2014/main" id="{31EAC248-DB2B-4FB9-9A53-3392FEBDC759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2" name="AutoShape 1025" descr="Mostrando IMG_8691.JPG">
          <a:extLst>
            <a:ext uri="{FF2B5EF4-FFF2-40B4-BE49-F238E27FC236}">
              <a16:creationId xmlns:a16="http://schemas.microsoft.com/office/drawing/2014/main" id="{A8A7280D-A69A-46F2-8220-DF8964EE0724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3" name="AutoShape 1024" descr="Mostrando IMG_8691.JPG">
          <a:extLst>
            <a:ext uri="{FF2B5EF4-FFF2-40B4-BE49-F238E27FC236}">
              <a16:creationId xmlns:a16="http://schemas.microsoft.com/office/drawing/2014/main" id="{CD7CB0FC-B278-4486-A155-B9E811734C41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4" name="AutoShape 1025" descr="Mostrando IMG_8691.JPG">
          <a:extLst>
            <a:ext uri="{FF2B5EF4-FFF2-40B4-BE49-F238E27FC236}">
              <a16:creationId xmlns:a16="http://schemas.microsoft.com/office/drawing/2014/main" id="{8E04C756-5E85-41F4-A742-66E6C0239170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5" name="AutoShape 1024" descr="Mostrando IMG_8691.JPG">
          <a:extLst>
            <a:ext uri="{FF2B5EF4-FFF2-40B4-BE49-F238E27FC236}">
              <a16:creationId xmlns:a16="http://schemas.microsoft.com/office/drawing/2014/main" id="{D173E852-9FB9-40B6-904A-0D743EE3AD0C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6" name="AutoShape 1025" descr="Mostrando IMG_8691.JPG">
          <a:extLst>
            <a:ext uri="{FF2B5EF4-FFF2-40B4-BE49-F238E27FC236}">
              <a16:creationId xmlns:a16="http://schemas.microsoft.com/office/drawing/2014/main" id="{C99D4BCC-B6BD-4FDB-9BDD-8BD2123F3FF2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7" name="AutoShape 1024" descr="Mostrando IMG_8691.JPG">
          <a:extLst>
            <a:ext uri="{FF2B5EF4-FFF2-40B4-BE49-F238E27FC236}">
              <a16:creationId xmlns:a16="http://schemas.microsoft.com/office/drawing/2014/main" id="{6689ABBE-5249-4D69-BD75-71ABB1A3C641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8" name="AutoShape 1025" descr="Mostrando IMG_8691.JPG">
          <a:extLst>
            <a:ext uri="{FF2B5EF4-FFF2-40B4-BE49-F238E27FC236}">
              <a16:creationId xmlns:a16="http://schemas.microsoft.com/office/drawing/2014/main" id="{9A30F0DB-83D2-4B29-90E7-4D907AD45008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49" name="AutoShape 1024" descr="Mostrando IMG_8691.JPG">
          <a:extLst>
            <a:ext uri="{FF2B5EF4-FFF2-40B4-BE49-F238E27FC236}">
              <a16:creationId xmlns:a16="http://schemas.microsoft.com/office/drawing/2014/main" id="{EF94EC75-7FE9-47A0-879F-CFA31565CE46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50" name="AutoShape 1025" descr="Mostrando IMG_8691.JPG">
          <a:extLst>
            <a:ext uri="{FF2B5EF4-FFF2-40B4-BE49-F238E27FC236}">
              <a16:creationId xmlns:a16="http://schemas.microsoft.com/office/drawing/2014/main" id="{F5612356-3341-42F3-895B-DD12BC00FACD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51" name="AutoShape 1024" descr="Mostrando IMG_8691.JPG">
          <a:extLst>
            <a:ext uri="{FF2B5EF4-FFF2-40B4-BE49-F238E27FC236}">
              <a16:creationId xmlns:a16="http://schemas.microsoft.com/office/drawing/2014/main" id="{2329113D-171D-403B-B97F-267FA2630E77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52" name="AutoShape 1025" descr="Mostrando IMG_8691.JPG">
          <a:extLst>
            <a:ext uri="{FF2B5EF4-FFF2-40B4-BE49-F238E27FC236}">
              <a16:creationId xmlns:a16="http://schemas.microsoft.com/office/drawing/2014/main" id="{1D0CA2FE-BDC7-41CA-AFF8-C3377658FB6A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53" name="AutoShape 1024" descr="Mostrando IMG_8691.JPG">
          <a:extLst>
            <a:ext uri="{FF2B5EF4-FFF2-40B4-BE49-F238E27FC236}">
              <a16:creationId xmlns:a16="http://schemas.microsoft.com/office/drawing/2014/main" id="{6503A419-6CBE-4072-A512-A7C3DB1DD8EF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54" name="AutoShape 1025" descr="Mostrando IMG_8691.JPG">
          <a:extLst>
            <a:ext uri="{FF2B5EF4-FFF2-40B4-BE49-F238E27FC236}">
              <a16:creationId xmlns:a16="http://schemas.microsoft.com/office/drawing/2014/main" id="{3FD4A558-D038-4062-A0F4-77DAC1E8F504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37C25DB1-46CD-4296-8503-B9C626252AFE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28237BB2-0495-48C4-B315-2BFB912FF3C8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39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1B953C56-9210-4397-AB54-C46DF7F5A9A1}"/>
            </a:ext>
          </a:extLst>
        </xdr:cNvPr>
        <xdr:cNvSpPr>
          <a:spLocks noChangeAspect="1" noChangeArrowheads="1"/>
        </xdr:cNvSpPr>
      </xdr:nvSpPr>
      <xdr:spPr bwMode="auto">
        <a:xfrm>
          <a:off x="7914409" y="225136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171452</xdr:colOff>
      <xdr:row>39</xdr:row>
      <xdr:rowOff>66679</xdr:rowOff>
    </xdr:from>
    <xdr:ext cx="1325828" cy="863309"/>
    <xdr:pic>
      <xdr:nvPicPr>
        <xdr:cNvPr id="158" name="Imagen 157">
          <a:extLst>
            <a:ext uri="{FF2B5EF4-FFF2-40B4-BE49-F238E27FC236}">
              <a16:creationId xmlns:a16="http://schemas.microsoft.com/office/drawing/2014/main" id="{B8097F10-E619-446F-8E23-F475A8732043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4634" y="291815"/>
          <a:ext cx="1325828" cy="863309"/>
        </a:xfrm>
        <a:prstGeom prst="rect">
          <a:avLst/>
        </a:prstGeom>
      </xdr:spPr>
    </xdr:pic>
    <xdr:clientData/>
  </xdr:oneCellAnchor>
  <xdr:twoCellAnchor editAs="oneCell">
    <xdr:from>
      <xdr:col>10</xdr:col>
      <xdr:colOff>173181</xdr:colOff>
      <xdr:row>49</xdr:row>
      <xdr:rowOff>121227</xdr:rowOff>
    </xdr:from>
    <xdr:to>
      <xdr:col>12</xdr:col>
      <xdr:colOff>7256</xdr:colOff>
      <xdr:row>57</xdr:row>
      <xdr:rowOff>65314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733E2DE8-63CA-4A94-AA00-6A0AD752A8E3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3381" y="13042570"/>
          <a:ext cx="3070761" cy="18599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27709</xdr:colOff>
      <xdr:row>49</xdr:row>
      <xdr:rowOff>118865</xdr:rowOff>
    </xdr:from>
    <xdr:to>
      <xdr:col>14</xdr:col>
      <xdr:colOff>838200</xdr:colOff>
      <xdr:row>57</xdr:row>
      <xdr:rowOff>65314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93358AC0-3B99-475E-9F2F-DE6980E99198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491852" y="13040208"/>
          <a:ext cx="3107377" cy="18623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169718</xdr:colOff>
      <xdr:row>57</xdr:row>
      <xdr:rowOff>127771</xdr:rowOff>
    </xdr:from>
    <xdr:to>
      <xdr:col>12</xdr:col>
      <xdr:colOff>21771</xdr:colOff>
      <xdr:row>65</xdr:row>
      <xdr:rowOff>97971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2E27FC89-2F46-4E77-BB94-0F94918AC689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389918" y="14965000"/>
          <a:ext cx="3095996" cy="1799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35130</xdr:colOff>
      <xdr:row>57</xdr:row>
      <xdr:rowOff>150531</xdr:rowOff>
    </xdr:from>
    <xdr:to>
      <xdr:col>14</xdr:col>
      <xdr:colOff>827314</xdr:colOff>
      <xdr:row>65</xdr:row>
      <xdr:rowOff>97970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D45833AF-0015-420B-A42F-A8969D8E2CD3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499273" y="14987760"/>
          <a:ext cx="3089070" cy="177623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981822</xdr:colOff>
      <xdr:row>12</xdr:row>
      <xdr:rowOff>175672</xdr:rowOff>
    </xdr:from>
    <xdr:to>
      <xdr:col>15</xdr:col>
      <xdr:colOff>502919</xdr:colOff>
      <xdr:row>25</xdr:row>
      <xdr:rowOff>106680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9B5CE323-37B1-4837-B600-56FB9215FE83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667342" y="3818032"/>
          <a:ext cx="1548017" cy="290280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1FF20785-43B0-485C-9CF6-FA2D5BDB47C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C7EDA604-686E-406F-AFCD-6367398219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32488864-9EC8-42B3-AFA6-48FF4A2661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38BEC623-A4A2-4D94-9D95-20B9E419FAB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A2F05850-52A1-4F86-966E-A2E290C686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F3F00C91-06FE-4FDF-BDCF-4B1E8641C1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775D5157-852F-4A5C-AAA6-D7AD360FE6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4" name="AutoShape 1025" descr="Mostrando IMG_8691.JPG">
          <a:extLst>
            <a:ext uri="{FF2B5EF4-FFF2-40B4-BE49-F238E27FC236}">
              <a16:creationId xmlns:a16="http://schemas.microsoft.com/office/drawing/2014/main" id="{69A80F30-B086-44B3-9239-C90B2EF4CCB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34529775-93EE-4608-91F0-55A4346B9C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6" name="AutoShape 1025" descr="Mostrando IMG_8691.JPG">
          <a:extLst>
            <a:ext uri="{FF2B5EF4-FFF2-40B4-BE49-F238E27FC236}">
              <a16:creationId xmlns:a16="http://schemas.microsoft.com/office/drawing/2014/main" id="{6EAE5717-145E-406B-BF84-91D9015454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2E31D096-5030-48B6-943F-2097157938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BEA86C5D-A920-4374-BBAE-2DB7FB90A6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52CB07B4-45E8-4617-BDA6-25BB36BC80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13169A19-442B-4467-A42D-F4EA1472F8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45FA48DB-8A33-40A0-9A66-2626287741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EE32DA21-0794-48F4-A614-2B5942E296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D04E752B-ACB1-41D3-9D0D-EB37049B04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DF72BDDD-45B0-4AD9-AE21-898D948097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44B17CE4-4D1E-43B0-A052-9BEA0D0FC1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41EAE84C-3484-4CD5-984D-7B6B04FEF0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0B42DBDF-0F56-4A75-B5C6-DB3E4584F4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3C963687-3B58-41B0-80A3-0B1D6F9EE4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706F5C94-3C43-434B-906A-A16E3AC619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D7F2970C-680D-4DC1-BBE4-702D689595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397BFCB8-97B3-45E4-8561-9839AAEAA0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7881590D-5CA2-419A-9473-16842DCF9A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3" name="AutoShape 1025" descr="Mostrando IMG_8691.JPG">
          <a:extLst>
            <a:ext uri="{FF2B5EF4-FFF2-40B4-BE49-F238E27FC236}">
              <a16:creationId xmlns:a16="http://schemas.microsoft.com/office/drawing/2014/main" id="{9EA6E868-66BD-44BD-83FD-2D33308C2F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64EF81A1-76D9-4EE7-A95F-5E5489F0A3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5" name="AutoShape 1025" descr="Mostrando IMG_8691.JPG">
          <a:extLst>
            <a:ext uri="{FF2B5EF4-FFF2-40B4-BE49-F238E27FC236}">
              <a16:creationId xmlns:a16="http://schemas.microsoft.com/office/drawing/2014/main" id="{1C6B1D6E-6554-49D2-A303-4822AC6DAB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08FB8222-CD32-4DCB-BB35-7468D6C9228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F633E493-90A3-414A-AB52-7C9A6B1ED5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1043F95A-37EB-4DD2-AB43-1460115309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8B0DD80D-4FEF-4C59-A595-08D905E954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300D20F3-1718-4193-A0FC-E5500D7814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CFB0A373-348B-4DE8-B360-9EBA121CD0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CB3D33D6-033D-463C-944A-2C352DDB45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067B94F7-8735-40FD-92B6-D958FACA9D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B16143AE-D6E4-4626-AD94-0FC705B25B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1322B4CA-B8E8-4B65-9321-984972220B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D7784EB6-28EE-43D3-8569-D2CBC1F3D3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7FF36AF4-58B6-4B6A-A20D-8F09A1738E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66DB79BA-DE93-452B-8E1D-3EDF22D30E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2A72F83C-E54A-4AD0-9DE6-E9C4A8EBF0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EE82FB7E-0C1B-45C6-B60E-F467073C10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5DDE9A1F-368F-4AD0-ABAF-1F3CCB315E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2" name="AutoShape 1025" descr="Mostrando IMG_8691.JPG">
          <a:extLst>
            <a:ext uri="{FF2B5EF4-FFF2-40B4-BE49-F238E27FC236}">
              <a16:creationId xmlns:a16="http://schemas.microsoft.com/office/drawing/2014/main" id="{E7EBFA61-574C-4E99-823F-554D9DE03E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AB3510BC-AA3E-4E27-A29C-AC87BC4007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4" name="AutoShape 1025" descr="Mostrando IMG_8691.JPG">
          <a:extLst>
            <a:ext uri="{FF2B5EF4-FFF2-40B4-BE49-F238E27FC236}">
              <a16:creationId xmlns:a16="http://schemas.microsoft.com/office/drawing/2014/main" id="{EEA2B418-36C4-440D-A8DC-B637564B71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6D91803C-8625-47C7-A2A0-91FF3ED8DA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8D08872C-C2DF-4FD2-9551-E650612911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BCA8C92F-7201-456F-967A-1079BB27FA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28766F8B-AFF5-498A-871B-3789D3CCD5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1B96B4B8-A8D0-4190-ACD7-1396354046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785FB5DF-DA40-40FB-B48B-04B15894DC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B01E9A28-8FF1-4ED0-9766-0AA39CC686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CFE13AC4-C32F-492E-953E-1A90D4FF4E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4DCBAA85-37A3-48CE-B420-69B089ED0DE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FBAB77F6-C808-4DF8-BADE-55E3E7A734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B88A1854-D7B7-43B8-A7CC-35E89C7466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32BA4D57-70EB-4382-B78F-F480182C80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E9CF9E95-43FC-464B-B498-2A50F0E837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167FD358-4AED-428D-A336-8BD46F6AF7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252D0E3E-9664-4BF1-BD5B-642F82E158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7390C2EF-9306-4E35-B36C-743097C6AF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1" name="AutoShape 1025" descr="Mostrando IMG_8691.JPG">
          <a:extLst>
            <a:ext uri="{FF2B5EF4-FFF2-40B4-BE49-F238E27FC236}">
              <a16:creationId xmlns:a16="http://schemas.microsoft.com/office/drawing/2014/main" id="{3D1CE012-F4BE-4351-A47F-28B1EE7250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A9994F62-5C7E-45F9-B08C-7DEF44F321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B73DCB53-1970-442F-B0B9-D06D9DE613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49104A52-2B07-4B17-8F1E-FB9EEC216A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DA24BD3C-55CD-4CA4-A4F8-F16EA2EFB0F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A85C2445-5478-4520-9D88-445CF64C4F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26AF9BE7-BFA7-44DA-B67C-F91B0DC249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D926A848-0820-4978-9037-CCD69FA32B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EDB81192-0C7D-45B0-A346-F6A4E585E5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8D531170-F323-4AEF-98A9-0AAFAAF819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D33EE14C-2143-4CAB-A982-AED7270275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6C7F16DF-4431-455A-AC07-47B1FD6E49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3" name="AutoShape 1024" descr="Mostrando IMG_8691.JPG">
          <a:extLst>
            <a:ext uri="{FF2B5EF4-FFF2-40B4-BE49-F238E27FC236}">
              <a16:creationId xmlns:a16="http://schemas.microsoft.com/office/drawing/2014/main" id="{D6C67B45-EB87-4742-9FD6-4709A169C2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4" name="AutoShape 1025" descr="Mostrando IMG_8691.JPG">
          <a:extLst>
            <a:ext uri="{FF2B5EF4-FFF2-40B4-BE49-F238E27FC236}">
              <a16:creationId xmlns:a16="http://schemas.microsoft.com/office/drawing/2014/main" id="{C3B72FDA-5F58-403F-836E-8B6C04C7A01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5" name="AutoShape 1024" descr="Mostrando IMG_8691.JPG">
          <a:extLst>
            <a:ext uri="{FF2B5EF4-FFF2-40B4-BE49-F238E27FC236}">
              <a16:creationId xmlns:a16="http://schemas.microsoft.com/office/drawing/2014/main" id="{889AB3AE-AD12-44DD-9900-CDE5FC861F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6" name="AutoShape 1025" descr="Mostrando IMG_8691.JPG">
          <a:extLst>
            <a:ext uri="{FF2B5EF4-FFF2-40B4-BE49-F238E27FC236}">
              <a16:creationId xmlns:a16="http://schemas.microsoft.com/office/drawing/2014/main" id="{59EAA2FE-62C0-44DC-9F01-06C519F386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7" name="AutoShape 1024" descr="Mostrando IMG_8691.JPG">
          <a:extLst>
            <a:ext uri="{FF2B5EF4-FFF2-40B4-BE49-F238E27FC236}">
              <a16:creationId xmlns:a16="http://schemas.microsoft.com/office/drawing/2014/main" id="{068888B3-0D6E-40C8-9A39-00ECA7029B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8" name="AutoShape 1025" descr="Mostrando IMG_8691.JPG">
          <a:extLst>
            <a:ext uri="{FF2B5EF4-FFF2-40B4-BE49-F238E27FC236}">
              <a16:creationId xmlns:a16="http://schemas.microsoft.com/office/drawing/2014/main" id="{9895DDFF-93D0-4677-B964-4F6B7D3DA7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9" name="AutoShape 1024" descr="Mostrando IMG_8691.JPG">
          <a:extLst>
            <a:ext uri="{FF2B5EF4-FFF2-40B4-BE49-F238E27FC236}">
              <a16:creationId xmlns:a16="http://schemas.microsoft.com/office/drawing/2014/main" id="{92FD5CEE-6492-46E5-8E64-2C17A7C3F3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0" name="AutoShape 1025" descr="Mostrando IMG_8691.JPG">
          <a:extLst>
            <a:ext uri="{FF2B5EF4-FFF2-40B4-BE49-F238E27FC236}">
              <a16:creationId xmlns:a16="http://schemas.microsoft.com/office/drawing/2014/main" id="{6E8D9B4B-56A6-4A48-9A40-6A47CFC96D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E3FFFE29-A0C5-42C9-8744-4EF2B1ABE6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568E97B6-7F24-47A2-A768-2F0D408E8DD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87E7EEA3-81B9-4F3B-A3D0-34D35479A8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F30EC473-C563-4890-8BF6-BCB4184090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148CBB51-96ED-46F0-BEA6-8600A00F84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6D914DC7-4F81-4A21-B6D9-28894FC30C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98B2DD62-3667-445C-8CA4-4F688E768B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C3B436B2-E592-4CF9-95D7-3D3EDFD87E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D93C2E9C-86FF-444A-B543-48389A3301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7794E440-47D0-47EF-9FF5-8F6B219E8E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A008385D-5C4A-40BB-9158-3FE6FA483A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2ABD7253-DB62-4A39-A187-2D5064E020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3" name="AutoShape 1025" descr="Mostrando IMG_8691.JPG">
          <a:extLst>
            <a:ext uri="{FF2B5EF4-FFF2-40B4-BE49-F238E27FC236}">
              <a16:creationId xmlns:a16="http://schemas.microsoft.com/office/drawing/2014/main" id="{EF5F0320-751A-434A-BF79-3A2E83B9F0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4" name="AutoShape 1024" descr="Mostrando IMG_8691.JPG">
          <a:extLst>
            <a:ext uri="{FF2B5EF4-FFF2-40B4-BE49-F238E27FC236}">
              <a16:creationId xmlns:a16="http://schemas.microsoft.com/office/drawing/2014/main" id="{6B89917A-D30E-4106-B3D3-291408CDAB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5" name="AutoShape 1025" descr="Mostrando IMG_8691.JPG">
          <a:extLst>
            <a:ext uri="{FF2B5EF4-FFF2-40B4-BE49-F238E27FC236}">
              <a16:creationId xmlns:a16="http://schemas.microsoft.com/office/drawing/2014/main" id="{D34536AE-119C-4096-9FCD-745B087F90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6" name="AutoShape 1024" descr="Mostrando IMG_8691.JPG">
          <a:extLst>
            <a:ext uri="{FF2B5EF4-FFF2-40B4-BE49-F238E27FC236}">
              <a16:creationId xmlns:a16="http://schemas.microsoft.com/office/drawing/2014/main" id="{D531822C-E4D9-456E-AD49-04BD8AFDE5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7" name="AutoShape 1025" descr="Mostrando IMG_8691.JPG">
          <a:extLst>
            <a:ext uri="{FF2B5EF4-FFF2-40B4-BE49-F238E27FC236}">
              <a16:creationId xmlns:a16="http://schemas.microsoft.com/office/drawing/2014/main" id="{FBEA07F4-C253-4E57-B762-052CF80D8A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8" name="AutoShape 1024" descr="Mostrando IMG_8691.JPG">
          <a:extLst>
            <a:ext uri="{FF2B5EF4-FFF2-40B4-BE49-F238E27FC236}">
              <a16:creationId xmlns:a16="http://schemas.microsoft.com/office/drawing/2014/main" id="{ADA04EBE-1FF4-4720-82DF-AF18817890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9" name="AutoShape 1025" descr="Mostrando IMG_8691.JPG">
          <a:extLst>
            <a:ext uri="{FF2B5EF4-FFF2-40B4-BE49-F238E27FC236}">
              <a16:creationId xmlns:a16="http://schemas.microsoft.com/office/drawing/2014/main" id="{E29178E7-B7F0-4AB1-90E6-848E7252DA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4FA35DEA-B5B2-4CE7-BD97-69E0FBEB5B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6079B549-7880-43D8-89BC-A81148B4AD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8CB20513-539F-4E30-B999-628AE068AB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0EEA85AD-5663-4250-A9C7-DF1EE30BAF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DE1F7C4A-9164-46B5-BE32-0C2278719F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4CA28136-DFCF-418A-AA0D-D356195BFD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315267B7-8F9E-4BE4-BEB7-8CB4F1B7AFC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F5B0F132-3684-41FB-B1D3-F98D9779F9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4CA57098-8B04-4A55-910C-6604B889BE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121E4616-B40C-478D-93FF-02BF2CD1CB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78A4E57D-CFD0-4677-9DC9-AD622EBC52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195D370A-3FAF-44B4-A5EA-00C9CB9158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2" name="AutoShape 1025" descr="Mostrando IMG_8691.JPG">
          <a:extLst>
            <a:ext uri="{FF2B5EF4-FFF2-40B4-BE49-F238E27FC236}">
              <a16:creationId xmlns:a16="http://schemas.microsoft.com/office/drawing/2014/main" id="{E66093E2-4B95-461F-B6FB-6E7365E45A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3" name="AutoShape 1024" descr="Mostrando IMG_8691.JPG">
          <a:extLst>
            <a:ext uri="{FF2B5EF4-FFF2-40B4-BE49-F238E27FC236}">
              <a16:creationId xmlns:a16="http://schemas.microsoft.com/office/drawing/2014/main" id="{FBE391D4-E877-4ACB-8CD0-9BFC6E1799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4" name="AutoShape 1025" descr="Mostrando IMG_8691.JPG">
          <a:extLst>
            <a:ext uri="{FF2B5EF4-FFF2-40B4-BE49-F238E27FC236}">
              <a16:creationId xmlns:a16="http://schemas.microsoft.com/office/drawing/2014/main" id="{142E0BA5-4AF8-4265-8E94-CC2DB892B4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5" name="AutoShape 1024" descr="Mostrando IMG_8691.JPG">
          <a:extLst>
            <a:ext uri="{FF2B5EF4-FFF2-40B4-BE49-F238E27FC236}">
              <a16:creationId xmlns:a16="http://schemas.microsoft.com/office/drawing/2014/main" id="{6858E0D9-2C57-48B2-AC5A-B302368E05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6" name="AutoShape 1025" descr="Mostrando IMG_8691.JPG">
          <a:extLst>
            <a:ext uri="{FF2B5EF4-FFF2-40B4-BE49-F238E27FC236}">
              <a16:creationId xmlns:a16="http://schemas.microsoft.com/office/drawing/2014/main" id="{DC159D00-C1C9-4C80-B0AA-5C88B2CAC7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7" name="AutoShape 1024" descr="Mostrando IMG_8691.JPG">
          <a:extLst>
            <a:ext uri="{FF2B5EF4-FFF2-40B4-BE49-F238E27FC236}">
              <a16:creationId xmlns:a16="http://schemas.microsoft.com/office/drawing/2014/main" id="{99133B9F-59D1-4EB2-B070-8C3846C6609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8" name="AutoShape 1025" descr="Mostrando IMG_8691.JPG">
          <a:extLst>
            <a:ext uri="{FF2B5EF4-FFF2-40B4-BE49-F238E27FC236}">
              <a16:creationId xmlns:a16="http://schemas.microsoft.com/office/drawing/2014/main" id="{85CA4EC2-125A-40EF-AC0C-EB6AE085C4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F09F25ED-B81C-4AE4-A1C6-3689891E98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2E5BF33C-7404-4606-81EA-01773C7411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DC400838-DD6D-4CB8-AEF1-71BBE8BBF7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BB9C0B9C-5A76-481E-9817-CDE0AF9B04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F5632F48-1E41-4B80-92C4-608E63F189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245E4282-1B91-4209-81DF-8BEC84A0DE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71A54FDE-FB01-4F2B-8310-4CC08F3D64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CCFA2D37-0EC3-47F1-B0E2-9C15B309BD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79F88F23-1CD0-4468-8322-75CDF561FA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898946C2-C0EE-48B9-8871-269F4A4F28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CA29B953-AE2D-4B5C-ADF2-1C5EEF81AC4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BE99DD00-AE56-4F81-9322-EBE0DF84FB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1" name="AutoShape 1025" descr="Mostrando IMG_8691.JPG">
          <a:extLst>
            <a:ext uri="{FF2B5EF4-FFF2-40B4-BE49-F238E27FC236}">
              <a16:creationId xmlns:a16="http://schemas.microsoft.com/office/drawing/2014/main" id="{F747988F-F4FA-4BF6-B5A0-E83180FD5C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2" name="AutoShape 1024" descr="Mostrando IMG_8691.JPG">
          <a:extLst>
            <a:ext uri="{FF2B5EF4-FFF2-40B4-BE49-F238E27FC236}">
              <a16:creationId xmlns:a16="http://schemas.microsoft.com/office/drawing/2014/main" id="{AD7638EB-8841-40F9-AB32-5510B7098C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3" name="AutoShape 1025" descr="Mostrando IMG_8691.JPG">
          <a:extLst>
            <a:ext uri="{FF2B5EF4-FFF2-40B4-BE49-F238E27FC236}">
              <a16:creationId xmlns:a16="http://schemas.microsoft.com/office/drawing/2014/main" id="{EA7F60EE-9965-492E-952A-7BDB3DEE878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4" name="AutoShape 1024" descr="Mostrando IMG_8691.JPG">
          <a:extLst>
            <a:ext uri="{FF2B5EF4-FFF2-40B4-BE49-F238E27FC236}">
              <a16:creationId xmlns:a16="http://schemas.microsoft.com/office/drawing/2014/main" id="{63BE92F0-457F-4557-9F9B-9F0C445381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5" name="AutoShape 1025" descr="Mostrando IMG_8691.JPG">
          <a:extLst>
            <a:ext uri="{FF2B5EF4-FFF2-40B4-BE49-F238E27FC236}">
              <a16:creationId xmlns:a16="http://schemas.microsoft.com/office/drawing/2014/main" id="{21968F58-8AE7-4D60-8B06-6DA950849F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6" name="AutoShape 1024" descr="Mostrando IMG_8691.JPG">
          <a:extLst>
            <a:ext uri="{FF2B5EF4-FFF2-40B4-BE49-F238E27FC236}">
              <a16:creationId xmlns:a16="http://schemas.microsoft.com/office/drawing/2014/main" id="{D1B39D17-822C-4E23-AE12-F51826A6DA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7" name="AutoShape 1025" descr="Mostrando IMG_8691.JPG">
          <a:extLst>
            <a:ext uri="{FF2B5EF4-FFF2-40B4-BE49-F238E27FC236}">
              <a16:creationId xmlns:a16="http://schemas.microsoft.com/office/drawing/2014/main" id="{9CEAC1A2-905C-4003-AF21-DE9486929A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8" name="AutoShape 1024" descr="Mostrando IMG_8691.JPG">
          <a:extLst>
            <a:ext uri="{FF2B5EF4-FFF2-40B4-BE49-F238E27FC236}">
              <a16:creationId xmlns:a16="http://schemas.microsoft.com/office/drawing/2014/main" id="{3DA9772E-89CE-495F-9961-1319E287E3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9" name="AutoShape 1025" descr="Mostrando IMG_8691.JPG">
          <a:extLst>
            <a:ext uri="{FF2B5EF4-FFF2-40B4-BE49-F238E27FC236}">
              <a16:creationId xmlns:a16="http://schemas.microsoft.com/office/drawing/2014/main" id="{F09730A8-66ED-4FAB-B706-5F7CBA5143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0" name="AutoShape 1024" descr="Mostrando IMG_8691.JPG">
          <a:extLst>
            <a:ext uri="{FF2B5EF4-FFF2-40B4-BE49-F238E27FC236}">
              <a16:creationId xmlns:a16="http://schemas.microsoft.com/office/drawing/2014/main" id="{48DAA653-6BE7-4296-8C4C-81D9C27298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1" name="AutoShape 1025" descr="Mostrando IMG_8691.JPG">
          <a:extLst>
            <a:ext uri="{FF2B5EF4-FFF2-40B4-BE49-F238E27FC236}">
              <a16:creationId xmlns:a16="http://schemas.microsoft.com/office/drawing/2014/main" id="{EC8C142C-EEF5-4949-ABE5-28570944B5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2" name="AutoShape 1024" descr="Mostrando IMG_8691.JPG">
          <a:extLst>
            <a:ext uri="{FF2B5EF4-FFF2-40B4-BE49-F238E27FC236}">
              <a16:creationId xmlns:a16="http://schemas.microsoft.com/office/drawing/2014/main" id="{D3EDD5F8-C401-45F6-A158-D28A14B7BE8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3" name="AutoShape 1025" descr="Mostrando IMG_8691.JPG">
          <a:extLst>
            <a:ext uri="{FF2B5EF4-FFF2-40B4-BE49-F238E27FC236}">
              <a16:creationId xmlns:a16="http://schemas.microsoft.com/office/drawing/2014/main" id="{5AF9D817-9715-4735-A685-B040747EA6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4" name="AutoShape 1024" descr="Mostrando IMG_8691.JPG">
          <a:extLst>
            <a:ext uri="{FF2B5EF4-FFF2-40B4-BE49-F238E27FC236}">
              <a16:creationId xmlns:a16="http://schemas.microsoft.com/office/drawing/2014/main" id="{D9170AEE-5EB1-4CC4-8277-021A6CD7BBE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5" name="AutoShape 1025" descr="Mostrando IMG_8691.JPG">
          <a:extLst>
            <a:ext uri="{FF2B5EF4-FFF2-40B4-BE49-F238E27FC236}">
              <a16:creationId xmlns:a16="http://schemas.microsoft.com/office/drawing/2014/main" id="{3169F7FA-E86F-4E27-A815-33532B6DFF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6" name="AutoShape 1024" descr="Mostrando IMG_8691.JPG">
          <a:extLst>
            <a:ext uri="{FF2B5EF4-FFF2-40B4-BE49-F238E27FC236}">
              <a16:creationId xmlns:a16="http://schemas.microsoft.com/office/drawing/2014/main" id="{5474B699-BCE4-4A55-A86F-AB79E206FC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7" name="AutoShape 1025" descr="Mostrando IMG_8691.JPG">
          <a:extLst>
            <a:ext uri="{FF2B5EF4-FFF2-40B4-BE49-F238E27FC236}">
              <a16:creationId xmlns:a16="http://schemas.microsoft.com/office/drawing/2014/main" id="{A4B2721F-4D04-426C-A7A4-8CCB95D37D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8" name="AutoShape 1024" descr="Mostrando IMG_8691.JPG">
          <a:extLst>
            <a:ext uri="{FF2B5EF4-FFF2-40B4-BE49-F238E27FC236}">
              <a16:creationId xmlns:a16="http://schemas.microsoft.com/office/drawing/2014/main" id="{55DE3803-CF65-4863-89AA-3ABE8FEAD1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19" name="AutoShape 1024" descr="Mostrando IMG_8691.JPG">
          <a:extLst>
            <a:ext uri="{FF2B5EF4-FFF2-40B4-BE49-F238E27FC236}">
              <a16:creationId xmlns:a16="http://schemas.microsoft.com/office/drawing/2014/main" id="{854C2442-53B0-42C0-96B8-7EE3D91078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0" name="AutoShape 1025" descr="Mostrando IMG_8691.JPG">
          <a:extLst>
            <a:ext uri="{FF2B5EF4-FFF2-40B4-BE49-F238E27FC236}">
              <a16:creationId xmlns:a16="http://schemas.microsoft.com/office/drawing/2014/main" id="{7625041E-CAD9-478B-BBA9-B812FA55F8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1" name="AutoShape 1024" descr="Mostrando IMG_8691.JPG">
          <a:extLst>
            <a:ext uri="{FF2B5EF4-FFF2-40B4-BE49-F238E27FC236}">
              <a16:creationId xmlns:a16="http://schemas.microsoft.com/office/drawing/2014/main" id="{B7931282-C74C-4A47-9493-83D5BEB78E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2" name="AutoShape 1025" descr="Mostrando IMG_8691.JPG">
          <a:extLst>
            <a:ext uri="{FF2B5EF4-FFF2-40B4-BE49-F238E27FC236}">
              <a16:creationId xmlns:a16="http://schemas.microsoft.com/office/drawing/2014/main" id="{9DFA8382-B845-4EF3-9A14-B5BB6188C3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3" name="AutoShape 1024" descr="Mostrando IMG_8691.JPG">
          <a:extLst>
            <a:ext uri="{FF2B5EF4-FFF2-40B4-BE49-F238E27FC236}">
              <a16:creationId xmlns:a16="http://schemas.microsoft.com/office/drawing/2014/main" id="{D3636A51-12F8-4828-83B0-AA507EE4F22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4" name="AutoShape 1025" descr="Mostrando IMG_8691.JPG">
          <a:extLst>
            <a:ext uri="{FF2B5EF4-FFF2-40B4-BE49-F238E27FC236}">
              <a16:creationId xmlns:a16="http://schemas.microsoft.com/office/drawing/2014/main" id="{85514EF4-A976-4E56-87A3-F06AA7C496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5" name="AutoShape 1024" descr="Mostrando IMG_8691.JPG">
          <a:extLst>
            <a:ext uri="{FF2B5EF4-FFF2-40B4-BE49-F238E27FC236}">
              <a16:creationId xmlns:a16="http://schemas.microsoft.com/office/drawing/2014/main" id="{C442ABDF-8B81-484F-87CB-7666C04704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6" name="AutoShape 1025" descr="Mostrando IMG_8691.JPG">
          <a:extLst>
            <a:ext uri="{FF2B5EF4-FFF2-40B4-BE49-F238E27FC236}">
              <a16:creationId xmlns:a16="http://schemas.microsoft.com/office/drawing/2014/main" id="{12A45CEC-814B-4514-A88D-28985FA83F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7" name="AutoShape 1024" descr="Mostrando IMG_8691.JPG">
          <a:extLst>
            <a:ext uri="{FF2B5EF4-FFF2-40B4-BE49-F238E27FC236}">
              <a16:creationId xmlns:a16="http://schemas.microsoft.com/office/drawing/2014/main" id="{4B56E40D-5D12-4A0E-AF27-8E01EE392D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8" name="AutoShape 1025" descr="Mostrando IMG_8691.JPG">
          <a:extLst>
            <a:ext uri="{FF2B5EF4-FFF2-40B4-BE49-F238E27FC236}">
              <a16:creationId xmlns:a16="http://schemas.microsoft.com/office/drawing/2014/main" id="{A8BF04AD-CE88-433D-BA7B-948D23F526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29" name="AutoShape 1024" descr="Mostrando IMG_8691.JPG">
          <a:extLst>
            <a:ext uri="{FF2B5EF4-FFF2-40B4-BE49-F238E27FC236}">
              <a16:creationId xmlns:a16="http://schemas.microsoft.com/office/drawing/2014/main" id="{18CE1CE4-2610-4EBB-AB3C-13ACFC81216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0" name="AutoShape 1025" descr="Mostrando IMG_8691.JPG">
          <a:extLst>
            <a:ext uri="{FF2B5EF4-FFF2-40B4-BE49-F238E27FC236}">
              <a16:creationId xmlns:a16="http://schemas.microsoft.com/office/drawing/2014/main" id="{55AA4CEC-D29F-469C-8F62-4639C29A61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1" name="AutoShape 1024" descr="Mostrando IMG_8691.JPG">
          <a:extLst>
            <a:ext uri="{FF2B5EF4-FFF2-40B4-BE49-F238E27FC236}">
              <a16:creationId xmlns:a16="http://schemas.microsoft.com/office/drawing/2014/main" id="{1CC07EBC-98A8-44EA-B028-0C715A91B0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2" name="AutoShape 1025" descr="Mostrando IMG_8691.JPG">
          <a:extLst>
            <a:ext uri="{FF2B5EF4-FFF2-40B4-BE49-F238E27FC236}">
              <a16:creationId xmlns:a16="http://schemas.microsoft.com/office/drawing/2014/main" id="{DB1E3056-8A61-4B58-97E4-FE41D59A00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3" name="AutoShape 1024" descr="Mostrando IMG_8691.JPG">
          <a:extLst>
            <a:ext uri="{FF2B5EF4-FFF2-40B4-BE49-F238E27FC236}">
              <a16:creationId xmlns:a16="http://schemas.microsoft.com/office/drawing/2014/main" id="{9AC70AC6-B0B4-4A14-B507-0F37DF52E5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4" name="AutoShape 1025" descr="Mostrando IMG_8691.JPG">
          <a:extLst>
            <a:ext uri="{FF2B5EF4-FFF2-40B4-BE49-F238E27FC236}">
              <a16:creationId xmlns:a16="http://schemas.microsoft.com/office/drawing/2014/main" id="{1D54D987-AB0F-49E6-816E-FF8F9EA3FB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5" name="AutoShape 1024" descr="Mostrando IMG_8691.JPG">
          <a:extLst>
            <a:ext uri="{FF2B5EF4-FFF2-40B4-BE49-F238E27FC236}">
              <a16:creationId xmlns:a16="http://schemas.microsoft.com/office/drawing/2014/main" id="{711EB1A0-729E-4726-8CD8-35B47C46D8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6" name="AutoShape 1025" descr="Mostrando IMG_8691.JPG">
          <a:extLst>
            <a:ext uri="{FF2B5EF4-FFF2-40B4-BE49-F238E27FC236}">
              <a16:creationId xmlns:a16="http://schemas.microsoft.com/office/drawing/2014/main" id="{506F314A-5064-465B-A05C-F7AE6BD3BA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7" name="AutoShape 1024" descr="Mostrando IMG_8691.JPG">
          <a:extLst>
            <a:ext uri="{FF2B5EF4-FFF2-40B4-BE49-F238E27FC236}">
              <a16:creationId xmlns:a16="http://schemas.microsoft.com/office/drawing/2014/main" id="{93E19647-D687-4377-8AC2-459546078F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8" name="AutoShape 1024" descr="Mostrando IMG_8691.JPG">
          <a:extLst>
            <a:ext uri="{FF2B5EF4-FFF2-40B4-BE49-F238E27FC236}">
              <a16:creationId xmlns:a16="http://schemas.microsoft.com/office/drawing/2014/main" id="{13B4398B-E394-4105-911C-E25B3FE216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39" name="AutoShape 1025" descr="Mostrando IMG_8691.JPG">
          <a:extLst>
            <a:ext uri="{FF2B5EF4-FFF2-40B4-BE49-F238E27FC236}">
              <a16:creationId xmlns:a16="http://schemas.microsoft.com/office/drawing/2014/main" id="{F777EE39-49BA-4347-9AB1-FAAAFE79A4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0" name="AutoShape 1024" descr="Mostrando IMG_8691.JPG">
          <a:extLst>
            <a:ext uri="{FF2B5EF4-FFF2-40B4-BE49-F238E27FC236}">
              <a16:creationId xmlns:a16="http://schemas.microsoft.com/office/drawing/2014/main" id="{A20FB17F-A344-4CF2-B71A-8E938733AD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1" name="AutoShape 1025" descr="Mostrando IMG_8691.JPG">
          <a:extLst>
            <a:ext uri="{FF2B5EF4-FFF2-40B4-BE49-F238E27FC236}">
              <a16:creationId xmlns:a16="http://schemas.microsoft.com/office/drawing/2014/main" id="{B5E9D85D-DB60-4176-9553-1552DE6F58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2" name="AutoShape 1024" descr="Mostrando IMG_8691.JPG">
          <a:extLst>
            <a:ext uri="{FF2B5EF4-FFF2-40B4-BE49-F238E27FC236}">
              <a16:creationId xmlns:a16="http://schemas.microsoft.com/office/drawing/2014/main" id="{5A3A2084-16E9-4EE9-90FF-8B62F15244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3" name="AutoShape 1025" descr="Mostrando IMG_8691.JPG">
          <a:extLst>
            <a:ext uri="{FF2B5EF4-FFF2-40B4-BE49-F238E27FC236}">
              <a16:creationId xmlns:a16="http://schemas.microsoft.com/office/drawing/2014/main" id="{CAE1D6E1-D5EB-4AF8-B3BB-91D237D661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4" name="AutoShape 1024" descr="Mostrando IMG_8691.JPG">
          <a:extLst>
            <a:ext uri="{FF2B5EF4-FFF2-40B4-BE49-F238E27FC236}">
              <a16:creationId xmlns:a16="http://schemas.microsoft.com/office/drawing/2014/main" id="{C7C52975-0578-40EE-81ED-E783D194A7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5" name="AutoShape 1025" descr="Mostrando IMG_8691.JPG">
          <a:extLst>
            <a:ext uri="{FF2B5EF4-FFF2-40B4-BE49-F238E27FC236}">
              <a16:creationId xmlns:a16="http://schemas.microsoft.com/office/drawing/2014/main" id="{AACF03EB-C8CF-47CE-A4C1-E701D276FF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6" name="AutoShape 1024" descr="Mostrando IMG_8691.JPG">
          <a:extLst>
            <a:ext uri="{FF2B5EF4-FFF2-40B4-BE49-F238E27FC236}">
              <a16:creationId xmlns:a16="http://schemas.microsoft.com/office/drawing/2014/main" id="{7FFD9977-07C5-4F63-81F3-BC31101B5C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7" name="AutoShape 1025" descr="Mostrando IMG_8691.JPG">
          <a:extLst>
            <a:ext uri="{FF2B5EF4-FFF2-40B4-BE49-F238E27FC236}">
              <a16:creationId xmlns:a16="http://schemas.microsoft.com/office/drawing/2014/main" id="{AEC7A21A-FBDE-4899-A3AB-ED9A813C57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8" name="AutoShape 1024" descr="Mostrando IMG_8691.JPG">
          <a:extLst>
            <a:ext uri="{FF2B5EF4-FFF2-40B4-BE49-F238E27FC236}">
              <a16:creationId xmlns:a16="http://schemas.microsoft.com/office/drawing/2014/main" id="{C1DBBFE6-9623-43F4-B381-AB6D9B05B0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49" name="AutoShape 1025" descr="Mostrando IMG_8691.JPG">
          <a:extLst>
            <a:ext uri="{FF2B5EF4-FFF2-40B4-BE49-F238E27FC236}">
              <a16:creationId xmlns:a16="http://schemas.microsoft.com/office/drawing/2014/main" id="{6743DC99-B637-4D70-A0E0-ACE62F6612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0" name="AutoShape 1024" descr="Mostrando IMG_8691.JPG">
          <a:extLst>
            <a:ext uri="{FF2B5EF4-FFF2-40B4-BE49-F238E27FC236}">
              <a16:creationId xmlns:a16="http://schemas.microsoft.com/office/drawing/2014/main" id="{42957CBF-CAB9-47F7-B212-A0DD9ABF63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1" name="AutoShape 1025" descr="Mostrando IMG_8691.JPG">
          <a:extLst>
            <a:ext uri="{FF2B5EF4-FFF2-40B4-BE49-F238E27FC236}">
              <a16:creationId xmlns:a16="http://schemas.microsoft.com/office/drawing/2014/main" id="{C6D00A8D-04AD-4FB7-8BB3-43502FB799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2" name="AutoShape 1024" descr="Mostrando IMG_8691.JPG">
          <a:extLst>
            <a:ext uri="{FF2B5EF4-FFF2-40B4-BE49-F238E27FC236}">
              <a16:creationId xmlns:a16="http://schemas.microsoft.com/office/drawing/2014/main" id="{C7276093-69C8-4396-8BA6-27E92ECE09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3" name="AutoShape 1025" descr="Mostrando IMG_8691.JPG">
          <a:extLst>
            <a:ext uri="{FF2B5EF4-FFF2-40B4-BE49-F238E27FC236}">
              <a16:creationId xmlns:a16="http://schemas.microsoft.com/office/drawing/2014/main" id="{75B0EB1C-5EE1-4B4B-AFE6-05C1F8EC51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4" name="AutoShape 1024" descr="Mostrando IMG_8691.JPG">
          <a:extLst>
            <a:ext uri="{FF2B5EF4-FFF2-40B4-BE49-F238E27FC236}">
              <a16:creationId xmlns:a16="http://schemas.microsoft.com/office/drawing/2014/main" id="{42447662-A295-400A-B3F2-5EF8454A8F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5" name="AutoShape 1025" descr="Mostrando IMG_8691.JPG">
          <a:extLst>
            <a:ext uri="{FF2B5EF4-FFF2-40B4-BE49-F238E27FC236}">
              <a16:creationId xmlns:a16="http://schemas.microsoft.com/office/drawing/2014/main" id="{074752D6-6B1D-48C4-B452-CE1EF75088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6" name="AutoShape 1024" descr="Mostrando IMG_8691.JPG">
          <a:extLst>
            <a:ext uri="{FF2B5EF4-FFF2-40B4-BE49-F238E27FC236}">
              <a16:creationId xmlns:a16="http://schemas.microsoft.com/office/drawing/2014/main" id="{FE8B1F3E-0D38-4705-B532-80B664F3C1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7" name="AutoShape 1024" descr="Mostrando IMG_8691.JPG">
          <a:extLst>
            <a:ext uri="{FF2B5EF4-FFF2-40B4-BE49-F238E27FC236}">
              <a16:creationId xmlns:a16="http://schemas.microsoft.com/office/drawing/2014/main" id="{C99B6082-198C-446F-B838-FC3B1471D6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8" name="AutoShape 1025" descr="Mostrando IMG_8691.JPG">
          <a:extLst>
            <a:ext uri="{FF2B5EF4-FFF2-40B4-BE49-F238E27FC236}">
              <a16:creationId xmlns:a16="http://schemas.microsoft.com/office/drawing/2014/main" id="{C6E536F3-6AED-462B-B2BE-01A611C04C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59" name="AutoShape 1024" descr="Mostrando IMG_8691.JPG">
          <a:extLst>
            <a:ext uri="{FF2B5EF4-FFF2-40B4-BE49-F238E27FC236}">
              <a16:creationId xmlns:a16="http://schemas.microsoft.com/office/drawing/2014/main" id="{DA7F911F-6F76-4941-8ADF-C1F8B2E78F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0" name="AutoShape 1025" descr="Mostrando IMG_8691.JPG">
          <a:extLst>
            <a:ext uri="{FF2B5EF4-FFF2-40B4-BE49-F238E27FC236}">
              <a16:creationId xmlns:a16="http://schemas.microsoft.com/office/drawing/2014/main" id="{8E353566-1707-4B38-800C-2E084DE3D5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1" name="AutoShape 1024" descr="Mostrando IMG_8691.JPG">
          <a:extLst>
            <a:ext uri="{FF2B5EF4-FFF2-40B4-BE49-F238E27FC236}">
              <a16:creationId xmlns:a16="http://schemas.microsoft.com/office/drawing/2014/main" id="{9698F364-1781-4EB9-A139-05FBE57883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2" name="AutoShape 1025" descr="Mostrando IMG_8691.JPG">
          <a:extLst>
            <a:ext uri="{FF2B5EF4-FFF2-40B4-BE49-F238E27FC236}">
              <a16:creationId xmlns:a16="http://schemas.microsoft.com/office/drawing/2014/main" id="{8C1DA3DB-F367-40C3-8F77-2AB144DFAE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3" name="AutoShape 1024" descr="Mostrando IMG_8691.JPG">
          <a:extLst>
            <a:ext uri="{FF2B5EF4-FFF2-40B4-BE49-F238E27FC236}">
              <a16:creationId xmlns:a16="http://schemas.microsoft.com/office/drawing/2014/main" id="{AAA165AD-EF65-47F9-BE98-940A539122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4" name="AutoShape 1025" descr="Mostrando IMG_8691.JPG">
          <a:extLst>
            <a:ext uri="{FF2B5EF4-FFF2-40B4-BE49-F238E27FC236}">
              <a16:creationId xmlns:a16="http://schemas.microsoft.com/office/drawing/2014/main" id="{8092BAC5-9089-4087-AF97-E012D325BB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5" name="AutoShape 1024" descr="Mostrando IMG_8691.JPG">
          <a:extLst>
            <a:ext uri="{FF2B5EF4-FFF2-40B4-BE49-F238E27FC236}">
              <a16:creationId xmlns:a16="http://schemas.microsoft.com/office/drawing/2014/main" id="{2CC514BE-95C8-40C3-88C5-1705F9CBF8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6" name="AutoShape 1025" descr="Mostrando IMG_8691.JPG">
          <a:extLst>
            <a:ext uri="{FF2B5EF4-FFF2-40B4-BE49-F238E27FC236}">
              <a16:creationId xmlns:a16="http://schemas.microsoft.com/office/drawing/2014/main" id="{4E2F72D4-4E27-49EC-A45F-6FBCB1B700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7" name="AutoShape 1024" descr="Mostrando IMG_8691.JPG">
          <a:extLst>
            <a:ext uri="{FF2B5EF4-FFF2-40B4-BE49-F238E27FC236}">
              <a16:creationId xmlns:a16="http://schemas.microsoft.com/office/drawing/2014/main" id="{0DA02A67-D45F-4A14-958D-9465FE0DA1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8" name="AutoShape 1025" descr="Mostrando IMG_8691.JPG">
          <a:extLst>
            <a:ext uri="{FF2B5EF4-FFF2-40B4-BE49-F238E27FC236}">
              <a16:creationId xmlns:a16="http://schemas.microsoft.com/office/drawing/2014/main" id="{0DE144B0-460B-43EA-A461-74B405BFDA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69" name="AutoShape 1024" descr="Mostrando IMG_8691.JPG">
          <a:extLst>
            <a:ext uri="{FF2B5EF4-FFF2-40B4-BE49-F238E27FC236}">
              <a16:creationId xmlns:a16="http://schemas.microsoft.com/office/drawing/2014/main" id="{960D04BD-E0C4-4454-9D6F-DD95B6CB4FC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0" name="AutoShape 1025" descr="Mostrando IMG_8691.JPG">
          <a:extLst>
            <a:ext uri="{FF2B5EF4-FFF2-40B4-BE49-F238E27FC236}">
              <a16:creationId xmlns:a16="http://schemas.microsoft.com/office/drawing/2014/main" id="{0116E53F-CFEE-4C20-AC39-CC3ADF03FE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1" name="AutoShape 1024" descr="Mostrando IMG_8691.JPG">
          <a:extLst>
            <a:ext uri="{FF2B5EF4-FFF2-40B4-BE49-F238E27FC236}">
              <a16:creationId xmlns:a16="http://schemas.microsoft.com/office/drawing/2014/main" id="{31223951-6B11-4D56-BDDF-94FC8E33A3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2" name="AutoShape 1025" descr="Mostrando IMG_8691.JPG">
          <a:extLst>
            <a:ext uri="{FF2B5EF4-FFF2-40B4-BE49-F238E27FC236}">
              <a16:creationId xmlns:a16="http://schemas.microsoft.com/office/drawing/2014/main" id="{07518E4D-A017-4708-A2C2-6211F2B378E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3" name="AutoShape 1024" descr="Mostrando IMG_8691.JPG">
          <a:extLst>
            <a:ext uri="{FF2B5EF4-FFF2-40B4-BE49-F238E27FC236}">
              <a16:creationId xmlns:a16="http://schemas.microsoft.com/office/drawing/2014/main" id="{620A1509-B267-46E3-B490-D40AB60AFB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4" name="AutoShape 1025" descr="Mostrando IMG_8691.JPG">
          <a:extLst>
            <a:ext uri="{FF2B5EF4-FFF2-40B4-BE49-F238E27FC236}">
              <a16:creationId xmlns:a16="http://schemas.microsoft.com/office/drawing/2014/main" id="{FDA6FB20-7C89-4752-9C03-D07FFDE0D0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5" name="AutoShape 1024" descr="Mostrando IMG_8691.JPG">
          <a:extLst>
            <a:ext uri="{FF2B5EF4-FFF2-40B4-BE49-F238E27FC236}">
              <a16:creationId xmlns:a16="http://schemas.microsoft.com/office/drawing/2014/main" id="{CAAD9461-E6C9-48F0-9AA5-03D18A4CBB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6" name="AutoShape 1024" descr="Mostrando IMG_8691.JPG">
          <a:extLst>
            <a:ext uri="{FF2B5EF4-FFF2-40B4-BE49-F238E27FC236}">
              <a16:creationId xmlns:a16="http://schemas.microsoft.com/office/drawing/2014/main" id="{5A470712-7B91-4A48-9A4E-9DCC07D77B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7" name="AutoShape 1025" descr="Mostrando IMG_8691.JPG">
          <a:extLst>
            <a:ext uri="{FF2B5EF4-FFF2-40B4-BE49-F238E27FC236}">
              <a16:creationId xmlns:a16="http://schemas.microsoft.com/office/drawing/2014/main" id="{8DA22432-5F0D-4F9B-8A84-06D78DDB67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8" name="AutoShape 1024" descr="Mostrando IMG_8691.JPG">
          <a:extLst>
            <a:ext uri="{FF2B5EF4-FFF2-40B4-BE49-F238E27FC236}">
              <a16:creationId xmlns:a16="http://schemas.microsoft.com/office/drawing/2014/main" id="{449CD38F-5C6F-4F72-8953-F5C9A4A3CF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79" name="AutoShape 1025" descr="Mostrando IMG_8691.JPG">
          <a:extLst>
            <a:ext uri="{FF2B5EF4-FFF2-40B4-BE49-F238E27FC236}">
              <a16:creationId xmlns:a16="http://schemas.microsoft.com/office/drawing/2014/main" id="{DDEB9688-E7A9-469C-8EFB-39BA7E37CC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0" name="AutoShape 1024" descr="Mostrando IMG_8691.JPG">
          <a:extLst>
            <a:ext uri="{FF2B5EF4-FFF2-40B4-BE49-F238E27FC236}">
              <a16:creationId xmlns:a16="http://schemas.microsoft.com/office/drawing/2014/main" id="{0DC3B906-5A6F-41AE-9E0E-D90007E23E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1" name="AutoShape 1025" descr="Mostrando IMG_8691.JPG">
          <a:extLst>
            <a:ext uri="{FF2B5EF4-FFF2-40B4-BE49-F238E27FC236}">
              <a16:creationId xmlns:a16="http://schemas.microsoft.com/office/drawing/2014/main" id="{B8624B73-4E90-4DC2-8E2C-B454857611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2" name="AutoShape 1024" descr="Mostrando IMG_8691.JPG">
          <a:extLst>
            <a:ext uri="{FF2B5EF4-FFF2-40B4-BE49-F238E27FC236}">
              <a16:creationId xmlns:a16="http://schemas.microsoft.com/office/drawing/2014/main" id="{8F951B68-E0C1-4675-81B1-17067FC03E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3" name="AutoShape 1025" descr="Mostrando IMG_8691.JPG">
          <a:extLst>
            <a:ext uri="{FF2B5EF4-FFF2-40B4-BE49-F238E27FC236}">
              <a16:creationId xmlns:a16="http://schemas.microsoft.com/office/drawing/2014/main" id="{1BEE65FC-4A44-4F6C-8228-926991A089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4" name="AutoShape 1024" descr="Mostrando IMG_8691.JPG">
          <a:extLst>
            <a:ext uri="{FF2B5EF4-FFF2-40B4-BE49-F238E27FC236}">
              <a16:creationId xmlns:a16="http://schemas.microsoft.com/office/drawing/2014/main" id="{2C702BE6-2F21-4D57-BE1F-4B837A36C4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5" name="AutoShape 1025" descr="Mostrando IMG_8691.JPG">
          <a:extLst>
            <a:ext uri="{FF2B5EF4-FFF2-40B4-BE49-F238E27FC236}">
              <a16:creationId xmlns:a16="http://schemas.microsoft.com/office/drawing/2014/main" id="{62180237-1C74-4EB3-ACEA-ED927894AC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6" name="AutoShape 1024" descr="Mostrando IMG_8691.JPG">
          <a:extLst>
            <a:ext uri="{FF2B5EF4-FFF2-40B4-BE49-F238E27FC236}">
              <a16:creationId xmlns:a16="http://schemas.microsoft.com/office/drawing/2014/main" id="{DB1503CD-CEA9-4002-9D6E-EF18274D83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7" name="AutoShape 1025" descr="Mostrando IMG_8691.JPG">
          <a:extLst>
            <a:ext uri="{FF2B5EF4-FFF2-40B4-BE49-F238E27FC236}">
              <a16:creationId xmlns:a16="http://schemas.microsoft.com/office/drawing/2014/main" id="{7E67BA92-1D5C-4613-A4D2-2420236BA07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8" name="AutoShape 1024" descr="Mostrando IMG_8691.JPG">
          <a:extLst>
            <a:ext uri="{FF2B5EF4-FFF2-40B4-BE49-F238E27FC236}">
              <a16:creationId xmlns:a16="http://schemas.microsoft.com/office/drawing/2014/main" id="{B9302A77-EAFC-4451-9384-BBC1525A7D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89" name="AutoShape 1025" descr="Mostrando IMG_8691.JPG">
          <a:extLst>
            <a:ext uri="{FF2B5EF4-FFF2-40B4-BE49-F238E27FC236}">
              <a16:creationId xmlns:a16="http://schemas.microsoft.com/office/drawing/2014/main" id="{E39DFD7F-2217-4D35-8756-CE87CE08F5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0" name="AutoShape 1024" descr="Mostrando IMG_8691.JPG">
          <a:extLst>
            <a:ext uri="{FF2B5EF4-FFF2-40B4-BE49-F238E27FC236}">
              <a16:creationId xmlns:a16="http://schemas.microsoft.com/office/drawing/2014/main" id="{8C94F40B-0236-4B13-AE1B-C6290CC0CE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1" name="AutoShape 1025" descr="Mostrando IMG_8691.JPG">
          <a:extLst>
            <a:ext uri="{FF2B5EF4-FFF2-40B4-BE49-F238E27FC236}">
              <a16:creationId xmlns:a16="http://schemas.microsoft.com/office/drawing/2014/main" id="{B31BAA60-9065-4BB0-809C-033CEB61A1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2" name="AutoShape 1024" descr="Mostrando IMG_8691.JPG">
          <a:extLst>
            <a:ext uri="{FF2B5EF4-FFF2-40B4-BE49-F238E27FC236}">
              <a16:creationId xmlns:a16="http://schemas.microsoft.com/office/drawing/2014/main" id="{D31846E7-222F-4B1A-AB2F-9421460772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3" name="AutoShape 1025" descr="Mostrando IMG_8691.JPG">
          <a:extLst>
            <a:ext uri="{FF2B5EF4-FFF2-40B4-BE49-F238E27FC236}">
              <a16:creationId xmlns:a16="http://schemas.microsoft.com/office/drawing/2014/main" id="{D31ED831-154B-4C31-A05F-F110CA617A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4" name="AutoShape 1024" descr="Mostrando IMG_8691.JPG">
          <a:extLst>
            <a:ext uri="{FF2B5EF4-FFF2-40B4-BE49-F238E27FC236}">
              <a16:creationId xmlns:a16="http://schemas.microsoft.com/office/drawing/2014/main" id="{DD542A62-C5A9-4C93-85FB-2BF3F4DEF7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5" name="AutoShape 1024" descr="Mostrando IMG_8691.JPG">
          <a:extLst>
            <a:ext uri="{FF2B5EF4-FFF2-40B4-BE49-F238E27FC236}">
              <a16:creationId xmlns:a16="http://schemas.microsoft.com/office/drawing/2014/main" id="{DF10C35A-FB91-4CE6-B5DC-B01CEC2811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6" name="AutoShape 1025" descr="Mostrando IMG_8691.JPG">
          <a:extLst>
            <a:ext uri="{FF2B5EF4-FFF2-40B4-BE49-F238E27FC236}">
              <a16:creationId xmlns:a16="http://schemas.microsoft.com/office/drawing/2014/main" id="{0E515BEC-428C-4FF0-8577-A9882874A3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7" name="AutoShape 1024" descr="Mostrando IMG_8691.JPG">
          <a:extLst>
            <a:ext uri="{FF2B5EF4-FFF2-40B4-BE49-F238E27FC236}">
              <a16:creationId xmlns:a16="http://schemas.microsoft.com/office/drawing/2014/main" id="{67B828EA-9E1D-40B9-BA01-5722D47D14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8" name="AutoShape 1025" descr="Mostrando IMG_8691.JPG">
          <a:extLst>
            <a:ext uri="{FF2B5EF4-FFF2-40B4-BE49-F238E27FC236}">
              <a16:creationId xmlns:a16="http://schemas.microsoft.com/office/drawing/2014/main" id="{E591AEF9-AB3E-4EF6-B76A-9775E27A72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399" name="AutoShape 1024" descr="Mostrando IMG_8691.JPG">
          <a:extLst>
            <a:ext uri="{FF2B5EF4-FFF2-40B4-BE49-F238E27FC236}">
              <a16:creationId xmlns:a16="http://schemas.microsoft.com/office/drawing/2014/main" id="{F6F4E382-319B-4338-83C8-0E79D2A3A5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0" name="AutoShape 1025" descr="Mostrando IMG_8691.JPG">
          <a:extLst>
            <a:ext uri="{FF2B5EF4-FFF2-40B4-BE49-F238E27FC236}">
              <a16:creationId xmlns:a16="http://schemas.microsoft.com/office/drawing/2014/main" id="{63583D14-4CE8-4A80-A384-4F4B9E6724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1" name="AutoShape 1024" descr="Mostrando IMG_8691.JPG">
          <a:extLst>
            <a:ext uri="{FF2B5EF4-FFF2-40B4-BE49-F238E27FC236}">
              <a16:creationId xmlns:a16="http://schemas.microsoft.com/office/drawing/2014/main" id="{BB2EBFB6-0C18-447E-8C20-67F53CCAC2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2" name="AutoShape 1025" descr="Mostrando IMG_8691.JPG">
          <a:extLst>
            <a:ext uri="{FF2B5EF4-FFF2-40B4-BE49-F238E27FC236}">
              <a16:creationId xmlns:a16="http://schemas.microsoft.com/office/drawing/2014/main" id="{C4425EB3-7AF7-45D9-9AE0-58AB7C8714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3" name="AutoShape 1024" descr="Mostrando IMG_8691.JPG">
          <a:extLst>
            <a:ext uri="{FF2B5EF4-FFF2-40B4-BE49-F238E27FC236}">
              <a16:creationId xmlns:a16="http://schemas.microsoft.com/office/drawing/2014/main" id="{F065C2A3-0BD1-4A58-A026-018984CAEF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4" name="AutoShape 1025" descr="Mostrando IMG_8691.JPG">
          <a:extLst>
            <a:ext uri="{FF2B5EF4-FFF2-40B4-BE49-F238E27FC236}">
              <a16:creationId xmlns:a16="http://schemas.microsoft.com/office/drawing/2014/main" id="{AE134742-092A-4CFC-821F-6131F94BEF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5" name="AutoShape 1024" descr="Mostrando IMG_8691.JPG">
          <a:extLst>
            <a:ext uri="{FF2B5EF4-FFF2-40B4-BE49-F238E27FC236}">
              <a16:creationId xmlns:a16="http://schemas.microsoft.com/office/drawing/2014/main" id="{B0F996F3-89CB-4AD7-983F-1CE457848A4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6" name="AutoShape 1025" descr="Mostrando IMG_8691.JPG">
          <a:extLst>
            <a:ext uri="{FF2B5EF4-FFF2-40B4-BE49-F238E27FC236}">
              <a16:creationId xmlns:a16="http://schemas.microsoft.com/office/drawing/2014/main" id="{D1B19EA1-470E-418A-8119-C935AC82B2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7" name="AutoShape 1024" descr="Mostrando IMG_8691.JPG">
          <a:extLst>
            <a:ext uri="{FF2B5EF4-FFF2-40B4-BE49-F238E27FC236}">
              <a16:creationId xmlns:a16="http://schemas.microsoft.com/office/drawing/2014/main" id="{41316444-352C-46C7-BBAD-22CD0A0582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8" name="AutoShape 1025" descr="Mostrando IMG_8691.JPG">
          <a:extLst>
            <a:ext uri="{FF2B5EF4-FFF2-40B4-BE49-F238E27FC236}">
              <a16:creationId xmlns:a16="http://schemas.microsoft.com/office/drawing/2014/main" id="{159C7D74-CF2D-4AFF-AA07-D01366EC2F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09" name="AutoShape 1024" descr="Mostrando IMG_8691.JPG">
          <a:extLst>
            <a:ext uri="{FF2B5EF4-FFF2-40B4-BE49-F238E27FC236}">
              <a16:creationId xmlns:a16="http://schemas.microsoft.com/office/drawing/2014/main" id="{0E7E50E5-62E1-42A7-A382-39A77710FB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0" name="AutoShape 1025" descr="Mostrando IMG_8691.JPG">
          <a:extLst>
            <a:ext uri="{FF2B5EF4-FFF2-40B4-BE49-F238E27FC236}">
              <a16:creationId xmlns:a16="http://schemas.microsoft.com/office/drawing/2014/main" id="{CAB91A12-0132-4270-A06A-B711032C21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1" name="AutoShape 1024" descr="Mostrando IMG_8691.JPG">
          <a:extLst>
            <a:ext uri="{FF2B5EF4-FFF2-40B4-BE49-F238E27FC236}">
              <a16:creationId xmlns:a16="http://schemas.microsoft.com/office/drawing/2014/main" id="{1CC8261C-2FBD-4834-84D1-BEFAACD295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2" name="AutoShape 1025" descr="Mostrando IMG_8691.JPG">
          <a:extLst>
            <a:ext uri="{FF2B5EF4-FFF2-40B4-BE49-F238E27FC236}">
              <a16:creationId xmlns:a16="http://schemas.microsoft.com/office/drawing/2014/main" id="{322E0457-EB42-4AB4-90CC-EFE153D31B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3" name="AutoShape 1024" descr="Mostrando IMG_8691.JPG">
          <a:extLst>
            <a:ext uri="{FF2B5EF4-FFF2-40B4-BE49-F238E27FC236}">
              <a16:creationId xmlns:a16="http://schemas.microsoft.com/office/drawing/2014/main" id="{C419160B-8CDA-45F9-86CA-6A46EF670E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4" name="AutoShape 1024" descr="Mostrando IMG_8691.JPG">
          <a:extLst>
            <a:ext uri="{FF2B5EF4-FFF2-40B4-BE49-F238E27FC236}">
              <a16:creationId xmlns:a16="http://schemas.microsoft.com/office/drawing/2014/main" id="{4BE50D6B-3E78-42AD-82B8-6035AE670E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5" name="AutoShape 1025" descr="Mostrando IMG_8691.JPG">
          <a:extLst>
            <a:ext uri="{FF2B5EF4-FFF2-40B4-BE49-F238E27FC236}">
              <a16:creationId xmlns:a16="http://schemas.microsoft.com/office/drawing/2014/main" id="{042A0096-A9CC-4C50-AC48-06A729089D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6" name="AutoShape 1024" descr="Mostrando IMG_8691.JPG">
          <a:extLst>
            <a:ext uri="{FF2B5EF4-FFF2-40B4-BE49-F238E27FC236}">
              <a16:creationId xmlns:a16="http://schemas.microsoft.com/office/drawing/2014/main" id="{B3970720-3F99-48A1-9840-417FC08200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7" name="AutoShape 1025" descr="Mostrando IMG_8691.JPG">
          <a:extLst>
            <a:ext uri="{FF2B5EF4-FFF2-40B4-BE49-F238E27FC236}">
              <a16:creationId xmlns:a16="http://schemas.microsoft.com/office/drawing/2014/main" id="{81997416-E666-40B1-B838-A078775D5A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8" name="AutoShape 1024" descr="Mostrando IMG_8691.JPG">
          <a:extLst>
            <a:ext uri="{FF2B5EF4-FFF2-40B4-BE49-F238E27FC236}">
              <a16:creationId xmlns:a16="http://schemas.microsoft.com/office/drawing/2014/main" id="{5F9C0406-2D13-4C22-8F28-7F5023B60F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19" name="AutoShape 1025" descr="Mostrando IMG_8691.JPG">
          <a:extLst>
            <a:ext uri="{FF2B5EF4-FFF2-40B4-BE49-F238E27FC236}">
              <a16:creationId xmlns:a16="http://schemas.microsoft.com/office/drawing/2014/main" id="{9267C192-2948-4A1C-9F9D-572B448A7D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0" name="AutoShape 1024" descr="Mostrando IMG_8691.JPG">
          <a:extLst>
            <a:ext uri="{FF2B5EF4-FFF2-40B4-BE49-F238E27FC236}">
              <a16:creationId xmlns:a16="http://schemas.microsoft.com/office/drawing/2014/main" id="{8CA93912-6F94-4738-A9BD-9778C53079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1" name="AutoShape 1025" descr="Mostrando IMG_8691.JPG">
          <a:extLst>
            <a:ext uri="{FF2B5EF4-FFF2-40B4-BE49-F238E27FC236}">
              <a16:creationId xmlns:a16="http://schemas.microsoft.com/office/drawing/2014/main" id="{99338A37-EFDE-45F0-82E1-E2B0045E5A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2" name="AutoShape 1024" descr="Mostrando IMG_8691.JPG">
          <a:extLst>
            <a:ext uri="{FF2B5EF4-FFF2-40B4-BE49-F238E27FC236}">
              <a16:creationId xmlns:a16="http://schemas.microsoft.com/office/drawing/2014/main" id="{11A88D7D-122E-41EF-8EB2-130F0AF214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3" name="AutoShape 1025" descr="Mostrando IMG_8691.JPG">
          <a:extLst>
            <a:ext uri="{FF2B5EF4-FFF2-40B4-BE49-F238E27FC236}">
              <a16:creationId xmlns:a16="http://schemas.microsoft.com/office/drawing/2014/main" id="{F330E18D-CD77-45B5-8764-A8372EE79D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4" name="AutoShape 1024" descr="Mostrando IMG_8691.JPG">
          <a:extLst>
            <a:ext uri="{FF2B5EF4-FFF2-40B4-BE49-F238E27FC236}">
              <a16:creationId xmlns:a16="http://schemas.microsoft.com/office/drawing/2014/main" id="{B9FFA4AE-A921-4E4F-AB43-784EAF4FD5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5" name="AutoShape 1025" descr="Mostrando IMG_8691.JPG">
          <a:extLst>
            <a:ext uri="{FF2B5EF4-FFF2-40B4-BE49-F238E27FC236}">
              <a16:creationId xmlns:a16="http://schemas.microsoft.com/office/drawing/2014/main" id="{C53EE23D-C9EF-4347-AE6E-AAB8B6EA61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6" name="AutoShape 1024" descr="Mostrando IMG_8691.JPG">
          <a:extLst>
            <a:ext uri="{FF2B5EF4-FFF2-40B4-BE49-F238E27FC236}">
              <a16:creationId xmlns:a16="http://schemas.microsoft.com/office/drawing/2014/main" id="{45099F02-93C2-43E6-BC27-573570AECA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7" name="AutoShape 1025" descr="Mostrando IMG_8691.JPG">
          <a:extLst>
            <a:ext uri="{FF2B5EF4-FFF2-40B4-BE49-F238E27FC236}">
              <a16:creationId xmlns:a16="http://schemas.microsoft.com/office/drawing/2014/main" id="{BF8A56E7-8D04-4FD7-B15B-49A4054007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8" name="AutoShape 1024" descr="Mostrando IMG_8691.JPG">
          <a:extLst>
            <a:ext uri="{FF2B5EF4-FFF2-40B4-BE49-F238E27FC236}">
              <a16:creationId xmlns:a16="http://schemas.microsoft.com/office/drawing/2014/main" id="{48F74FE6-BD2A-45C2-87D9-5A11BE153F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29" name="AutoShape 1025" descr="Mostrando IMG_8691.JPG">
          <a:extLst>
            <a:ext uri="{FF2B5EF4-FFF2-40B4-BE49-F238E27FC236}">
              <a16:creationId xmlns:a16="http://schemas.microsoft.com/office/drawing/2014/main" id="{C8AD0E1E-7F2C-4D18-BAF5-FD3E5A02B10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0" name="AutoShape 1024" descr="Mostrando IMG_8691.JPG">
          <a:extLst>
            <a:ext uri="{FF2B5EF4-FFF2-40B4-BE49-F238E27FC236}">
              <a16:creationId xmlns:a16="http://schemas.microsoft.com/office/drawing/2014/main" id="{2CB7B309-1C9D-4AF4-BC9F-DDA0D39A48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1" name="AutoShape 1025" descr="Mostrando IMG_8691.JPG">
          <a:extLst>
            <a:ext uri="{FF2B5EF4-FFF2-40B4-BE49-F238E27FC236}">
              <a16:creationId xmlns:a16="http://schemas.microsoft.com/office/drawing/2014/main" id="{BB824250-A804-46BE-A613-6C68708B22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2" name="AutoShape 1024" descr="Mostrando IMG_8691.JPG">
          <a:extLst>
            <a:ext uri="{FF2B5EF4-FFF2-40B4-BE49-F238E27FC236}">
              <a16:creationId xmlns:a16="http://schemas.microsoft.com/office/drawing/2014/main" id="{5254B11C-A59E-4891-B132-700528C29E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3" name="AutoShape 1024" descr="Mostrando IMG_8691.JPG">
          <a:extLst>
            <a:ext uri="{FF2B5EF4-FFF2-40B4-BE49-F238E27FC236}">
              <a16:creationId xmlns:a16="http://schemas.microsoft.com/office/drawing/2014/main" id="{511088E4-C3FB-4526-A9A3-941B5308BBD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4" name="AutoShape 1025" descr="Mostrando IMG_8691.JPG">
          <a:extLst>
            <a:ext uri="{FF2B5EF4-FFF2-40B4-BE49-F238E27FC236}">
              <a16:creationId xmlns:a16="http://schemas.microsoft.com/office/drawing/2014/main" id="{8E797ED7-1EF2-4492-BE11-D714E7360B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5" name="AutoShape 1024" descr="Mostrando IMG_8691.JPG">
          <a:extLst>
            <a:ext uri="{FF2B5EF4-FFF2-40B4-BE49-F238E27FC236}">
              <a16:creationId xmlns:a16="http://schemas.microsoft.com/office/drawing/2014/main" id="{44D81290-C92B-474F-98D3-5B401AAED0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6" name="AutoShape 1025" descr="Mostrando IMG_8691.JPG">
          <a:extLst>
            <a:ext uri="{FF2B5EF4-FFF2-40B4-BE49-F238E27FC236}">
              <a16:creationId xmlns:a16="http://schemas.microsoft.com/office/drawing/2014/main" id="{4D124717-A514-49F6-9742-344A44294D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7" name="AutoShape 1024" descr="Mostrando IMG_8691.JPG">
          <a:extLst>
            <a:ext uri="{FF2B5EF4-FFF2-40B4-BE49-F238E27FC236}">
              <a16:creationId xmlns:a16="http://schemas.microsoft.com/office/drawing/2014/main" id="{5D36D08F-39D8-408A-82CA-60350D6143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8" name="AutoShape 1025" descr="Mostrando IMG_8691.JPG">
          <a:extLst>
            <a:ext uri="{FF2B5EF4-FFF2-40B4-BE49-F238E27FC236}">
              <a16:creationId xmlns:a16="http://schemas.microsoft.com/office/drawing/2014/main" id="{1C6B3DB7-C049-40BB-BD48-613989ECD1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39" name="AutoShape 1024" descr="Mostrando IMG_8691.JPG">
          <a:extLst>
            <a:ext uri="{FF2B5EF4-FFF2-40B4-BE49-F238E27FC236}">
              <a16:creationId xmlns:a16="http://schemas.microsoft.com/office/drawing/2014/main" id="{7A094EBC-AA23-42F0-846B-E450FBE873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0" name="AutoShape 1025" descr="Mostrando IMG_8691.JPG">
          <a:extLst>
            <a:ext uri="{FF2B5EF4-FFF2-40B4-BE49-F238E27FC236}">
              <a16:creationId xmlns:a16="http://schemas.microsoft.com/office/drawing/2014/main" id="{EE02C1B0-F07E-49B0-9167-50537FE6C1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1" name="AutoShape 1024" descr="Mostrando IMG_8691.JPG">
          <a:extLst>
            <a:ext uri="{FF2B5EF4-FFF2-40B4-BE49-F238E27FC236}">
              <a16:creationId xmlns:a16="http://schemas.microsoft.com/office/drawing/2014/main" id="{20E88C6C-632F-4EBB-B866-AF2D6D62BF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2" name="AutoShape 1025" descr="Mostrando IMG_8691.JPG">
          <a:extLst>
            <a:ext uri="{FF2B5EF4-FFF2-40B4-BE49-F238E27FC236}">
              <a16:creationId xmlns:a16="http://schemas.microsoft.com/office/drawing/2014/main" id="{79B844B4-B652-4416-BF64-29883EBE1B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3" name="AutoShape 1024" descr="Mostrando IMG_8691.JPG">
          <a:extLst>
            <a:ext uri="{FF2B5EF4-FFF2-40B4-BE49-F238E27FC236}">
              <a16:creationId xmlns:a16="http://schemas.microsoft.com/office/drawing/2014/main" id="{13B861A0-DC5B-418B-80DC-10165CC96B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4" name="AutoShape 1025" descr="Mostrando IMG_8691.JPG">
          <a:extLst>
            <a:ext uri="{FF2B5EF4-FFF2-40B4-BE49-F238E27FC236}">
              <a16:creationId xmlns:a16="http://schemas.microsoft.com/office/drawing/2014/main" id="{FBB0421D-700E-4425-8A58-AFB0E30EEAF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5" name="AutoShape 1024" descr="Mostrando IMG_8691.JPG">
          <a:extLst>
            <a:ext uri="{FF2B5EF4-FFF2-40B4-BE49-F238E27FC236}">
              <a16:creationId xmlns:a16="http://schemas.microsoft.com/office/drawing/2014/main" id="{1522626F-0612-4434-94F6-FD1640B3BE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6" name="AutoShape 1025" descr="Mostrando IMG_8691.JPG">
          <a:extLst>
            <a:ext uri="{FF2B5EF4-FFF2-40B4-BE49-F238E27FC236}">
              <a16:creationId xmlns:a16="http://schemas.microsoft.com/office/drawing/2014/main" id="{41EDFC7A-2090-4237-BA4E-9C414F813E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7" name="AutoShape 1024" descr="Mostrando IMG_8691.JPG">
          <a:extLst>
            <a:ext uri="{FF2B5EF4-FFF2-40B4-BE49-F238E27FC236}">
              <a16:creationId xmlns:a16="http://schemas.microsoft.com/office/drawing/2014/main" id="{8CE37E03-D978-4A13-95E9-6923A4B173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8" name="AutoShape 1025" descr="Mostrando IMG_8691.JPG">
          <a:extLst>
            <a:ext uri="{FF2B5EF4-FFF2-40B4-BE49-F238E27FC236}">
              <a16:creationId xmlns:a16="http://schemas.microsoft.com/office/drawing/2014/main" id="{33CC286F-542C-4ADC-8A9A-281DE48849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49" name="AutoShape 1024" descr="Mostrando IMG_8691.JPG">
          <a:extLst>
            <a:ext uri="{FF2B5EF4-FFF2-40B4-BE49-F238E27FC236}">
              <a16:creationId xmlns:a16="http://schemas.microsoft.com/office/drawing/2014/main" id="{BA337595-A2C4-42C0-AA37-1CA1AA0FA5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0" name="AutoShape 1025" descr="Mostrando IMG_8691.JPG">
          <a:extLst>
            <a:ext uri="{FF2B5EF4-FFF2-40B4-BE49-F238E27FC236}">
              <a16:creationId xmlns:a16="http://schemas.microsoft.com/office/drawing/2014/main" id="{0C16811D-2F79-43BE-8CA7-1D177765D0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1" name="AutoShape 1024" descr="Mostrando IMG_8691.JPG">
          <a:extLst>
            <a:ext uri="{FF2B5EF4-FFF2-40B4-BE49-F238E27FC236}">
              <a16:creationId xmlns:a16="http://schemas.microsoft.com/office/drawing/2014/main" id="{8514163B-B81B-4C9E-9DB5-B81FE25B04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2" name="AutoShape 1024" descr="Mostrando IMG_8691.JPG">
          <a:extLst>
            <a:ext uri="{FF2B5EF4-FFF2-40B4-BE49-F238E27FC236}">
              <a16:creationId xmlns:a16="http://schemas.microsoft.com/office/drawing/2014/main" id="{63066F5F-B595-41D1-A7D2-FD06D3E3B3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3" name="AutoShape 1025" descr="Mostrando IMG_8691.JPG">
          <a:extLst>
            <a:ext uri="{FF2B5EF4-FFF2-40B4-BE49-F238E27FC236}">
              <a16:creationId xmlns:a16="http://schemas.microsoft.com/office/drawing/2014/main" id="{2C70A346-5C28-455B-81E3-7CA417CFEF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4" name="AutoShape 1024" descr="Mostrando IMG_8691.JPG">
          <a:extLst>
            <a:ext uri="{FF2B5EF4-FFF2-40B4-BE49-F238E27FC236}">
              <a16:creationId xmlns:a16="http://schemas.microsoft.com/office/drawing/2014/main" id="{94D75C50-88A8-4E33-8D8D-CC5DCF0D5A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5" name="AutoShape 1025" descr="Mostrando IMG_8691.JPG">
          <a:extLst>
            <a:ext uri="{FF2B5EF4-FFF2-40B4-BE49-F238E27FC236}">
              <a16:creationId xmlns:a16="http://schemas.microsoft.com/office/drawing/2014/main" id="{F4B57462-146F-4942-81BE-658C608DD1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6" name="AutoShape 1024" descr="Mostrando IMG_8691.JPG">
          <a:extLst>
            <a:ext uri="{FF2B5EF4-FFF2-40B4-BE49-F238E27FC236}">
              <a16:creationId xmlns:a16="http://schemas.microsoft.com/office/drawing/2014/main" id="{0F1B0EA5-5DD4-44A5-8B66-BAE5D282EF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7" name="AutoShape 1025" descr="Mostrando IMG_8691.JPG">
          <a:extLst>
            <a:ext uri="{FF2B5EF4-FFF2-40B4-BE49-F238E27FC236}">
              <a16:creationId xmlns:a16="http://schemas.microsoft.com/office/drawing/2014/main" id="{10C5B06E-75F0-4456-8B1E-90627F7E85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8" name="AutoShape 1024" descr="Mostrando IMG_8691.JPG">
          <a:extLst>
            <a:ext uri="{FF2B5EF4-FFF2-40B4-BE49-F238E27FC236}">
              <a16:creationId xmlns:a16="http://schemas.microsoft.com/office/drawing/2014/main" id="{F34CA038-DA89-496C-AA9A-D7C1F1DC8F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59" name="AutoShape 1025" descr="Mostrando IMG_8691.JPG">
          <a:extLst>
            <a:ext uri="{FF2B5EF4-FFF2-40B4-BE49-F238E27FC236}">
              <a16:creationId xmlns:a16="http://schemas.microsoft.com/office/drawing/2014/main" id="{6531DB82-58A8-4D43-A822-C90CF233E0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0" name="AutoShape 1024" descr="Mostrando IMG_8691.JPG">
          <a:extLst>
            <a:ext uri="{FF2B5EF4-FFF2-40B4-BE49-F238E27FC236}">
              <a16:creationId xmlns:a16="http://schemas.microsoft.com/office/drawing/2014/main" id="{453541B5-83A5-4C40-A061-67A68EC5AB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1" name="AutoShape 1025" descr="Mostrando IMG_8691.JPG">
          <a:extLst>
            <a:ext uri="{FF2B5EF4-FFF2-40B4-BE49-F238E27FC236}">
              <a16:creationId xmlns:a16="http://schemas.microsoft.com/office/drawing/2014/main" id="{05CE2FF2-3BA6-448D-91CC-6E23C5E01F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2" name="AutoShape 1024" descr="Mostrando IMG_8691.JPG">
          <a:extLst>
            <a:ext uri="{FF2B5EF4-FFF2-40B4-BE49-F238E27FC236}">
              <a16:creationId xmlns:a16="http://schemas.microsoft.com/office/drawing/2014/main" id="{2D5CEBF5-E4AF-4BFD-96EF-70E59445FF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3" name="AutoShape 1025" descr="Mostrando IMG_8691.JPG">
          <a:extLst>
            <a:ext uri="{FF2B5EF4-FFF2-40B4-BE49-F238E27FC236}">
              <a16:creationId xmlns:a16="http://schemas.microsoft.com/office/drawing/2014/main" id="{BE935B37-F2B6-4FF7-961A-6926B1CC1B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4" name="AutoShape 1024" descr="Mostrando IMG_8691.JPG">
          <a:extLst>
            <a:ext uri="{FF2B5EF4-FFF2-40B4-BE49-F238E27FC236}">
              <a16:creationId xmlns:a16="http://schemas.microsoft.com/office/drawing/2014/main" id="{FE57FC7B-953D-4EE2-B642-5170D4D88D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5" name="AutoShape 1025" descr="Mostrando IMG_8691.JPG">
          <a:extLst>
            <a:ext uri="{FF2B5EF4-FFF2-40B4-BE49-F238E27FC236}">
              <a16:creationId xmlns:a16="http://schemas.microsoft.com/office/drawing/2014/main" id="{8E462320-FCEB-4298-B3CF-003C9F5735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6" name="AutoShape 1024" descr="Mostrando IMG_8691.JPG">
          <a:extLst>
            <a:ext uri="{FF2B5EF4-FFF2-40B4-BE49-F238E27FC236}">
              <a16:creationId xmlns:a16="http://schemas.microsoft.com/office/drawing/2014/main" id="{13944477-8284-434D-A151-E70B4197EF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7" name="AutoShape 1025" descr="Mostrando IMG_8691.JPG">
          <a:extLst>
            <a:ext uri="{FF2B5EF4-FFF2-40B4-BE49-F238E27FC236}">
              <a16:creationId xmlns:a16="http://schemas.microsoft.com/office/drawing/2014/main" id="{E23CA61A-E0E5-4CD0-94A1-DCC1A78E4E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8" name="AutoShape 1024" descr="Mostrando IMG_8691.JPG">
          <a:extLst>
            <a:ext uri="{FF2B5EF4-FFF2-40B4-BE49-F238E27FC236}">
              <a16:creationId xmlns:a16="http://schemas.microsoft.com/office/drawing/2014/main" id="{563D1376-3922-4406-897A-371E657A7A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69" name="AutoShape 1025" descr="Mostrando IMG_8691.JPG">
          <a:extLst>
            <a:ext uri="{FF2B5EF4-FFF2-40B4-BE49-F238E27FC236}">
              <a16:creationId xmlns:a16="http://schemas.microsoft.com/office/drawing/2014/main" id="{5FD100B0-2EA1-468A-BE9F-D664592836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70</xdr:row>
      <xdr:rowOff>0</xdr:rowOff>
    </xdr:from>
    <xdr:ext cx="304800" cy="186250"/>
    <xdr:sp macro="" textlink="">
      <xdr:nvSpPr>
        <xdr:cNvPr id="470" name="AutoShape 1024" descr="Mostrando IMG_8691.JPG">
          <a:extLst>
            <a:ext uri="{FF2B5EF4-FFF2-40B4-BE49-F238E27FC236}">
              <a16:creationId xmlns:a16="http://schemas.microsoft.com/office/drawing/2014/main" id="{B2EA59EF-E1FC-4EAA-85F2-E5C078C540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85039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B1DAD72A-CA17-4A06-BF60-35F4A9BA18C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11292A16-1508-4E3D-8599-5B2AF59E110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A9E38FD-D913-4D5F-950F-270AE6C8FFE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E5C023D9-A5DE-4879-ACC0-71B51DA8181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1925456-537F-4A4E-B629-F08B20A317F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EB7D79B3-F54F-4DDA-AAF9-342F76ACFD4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90415D41-5344-4122-AC69-75F7EDACBDB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6B32A7FC-84AB-4FEB-9157-0741A15BB18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409BE6B8-AC0B-43B0-BB35-130F3296691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75BE07C9-226F-4220-AB34-08EABB995C5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B747C5F-F08C-4C19-A117-E048CC49DD7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18127CBF-E893-429A-8C1A-1D56F0ADC03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BDA34EA-664C-4BC1-BF74-613551BEF92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55F361D-DBE3-46DD-8AC0-417E3202770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7989F780-48B9-49C4-9EEC-014D614741D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7A673303-B3D6-4FB2-9688-304E81DAF14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ADC4233-38F4-4CCB-B0FF-B428DFB3AC1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060B8448-7E46-4343-910C-16D81222773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DE84C34-8C61-4160-8C32-E02FB458C86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6DF0CDF6-CE75-4C37-A43B-F7B4ACD1D6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4BB3BE1D-4053-4A93-AE25-39B755959D8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C837EF6-D290-495F-B93A-B68C014DFC2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FDBBB613-93C8-47B0-B332-18D84DF91BF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49617FB-6F00-4895-B102-3568231389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63C7C822-A168-4E63-AAA6-49415B53C57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1A867574-2A06-4F63-A522-8063C9C8A69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A3E61E90-E977-40A3-A2C3-9CD50DB77B7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C3000E4E-8BEF-4AD0-90F4-6B1FB2D0C32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9B71EDDB-4EAD-4118-987C-CEE0D066A33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F0C33190-A64F-477D-ACBC-D17EB2D03D3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377E54ED-EA82-41D2-A358-67AEFCF1C7F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D306874B-A00D-4E16-935D-FE170582A0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EAA36C29-4D02-4F35-B869-6CCD1DAF7F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9E18D654-5DE7-49EF-B4CE-DD4397B6B9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7F995F41-F560-4F8F-BE6D-549EE096F72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43BC3E9-83AF-4C93-95F9-F9D56643E22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178E9001-CCFB-46EA-AF51-AA002E51303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9ABE112-89D8-4F68-87F9-69F23BCFAD2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02DA849-04B7-4F0F-A155-18126895B41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4FE3E693-93E1-44E2-A3E6-2992126DE5C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183860BA-971A-428E-ABBD-A1C3122F738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5C362964-93D7-44CF-9812-95E756056EE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BD8928ED-99C3-49FF-9945-AB29AA368F2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33DA6D6A-F9E8-40F9-BC91-55B2B92DE66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33CE82EC-1394-4D73-BC76-17CCC435393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EC227178-BA24-4F5D-B4F8-EDA84A7C86D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12ACD695-1839-400F-84A4-7D1D4C26DFB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7655D34C-3C69-4640-923A-021F220D947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AF3DFAE0-020A-451A-9A83-72341B5A896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307BE077-5454-498E-AD5C-203755C9FFB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6FF5B5D3-68F2-4B02-A0AE-E209E627E67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B01FD008-25A2-41F2-8762-D4C2C28E9C2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67EBC0FB-BA12-496B-BA9B-CC01630501F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D47D1556-EA3A-4AD5-BBFA-D07EF1C42F5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A025CC95-8DA5-4B5A-B980-BBD1F1CCDF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9E9BF19A-5331-40A9-A50F-170F0E0563E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0DE0E44F-B329-462E-847C-DCAE9166C54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3D38962-20E9-4279-B311-BB595FB51B9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5FC9AB31-0821-4119-A5B2-62DDAAB4726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F0A6675B-050A-454B-A443-2CE3BA40004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43E5306D-ACD4-41C8-B444-2B611E56078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CEC5CFF-0543-41A3-B00F-BCB6F484432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3C5A478C-69D2-4E4C-9B16-D030FEF9AC5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576C3229-E6B2-43E7-A7C7-644D63DE21E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A4FF8A8-156E-4412-8717-C27F9D08C24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73675807-F731-46B4-A12B-4A77BA1305D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C9549CF8-53FE-4B6D-A6E7-C799D1D8158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1573DAEB-538A-4179-84BC-AF10DFA4330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FBBEBA9B-D5F7-46AA-8F29-D2639C4D756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A04FE1C2-D448-4B06-BE7F-BAE16CC5B86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B2AD9991-69CC-4FF1-8E3E-1E90F6F5A3B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CD688B23-58EC-476C-8A2F-0925D5D282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DDFA10A2-CA36-4B4A-849F-3C2619B0875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68651FC7-AF34-4C11-BD9A-A5C26676857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E7C67C2F-1EDE-47F3-B90B-2C11B81CA84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3CEB0194-1AD9-4F79-90A1-C931D69BCA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93FE386-8508-42E0-B16B-14089417056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7169" cy="866772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2" name="AutoShape 1024" descr="Mostrando IMG_8691.JPG">
          <a:extLst>
            <a:ext uri="{FF2B5EF4-FFF2-40B4-BE49-F238E27FC236}">
              <a16:creationId xmlns:a16="http://schemas.microsoft.com/office/drawing/2014/main" id="{D2EBF226-AB13-43B3-84D6-8FC292A52C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3" name="AutoShape 1025" descr="Mostrando IMG_8691.JPG">
          <a:extLst>
            <a:ext uri="{FF2B5EF4-FFF2-40B4-BE49-F238E27FC236}">
              <a16:creationId xmlns:a16="http://schemas.microsoft.com/office/drawing/2014/main" id="{B652043B-52DF-4F00-9EEC-4FF31392CA8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4" name="AutoShape 1024" descr="Mostrando IMG_8691.JPG">
          <a:extLst>
            <a:ext uri="{FF2B5EF4-FFF2-40B4-BE49-F238E27FC236}">
              <a16:creationId xmlns:a16="http://schemas.microsoft.com/office/drawing/2014/main" id="{9FDE00C9-507D-4951-9661-03D0498EECE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5" name="AutoShape 1025" descr="Mostrando IMG_8691.JPG">
          <a:extLst>
            <a:ext uri="{FF2B5EF4-FFF2-40B4-BE49-F238E27FC236}">
              <a16:creationId xmlns:a16="http://schemas.microsoft.com/office/drawing/2014/main" id="{BA9BB3F8-C31A-475A-BAA0-F01AE6FFA29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6" name="AutoShape 1024" descr="Mostrando IMG_8691.JPG">
          <a:extLst>
            <a:ext uri="{FF2B5EF4-FFF2-40B4-BE49-F238E27FC236}">
              <a16:creationId xmlns:a16="http://schemas.microsoft.com/office/drawing/2014/main" id="{8D2275C7-EBF9-4089-B809-6195C535C0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7" name="AutoShape 1025" descr="Mostrando IMG_8691.JPG">
          <a:extLst>
            <a:ext uri="{FF2B5EF4-FFF2-40B4-BE49-F238E27FC236}">
              <a16:creationId xmlns:a16="http://schemas.microsoft.com/office/drawing/2014/main" id="{3B05F4A3-5770-49A2-9088-FC2D87F4CE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8" name="AutoShape 1024" descr="Mostrando IMG_8691.JPG">
          <a:extLst>
            <a:ext uri="{FF2B5EF4-FFF2-40B4-BE49-F238E27FC236}">
              <a16:creationId xmlns:a16="http://schemas.microsoft.com/office/drawing/2014/main" id="{50EBB8A5-82A2-475D-B08F-D0B15883C8E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9" name="AutoShape 1025" descr="Mostrando IMG_8691.JPG">
          <a:extLst>
            <a:ext uri="{FF2B5EF4-FFF2-40B4-BE49-F238E27FC236}">
              <a16:creationId xmlns:a16="http://schemas.microsoft.com/office/drawing/2014/main" id="{88791F48-0420-4538-98AD-AEB51C61484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0" name="AutoShape 1024" descr="Mostrando IMG_8691.JPG">
          <a:extLst>
            <a:ext uri="{FF2B5EF4-FFF2-40B4-BE49-F238E27FC236}">
              <a16:creationId xmlns:a16="http://schemas.microsoft.com/office/drawing/2014/main" id="{79C3C327-B7BE-4FF0-8C91-276B6FCA60D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1" name="AutoShape 1025" descr="Mostrando IMG_8691.JPG">
          <a:extLst>
            <a:ext uri="{FF2B5EF4-FFF2-40B4-BE49-F238E27FC236}">
              <a16:creationId xmlns:a16="http://schemas.microsoft.com/office/drawing/2014/main" id="{C022D851-17E4-4D3A-8588-D7E1C87D664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2" name="AutoShape 1024" descr="Mostrando IMG_8691.JPG">
          <a:extLst>
            <a:ext uri="{FF2B5EF4-FFF2-40B4-BE49-F238E27FC236}">
              <a16:creationId xmlns:a16="http://schemas.microsoft.com/office/drawing/2014/main" id="{B1875437-07AC-466B-A8FF-EB2CBF9A414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3" name="AutoShape 1025" descr="Mostrando IMG_8691.JPG">
          <a:extLst>
            <a:ext uri="{FF2B5EF4-FFF2-40B4-BE49-F238E27FC236}">
              <a16:creationId xmlns:a16="http://schemas.microsoft.com/office/drawing/2014/main" id="{323EAEFF-32C3-4E8E-B6B0-7AD7DD0ABAD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4" name="AutoShape 1024" descr="Mostrando IMG_8691.JPG">
          <a:extLst>
            <a:ext uri="{FF2B5EF4-FFF2-40B4-BE49-F238E27FC236}">
              <a16:creationId xmlns:a16="http://schemas.microsoft.com/office/drawing/2014/main" id="{A0594532-B2CA-4752-BE76-53752D12CFC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5" name="AutoShape 1025" descr="Mostrando IMG_8691.JPG">
          <a:extLst>
            <a:ext uri="{FF2B5EF4-FFF2-40B4-BE49-F238E27FC236}">
              <a16:creationId xmlns:a16="http://schemas.microsoft.com/office/drawing/2014/main" id="{52ECADAF-066A-4DC8-AFFB-CC53796485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6" name="AutoShape 1024" descr="Mostrando IMG_8691.JPG">
          <a:extLst>
            <a:ext uri="{FF2B5EF4-FFF2-40B4-BE49-F238E27FC236}">
              <a16:creationId xmlns:a16="http://schemas.microsoft.com/office/drawing/2014/main" id="{9D071875-2D74-4BC5-A62C-E25F46C0197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7" name="AutoShape 1025" descr="Mostrando IMG_8691.JPG">
          <a:extLst>
            <a:ext uri="{FF2B5EF4-FFF2-40B4-BE49-F238E27FC236}">
              <a16:creationId xmlns:a16="http://schemas.microsoft.com/office/drawing/2014/main" id="{CDE082BF-BF37-4BF2-8ECC-5081FEFEDBA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85EEC728-4817-42FC-BA2A-4D6D28970A5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0CC413A5-0AA7-4D1D-9B0F-D2E1BD2C3C7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8B54C180-4DEC-4C6F-A149-22E73AB0D81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1" name="AutoShape 1024" descr="Mostrando IMG_8691.JPG">
          <a:extLst>
            <a:ext uri="{FF2B5EF4-FFF2-40B4-BE49-F238E27FC236}">
              <a16:creationId xmlns:a16="http://schemas.microsoft.com/office/drawing/2014/main" id="{5CC5BC40-E499-4510-8C5A-157D7681CF5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2" name="AutoShape 1025" descr="Mostrando IMG_8691.JPG">
          <a:extLst>
            <a:ext uri="{FF2B5EF4-FFF2-40B4-BE49-F238E27FC236}">
              <a16:creationId xmlns:a16="http://schemas.microsoft.com/office/drawing/2014/main" id="{2A7DEA8F-0245-4068-B558-742319F5DD5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3" name="AutoShape 1024" descr="Mostrando IMG_8691.JPG">
          <a:extLst>
            <a:ext uri="{FF2B5EF4-FFF2-40B4-BE49-F238E27FC236}">
              <a16:creationId xmlns:a16="http://schemas.microsoft.com/office/drawing/2014/main" id="{9FDFC403-3EB5-4092-8299-ECC8A4D50A0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4" name="AutoShape 1025" descr="Mostrando IMG_8691.JPG">
          <a:extLst>
            <a:ext uri="{FF2B5EF4-FFF2-40B4-BE49-F238E27FC236}">
              <a16:creationId xmlns:a16="http://schemas.microsoft.com/office/drawing/2014/main" id="{1A884F90-479B-48CA-8BD2-D455A32B084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5" name="AutoShape 1024" descr="Mostrando IMG_8691.JPG">
          <a:extLst>
            <a:ext uri="{FF2B5EF4-FFF2-40B4-BE49-F238E27FC236}">
              <a16:creationId xmlns:a16="http://schemas.microsoft.com/office/drawing/2014/main" id="{F520E6D6-0B39-4AE1-90FA-273902E8E59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6" name="AutoShape 1025" descr="Mostrando IMG_8691.JPG">
          <a:extLst>
            <a:ext uri="{FF2B5EF4-FFF2-40B4-BE49-F238E27FC236}">
              <a16:creationId xmlns:a16="http://schemas.microsoft.com/office/drawing/2014/main" id="{318C5592-691F-401E-99A0-DD8AA989CAF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7" name="AutoShape 1024" descr="Mostrando IMG_8691.JPG">
          <a:extLst>
            <a:ext uri="{FF2B5EF4-FFF2-40B4-BE49-F238E27FC236}">
              <a16:creationId xmlns:a16="http://schemas.microsoft.com/office/drawing/2014/main" id="{5943C3F1-D17F-4460-951E-6BD88CC989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8" name="AutoShape 1025" descr="Mostrando IMG_8691.JPG">
          <a:extLst>
            <a:ext uri="{FF2B5EF4-FFF2-40B4-BE49-F238E27FC236}">
              <a16:creationId xmlns:a16="http://schemas.microsoft.com/office/drawing/2014/main" id="{0EA8B2F0-16DC-4DA4-A6B6-F73E3094B3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9" name="AutoShape 1024" descr="Mostrando IMG_8691.JPG">
          <a:extLst>
            <a:ext uri="{FF2B5EF4-FFF2-40B4-BE49-F238E27FC236}">
              <a16:creationId xmlns:a16="http://schemas.microsoft.com/office/drawing/2014/main" id="{D0716888-2879-4039-A84B-C6480890156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0" name="AutoShape 1025" descr="Mostrando IMG_8691.JPG">
          <a:extLst>
            <a:ext uri="{FF2B5EF4-FFF2-40B4-BE49-F238E27FC236}">
              <a16:creationId xmlns:a16="http://schemas.microsoft.com/office/drawing/2014/main" id="{E999A83C-B025-40B6-B843-0F791C0579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1" name="AutoShape 1024" descr="Mostrando IMG_8691.JPG">
          <a:extLst>
            <a:ext uri="{FF2B5EF4-FFF2-40B4-BE49-F238E27FC236}">
              <a16:creationId xmlns:a16="http://schemas.microsoft.com/office/drawing/2014/main" id="{B5E1DA58-2B46-4564-A441-A71FECA32C0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2" name="AutoShape 1025" descr="Mostrando IMG_8691.JPG">
          <a:extLst>
            <a:ext uri="{FF2B5EF4-FFF2-40B4-BE49-F238E27FC236}">
              <a16:creationId xmlns:a16="http://schemas.microsoft.com/office/drawing/2014/main" id="{53E99232-4609-4693-82EE-479A13A6D0F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3" name="AutoShape 1024" descr="Mostrando IMG_8691.JPG">
          <a:extLst>
            <a:ext uri="{FF2B5EF4-FFF2-40B4-BE49-F238E27FC236}">
              <a16:creationId xmlns:a16="http://schemas.microsoft.com/office/drawing/2014/main" id="{A3D08085-4517-4112-BECA-BE61E577885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4" name="AutoShape 1025" descr="Mostrando IMG_8691.JPG">
          <a:extLst>
            <a:ext uri="{FF2B5EF4-FFF2-40B4-BE49-F238E27FC236}">
              <a16:creationId xmlns:a16="http://schemas.microsoft.com/office/drawing/2014/main" id="{DE5B1331-8790-4388-9B0A-3B5A5566FAF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5" name="AutoShape 1024" descr="Mostrando IMG_8691.JPG">
          <a:extLst>
            <a:ext uri="{FF2B5EF4-FFF2-40B4-BE49-F238E27FC236}">
              <a16:creationId xmlns:a16="http://schemas.microsoft.com/office/drawing/2014/main" id="{043EE92F-3977-4876-B6B0-F90EB617FEC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6" name="AutoShape 1025" descr="Mostrando IMG_8691.JPG">
          <a:extLst>
            <a:ext uri="{FF2B5EF4-FFF2-40B4-BE49-F238E27FC236}">
              <a16:creationId xmlns:a16="http://schemas.microsoft.com/office/drawing/2014/main" id="{24D69628-A9FC-499F-B5B6-ED96F091B61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DE4B3EBB-4B63-4574-8634-2CAD9011B3D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95AF26F-7ABB-482C-9FE5-3464346FD2E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0DD4C0EB-A647-44F1-B8EA-C80186F1869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0" name="AutoShape 1024" descr="Mostrando IMG_8691.JPG">
          <a:extLst>
            <a:ext uri="{FF2B5EF4-FFF2-40B4-BE49-F238E27FC236}">
              <a16:creationId xmlns:a16="http://schemas.microsoft.com/office/drawing/2014/main" id="{56A0E6F7-E1D9-428E-BD21-DD25CE16422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1" name="AutoShape 1025" descr="Mostrando IMG_8691.JPG">
          <a:extLst>
            <a:ext uri="{FF2B5EF4-FFF2-40B4-BE49-F238E27FC236}">
              <a16:creationId xmlns:a16="http://schemas.microsoft.com/office/drawing/2014/main" id="{8780933C-0239-4261-A7BF-329292DDAB2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2" name="AutoShape 1024" descr="Mostrando IMG_8691.JPG">
          <a:extLst>
            <a:ext uri="{FF2B5EF4-FFF2-40B4-BE49-F238E27FC236}">
              <a16:creationId xmlns:a16="http://schemas.microsoft.com/office/drawing/2014/main" id="{6E90C0D4-1A3B-4941-A2F7-1E7AA7B75A8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3" name="AutoShape 1025" descr="Mostrando IMG_8691.JPG">
          <a:extLst>
            <a:ext uri="{FF2B5EF4-FFF2-40B4-BE49-F238E27FC236}">
              <a16:creationId xmlns:a16="http://schemas.microsoft.com/office/drawing/2014/main" id="{82B0387B-E916-404C-93CA-7FF31072B9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4" name="AutoShape 1024" descr="Mostrando IMG_8691.JPG">
          <a:extLst>
            <a:ext uri="{FF2B5EF4-FFF2-40B4-BE49-F238E27FC236}">
              <a16:creationId xmlns:a16="http://schemas.microsoft.com/office/drawing/2014/main" id="{B0551F11-28C9-43A5-B56D-E233091BF6F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5" name="AutoShape 1025" descr="Mostrando IMG_8691.JPG">
          <a:extLst>
            <a:ext uri="{FF2B5EF4-FFF2-40B4-BE49-F238E27FC236}">
              <a16:creationId xmlns:a16="http://schemas.microsoft.com/office/drawing/2014/main" id="{2153905A-1269-44DC-A9AC-2A8E924C19A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6" name="AutoShape 1024" descr="Mostrando IMG_8691.JPG">
          <a:extLst>
            <a:ext uri="{FF2B5EF4-FFF2-40B4-BE49-F238E27FC236}">
              <a16:creationId xmlns:a16="http://schemas.microsoft.com/office/drawing/2014/main" id="{855E8F56-AB54-44FB-BDFE-D34636F086F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7" name="AutoShape 1025" descr="Mostrando IMG_8691.JPG">
          <a:extLst>
            <a:ext uri="{FF2B5EF4-FFF2-40B4-BE49-F238E27FC236}">
              <a16:creationId xmlns:a16="http://schemas.microsoft.com/office/drawing/2014/main" id="{86ACBD0F-4C80-474B-9423-38CE0B48C54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8" name="AutoShape 1024" descr="Mostrando IMG_8691.JPG">
          <a:extLst>
            <a:ext uri="{FF2B5EF4-FFF2-40B4-BE49-F238E27FC236}">
              <a16:creationId xmlns:a16="http://schemas.microsoft.com/office/drawing/2014/main" id="{4810B539-90A2-4C5A-9301-AAC1DFDAC7B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9" name="AutoShape 1025" descr="Mostrando IMG_8691.JPG">
          <a:extLst>
            <a:ext uri="{FF2B5EF4-FFF2-40B4-BE49-F238E27FC236}">
              <a16:creationId xmlns:a16="http://schemas.microsoft.com/office/drawing/2014/main" id="{B622E221-ADCF-48EE-956C-FDD7C37EA9D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0" name="AutoShape 1024" descr="Mostrando IMG_8691.JPG">
          <a:extLst>
            <a:ext uri="{FF2B5EF4-FFF2-40B4-BE49-F238E27FC236}">
              <a16:creationId xmlns:a16="http://schemas.microsoft.com/office/drawing/2014/main" id="{34198AF4-8F0A-4916-9E3E-9526AA59B4D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1" name="AutoShape 1025" descr="Mostrando IMG_8691.JPG">
          <a:extLst>
            <a:ext uri="{FF2B5EF4-FFF2-40B4-BE49-F238E27FC236}">
              <a16:creationId xmlns:a16="http://schemas.microsoft.com/office/drawing/2014/main" id="{CA6CA1D2-0B30-4A57-BC80-10264A517A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2" name="AutoShape 1024" descr="Mostrando IMG_8691.JPG">
          <a:extLst>
            <a:ext uri="{FF2B5EF4-FFF2-40B4-BE49-F238E27FC236}">
              <a16:creationId xmlns:a16="http://schemas.microsoft.com/office/drawing/2014/main" id="{49E0DC17-5F32-4867-8E08-857AAFA01BD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3" name="AutoShape 1025" descr="Mostrando IMG_8691.JPG">
          <a:extLst>
            <a:ext uri="{FF2B5EF4-FFF2-40B4-BE49-F238E27FC236}">
              <a16:creationId xmlns:a16="http://schemas.microsoft.com/office/drawing/2014/main" id="{746367AC-6F75-4363-B2D8-C91B65FD7E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4" name="AutoShape 1024" descr="Mostrando IMG_8691.JPG">
          <a:extLst>
            <a:ext uri="{FF2B5EF4-FFF2-40B4-BE49-F238E27FC236}">
              <a16:creationId xmlns:a16="http://schemas.microsoft.com/office/drawing/2014/main" id="{0C2128D1-C881-4986-AAC4-8DFA8BDAE2B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5" name="AutoShape 1025" descr="Mostrando IMG_8691.JPG">
          <a:extLst>
            <a:ext uri="{FF2B5EF4-FFF2-40B4-BE49-F238E27FC236}">
              <a16:creationId xmlns:a16="http://schemas.microsoft.com/office/drawing/2014/main" id="{E0AC14CA-2251-4EC8-B122-064A4F9CED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37AF9F9C-E31F-47C6-931A-96797338DB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40CD6708-0ED8-4E68-820F-D4E645B59D4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487AC272-B3F1-4C01-B992-AC4129EB0DB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9" name="AutoShape 1024" descr="Mostrando IMG_8691.JPG">
          <a:extLst>
            <a:ext uri="{FF2B5EF4-FFF2-40B4-BE49-F238E27FC236}">
              <a16:creationId xmlns:a16="http://schemas.microsoft.com/office/drawing/2014/main" id="{C2355D25-96C5-4B03-BBDF-30FA04E66EE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0" name="AutoShape 1025" descr="Mostrando IMG_8691.JPG">
          <a:extLst>
            <a:ext uri="{FF2B5EF4-FFF2-40B4-BE49-F238E27FC236}">
              <a16:creationId xmlns:a16="http://schemas.microsoft.com/office/drawing/2014/main" id="{F2D8B3B9-91F3-4E3F-BA69-77B0993592A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1" name="AutoShape 1024" descr="Mostrando IMG_8691.JPG">
          <a:extLst>
            <a:ext uri="{FF2B5EF4-FFF2-40B4-BE49-F238E27FC236}">
              <a16:creationId xmlns:a16="http://schemas.microsoft.com/office/drawing/2014/main" id="{AC0283F6-4E9B-495A-87BF-7E98571D6E9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2" name="AutoShape 1025" descr="Mostrando IMG_8691.JPG">
          <a:extLst>
            <a:ext uri="{FF2B5EF4-FFF2-40B4-BE49-F238E27FC236}">
              <a16:creationId xmlns:a16="http://schemas.microsoft.com/office/drawing/2014/main" id="{B45EFC2C-F70D-4A74-A2EC-52817217535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3" name="AutoShape 1024" descr="Mostrando IMG_8691.JPG">
          <a:extLst>
            <a:ext uri="{FF2B5EF4-FFF2-40B4-BE49-F238E27FC236}">
              <a16:creationId xmlns:a16="http://schemas.microsoft.com/office/drawing/2014/main" id="{B17EFC4A-F2B5-4F9D-A4A2-C44ABD08F4A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4" name="AutoShape 1025" descr="Mostrando IMG_8691.JPG">
          <a:extLst>
            <a:ext uri="{FF2B5EF4-FFF2-40B4-BE49-F238E27FC236}">
              <a16:creationId xmlns:a16="http://schemas.microsoft.com/office/drawing/2014/main" id="{257879F8-1CE0-48D9-AF4D-5C8F7A0A0DA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5" name="AutoShape 1024" descr="Mostrando IMG_8691.JPG">
          <a:extLst>
            <a:ext uri="{FF2B5EF4-FFF2-40B4-BE49-F238E27FC236}">
              <a16:creationId xmlns:a16="http://schemas.microsoft.com/office/drawing/2014/main" id="{3FEC9F0E-6EE9-4B8E-A95C-ADD4D8F57F4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6" name="AutoShape 1025" descr="Mostrando IMG_8691.JPG">
          <a:extLst>
            <a:ext uri="{FF2B5EF4-FFF2-40B4-BE49-F238E27FC236}">
              <a16:creationId xmlns:a16="http://schemas.microsoft.com/office/drawing/2014/main" id="{62F77B80-9782-4D8C-B185-57224A25514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7" name="AutoShape 1024" descr="Mostrando IMG_8691.JPG">
          <a:extLst>
            <a:ext uri="{FF2B5EF4-FFF2-40B4-BE49-F238E27FC236}">
              <a16:creationId xmlns:a16="http://schemas.microsoft.com/office/drawing/2014/main" id="{07B64BC4-AF71-4CF9-98E4-C20F097A492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8" name="AutoShape 1025" descr="Mostrando IMG_8691.JPG">
          <a:extLst>
            <a:ext uri="{FF2B5EF4-FFF2-40B4-BE49-F238E27FC236}">
              <a16:creationId xmlns:a16="http://schemas.microsoft.com/office/drawing/2014/main" id="{412923E6-A29F-44F6-97BC-926F082EDCD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9" name="AutoShape 1024" descr="Mostrando IMG_8691.JPG">
          <a:extLst>
            <a:ext uri="{FF2B5EF4-FFF2-40B4-BE49-F238E27FC236}">
              <a16:creationId xmlns:a16="http://schemas.microsoft.com/office/drawing/2014/main" id="{26FA64CE-1ED7-4B4A-94C3-F2F66059301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0" name="AutoShape 1025" descr="Mostrando IMG_8691.JPG">
          <a:extLst>
            <a:ext uri="{FF2B5EF4-FFF2-40B4-BE49-F238E27FC236}">
              <a16:creationId xmlns:a16="http://schemas.microsoft.com/office/drawing/2014/main" id="{A5B9266D-ED9A-4FB8-9CE6-B28DD98C84D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1" name="AutoShape 1024" descr="Mostrando IMG_8691.JPG">
          <a:extLst>
            <a:ext uri="{FF2B5EF4-FFF2-40B4-BE49-F238E27FC236}">
              <a16:creationId xmlns:a16="http://schemas.microsoft.com/office/drawing/2014/main" id="{96AACA5B-2AA5-473B-B813-92CEEFF2801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2" name="AutoShape 1025" descr="Mostrando IMG_8691.JPG">
          <a:extLst>
            <a:ext uri="{FF2B5EF4-FFF2-40B4-BE49-F238E27FC236}">
              <a16:creationId xmlns:a16="http://schemas.microsoft.com/office/drawing/2014/main" id="{8B283B9B-CD1F-4724-BB07-D3AA30A9774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3" name="AutoShape 1024" descr="Mostrando IMG_8691.JPG">
          <a:extLst>
            <a:ext uri="{FF2B5EF4-FFF2-40B4-BE49-F238E27FC236}">
              <a16:creationId xmlns:a16="http://schemas.microsoft.com/office/drawing/2014/main" id="{596CF15E-1BC1-4D6B-94B6-0A47C79855C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4" name="AutoShape 1025" descr="Mostrando IMG_8691.JPG">
          <a:extLst>
            <a:ext uri="{FF2B5EF4-FFF2-40B4-BE49-F238E27FC236}">
              <a16:creationId xmlns:a16="http://schemas.microsoft.com/office/drawing/2014/main" id="{0FBDC9DE-470E-44FE-AF81-34FB86F3CE7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0DA8D71D-5AA0-4EE3-920C-978B970BD8B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53DC197D-6EDF-4DB8-A442-42E7D2248CB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8059B127-0E96-4BD1-A524-760B9D6FA8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10</xdr:col>
      <xdr:colOff>99209</xdr:colOff>
      <xdr:row>11</xdr:row>
      <xdr:rowOff>50964</xdr:rowOff>
    </xdr:from>
    <xdr:to>
      <xdr:col>10</xdr:col>
      <xdr:colOff>1382486</xdr:colOff>
      <xdr:row>20</xdr:row>
      <xdr:rowOff>211436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30B8019B-5C75-417D-897C-D3D4DA73B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19409" y="3381993"/>
          <a:ext cx="1283277" cy="2304957"/>
        </a:xfrm>
        <a:prstGeom prst="rect">
          <a:avLst/>
        </a:prstGeom>
      </xdr:spPr>
    </xdr:pic>
    <xdr:clientData/>
  </xdr:twoCellAnchor>
  <xdr:twoCellAnchor editAs="oneCell">
    <xdr:from>
      <xdr:col>10</xdr:col>
      <xdr:colOff>1414226</xdr:colOff>
      <xdr:row>11</xdr:row>
      <xdr:rowOff>65989</xdr:rowOff>
    </xdr:from>
    <xdr:to>
      <xdr:col>11</xdr:col>
      <xdr:colOff>537883</xdr:colOff>
      <xdr:row>20</xdr:row>
      <xdr:rowOff>224088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E3B3E503-4AF0-417B-8BCC-01DFE217A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620979" y="3427754"/>
          <a:ext cx="1346904" cy="2345487"/>
        </a:xfrm>
        <a:prstGeom prst="rect">
          <a:avLst/>
        </a:prstGeom>
      </xdr:spPr>
    </xdr:pic>
    <xdr:clientData/>
  </xdr:twoCellAnchor>
  <xdr:twoCellAnchor editAs="oneCell">
    <xdr:from>
      <xdr:col>11</xdr:col>
      <xdr:colOff>565504</xdr:colOff>
      <xdr:row>11</xdr:row>
      <xdr:rowOff>73115</xdr:rowOff>
    </xdr:from>
    <xdr:to>
      <xdr:col>15</xdr:col>
      <xdr:colOff>519953</xdr:colOff>
      <xdr:row>20</xdr:row>
      <xdr:rowOff>215153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1056E373-9203-4C01-8594-C313E6A3657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5504" y="3434880"/>
          <a:ext cx="4230614" cy="23294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204995</xdr:colOff>
      <xdr:row>20</xdr:row>
      <xdr:rowOff>38421</xdr:rowOff>
    </xdr:from>
    <xdr:to>
      <xdr:col>15</xdr:col>
      <xdr:colOff>537883</xdr:colOff>
      <xdr:row>26</xdr:row>
      <xdr:rowOff>161366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968B5C94-A404-483B-A003-7B574E5DD39B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656971" y="5820656"/>
          <a:ext cx="3587077" cy="152143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97972</xdr:colOff>
      <xdr:row>20</xdr:row>
      <xdr:rowOff>43542</xdr:rowOff>
    </xdr:from>
    <xdr:to>
      <xdr:col>10</xdr:col>
      <xdr:colOff>1524481</xdr:colOff>
      <xdr:row>26</xdr:row>
      <xdr:rowOff>141515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8B7E7660-3A6F-4A19-B953-9433848D9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318172" y="5747656"/>
          <a:ext cx="1426509" cy="1469573"/>
        </a:xfrm>
        <a:prstGeom prst="rect">
          <a:avLst/>
        </a:prstGeom>
      </xdr:spPr>
    </xdr:pic>
    <xdr:clientData/>
  </xdr:twoCellAnchor>
  <xdr:twoCellAnchor editAs="oneCell">
    <xdr:from>
      <xdr:col>10</xdr:col>
      <xdr:colOff>1562423</xdr:colOff>
      <xdr:row>20</xdr:row>
      <xdr:rowOff>43543</xdr:rowOff>
    </xdr:from>
    <xdr:to>
      <xdr:col>12</xdr:col>
      <xdr:colOff>169226</xdr:colOff>
      <xdr:row>26</xdr:row>
      <xdr:rowOff>174172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6F497C5D-2D4B-4158-8EC8-9A2502B5C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769176" y="5825778"/>
          <a:ext cx="1852026" cy="1529123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7441D17C-6071-4C32-939D-B6BF496688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3" name="AutoShape 1025" descr="Mostrando IMG_8691.JPG">
          <a:extLst>
            <a:ext uri="{FF2B5EF4-FFF2-40B4-BE49-F238E27FC236}">
              <a16:creationId xmlns:a16="http://schemas.microsoft.com/office/drawing/2014/main" id="{C5274C49-F3C0-4EB2-83C9-38940E70E2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7CAA1CD2-542B-480D-93B0-A881552162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B448E3F6-7B35-4EE5-9EB7-73919EE730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411C7EC8-4B0F-49E8-A2E8-341D2761A9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D80B0CDF-F6ED-4B01-9DBE-BE9EEC8E65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89161108-C59A-436D-9F18-4A5BD33A0D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8D9B7F24-B97E-464B-84FD-FE3D4A3099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604EDEC1-E287-43DB-A678-3CB160FB69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730851AA-E072-4F9F-9F23-FFEE660CE2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EB78D7E7-4ABA-4319-A9EB-E41D52E761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9D44C564-7D11-4A7B-9AB8-322EEFF52E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78746496-788F-457B-A9A6-B07EE92DCDE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F4130879-2925-4AC6-92A7-77982C2D682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2660AB94-8883-446B-8B2F-4EB8B92A3D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4778EABA-8920-411B-B1A7-05AA13EFE8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166B83C9-2C22-4D48-9C5A-311EA05AF5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61FAF722-785D-4FD1-92E3-A12D15D2FC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26E37818-C31F-4B49-A3E3-8CF4D6474C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FB052CA6-8FF5-4300-A115-96968D31D5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E4493EB3-5045-486D-9B2A-38FD6CB121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6637EE70-0D87-42C3-8E9D-3D26D4AB1E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CB0629C3-B1B8-4FD4-9C55-FEEF354505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5DC55E89-0CC9-40AB-908F-9B5EE5A8FE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65B22381-930F-46A5-8F24-D6AC1B99DD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42EBC73A-3233-409A-A344-7722CFBFCD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CC8C53B4-DC4A-4AB3-B22B-F8105AEF50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7CCB2F58-81D5-4231-9F0A-3009D06E81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F6388AB3-1EAE-438E-AA83-C884D9320B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F7AD5595-A237-4ACF-8E50-DB16313BC8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E2FAB64D-BE89-44B8-A2AC-6AB25B1108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0D049019-EF3F-44B8-BEC4-69AE9CE7ECC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D6EE4EF4-7890-4FF8-9865-235858DFAF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FD85689D-B6F6-4CD9-ACBC-A99593672D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060777D6-5B13-426C-95FB-E59D689759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D7E4E9D6-EB66-46FB-88B6-2FAE462BF9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217E2DF8-7B89-4C32-AE95-1D6C934C60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0A3EE8E1-CE9C-4125-99F7-D4B803694F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6104B23F-5B73-43F0-881A-A753159A5A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80F97840-2396-4407-BBB2-ECC6D556C3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CB132704-CB44-4372-9EED-6B41D1031D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05BD2381-F487-4F93-857F-2032FCAEF3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ADBC324F-879C-4E46-8506-B9EC8D159BB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6664CF8C-081E-4D62-A8E1-58832AFCDF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ECE8A0D4-ED05-4853-A873-6BD0A0539B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1847941F-92E3-4D69-923C-B1C734145D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AA75DB58-C092-441F-BD1D-BECA3349F2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38F05F5A-F69B-4A43-A838-753BB75CF2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AEFAF8F7-4429-4C76-81B7-A57208B19C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783202E3-CC02-4510-8A12-8824B4C41F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CB219131-3FF0-4C3A-8154-4722F322B47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87C9615F-42C2-4DA0-AC40-114114933C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8276E18F-0181-4C2B-97FE-AF45F290C2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FE827D33-8BCB-4CC5-A189-E4A35300EF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6207029A-5122-4FC2-A1BE-AA447A74BF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CFC7A6F6-2BC9-4565-A32B-BEB10F712C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D9C93053-9933-49D3-86D7-FB237CFC0A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CDE4D0D5-A409-46AE-B686-8C6DE5EC9C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F7ADC752-B624-4955-A515-F11CFEBFCD0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E6994E0B-6E78-4F8E-8554-99595A2138E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10AB8AED-7B33-46DC-BE00-7D6032829C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E1090D58-35AE-4395-9CF4-94E9AC26DB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F950643B-E23A-496F-BA5C-D1A756C01F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7074DF42-B92B-4D92-9257-F32D6D4AA8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77DB6B1D-706B-4DDD-8BE7-5F6D155611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E5ACD676-3F53-4699-A37F-825D661130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2" name="AutoShape 1025" descr="Mostrando IMG_8691.JPG">
          <a:extLst>
            <a:ext uri="{FF2B5EF4-FFF2-40B4-BE49-F238E27FC236}">
              <a16:creationId xmlns:a16="http://schemas.microsoft.com/office/drawing/2014/main" id="{BF1C1B45-2F85-4D47-965A-7A3A2AF3E7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5CA135EA-0F2A-4A0C-A089-3B892FE424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5D9CA05D-D2D1-42D3-8504-FB76A2E996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D70A0629-4032-4DFB-A850-ADD6E9055A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6" name="AutoShape 1025" descr="Mostrando IMG_8691.JPG">
          <a:extLst>
            <a:ext uri="{FF2B5EF4-FFF2-40B4-BE49-F238E27FC236}">
              <a16:creationId xmlns:a16="http://schemas.microsoft.com/office/drawing/2014/main" id="{F7D9D771-7E93-46BB-B766-616EDA2B11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7" name="AutoShape 1024" descr="Mostrando IMG_8691.JPG">
          <a:extLst>
            <a:ext uri="{FF2B5EF4-FFF2-40B4-BE49-F238E27FC236}">
              <a16:creationId xmlns:a16="http://schemas.microsoft.com/office/drawing/2014/main" id="{4F12BE20-2761-4440-B471-FD8928A2F9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8" name="AutoShape 1025" descr="Mostrando IMG_8691.JPG">
          <a:extLst>
            <a:ext uri="{FF2B5EF4-FFF2-40B4-BE49-F238E27FC236}">
              <a16:creationId xmlns:a16="http://schemas.microsoft.com/office/drawing/2014/main" id="{E1F02B8B-AE00-4763-BFF2-5A07D53166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39" name="AutoShape 1024" descr="Mostrando IMG_8691.JPG">
          <a:extLst>
            <a:ext uri="{FF2B5EF4-FFF2-40B4-BE49-F238E27FC236}">
              <a16:creationId xmlns:a16="http://schemas.microsoft.com/office/drawing/2014/main" id="{4EC3DADA-7B81-4225-8AE3-6AC9EE8301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0" name="AutoShape 1025" descr="Mostrando IMG_8691.JPG">
          <a:extLst>
            <a:ext uri="{FF2B5EF4-FFF2-40B4-BE49-F238E27FC236}">
              <a16:creationId xmlns:a16="http://schemas.microsoft.com/office/drawing/2014/main" id="{EEA6978D-CA2F-473C-AFB7-DB10ADDF0E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1" name="AutoShape 1024" descr="Mostrando IMG_8691.JPG">
          <a:extLst>
            <a:ext uri="{FF2B5EF4-FFF2-40B4-BE49-F238E27FC236}">
              <a16:creationId xmlns:a16="http://schemas.microsoft.com/office/drawing/2014/main" id="{D1E7672C-E114-4C81-A29F-FA3DBBA0A9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02C176F7-3450-46AE-B762-07E04B9DD1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3C5E7185-4EFF-4F6A-9598-B884ECBB6A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2096440A-AD53-4540-B05A-59B0DF6F2F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17B3AD00-5798-4D35-B71D-B290B6F4AA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0CB7C969-07CE-4B5D-AA3B-B690504C85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D5E3465C-AFF4-4308-B799-D9C9852082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578D20DC-C96C-4F0E-82B0-5A8E6AF1C7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D3CB3AAD-EEAD-4A86-A9F0-22562430C4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20553D38-38A5-4C5A-8B90-342243D800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1" name="AutoShape 1025" descr="Mostrando IMG_8691.JPG">
          <a:extLst>
            <a:ext uri="{FF2B5EF4-FFF2-40B4-BE49-F238E27FC236}">
              <a16:creationId xmlns:a16="http://schemas.microsoft.com/office/drawing/2014/main" id="{4F64D4E7-6B4E-49C8-9960-4618AD97CCC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D4812532-E03C-4CD7-9230-EA16FA3BA1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254E648D-C3D1-4DCB-BDFF-D26B233FC8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EB9799E3-543A-45D5-A948-5176E96D34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5" name="AutoShape 1025" descr="Mostrando IMG_8691.JPG">
          <a:extLst>
            <a:ext uri="{FF2B5EF4-FFF2-40B4-BE49-F238E27FC236}">
              <a16:creationId xmlns:a16="http://schemas.microsoft.com/office/drawing/2014/main" id="{4C68B83F-A370-4C32-8F6D-93F07A8771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6" name="AutoShape 1024" descr="Mostrando IMG_8691.JPG">
          <a:extLst>
            <a:ext uri="{FF2B5EF4-FFF2-40B4-BE49-F238E27FC236}">
              <a16:creationId xmlns:a16="http://schemas.microsoft.com/office/drawing/2014/main" id="{7F863DBE-3F6B-4CB1-BADD-AB7E07996CB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7" name="AutoShape 1025" descr="Mostrando IMG_8691.JPG">
          <a:extLst>
            <a:ext uri="{FF2B5EF4-FFF2-40B4-BE49-F238E27FC236}">
              <a16:creationId xmlns:a16="http://schemas.microsoft.com/office/drawing/2014/main" id="{9F758F70-D4A7-419C-BE98-FA1746B1F3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8" name="AutoShape 1024" descr="Mostrando IMG_8691.JPG">
          <a:extLst>
            <a:ext uri="{FF2B5EF4-FFF2-40B4-BE49-F238E27FC236}">
              <a16:creationId xmlns:a16="http://schemas.microsoft.com/office/drawing/2014/main" id="{DEB5DD28-501B-4D0E-9953-ADEBA5669A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59" name="AutoShape 1025" descr="Mostrando IMG_8691.JPG">
          <a:extLst>
            <a:ext uri="{FF2B5EF4-FFF2-40B4-BE49-F238E27FC236}">
              <a16:creationId xmlns:a16="http://schemas.microsoft.com/office/drawing/2014/main" id="{8EF4C397-7B27-425F-8F27-349B965FED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0" name="AutoShape 1024" descr="Mostrando IMG_8691.JPG">
          <a:extLst>
            <a:ext uri="{FF2B5EF4-FFF2-40B4-BE49-F238E27FC236}">
              <a16:creationId xmlns:a16="http://schemas.microsoft.com/office/drawing/2014/main" id="{5B728B8B-D57E-41BB-835D-5556BCF128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3AC32997-5E3A-4F4B-B3B2-B3B55C0F97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5A6897F6-6FF0-4A65-8BC3-D044108C1A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B2C7D5AE-BFD0-483C-95C7-64D7C126C2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78726FB7-5896-45EF-8B98-78A72B50EC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A30E2381-6235-4EB0-897A-CBF5B53956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AEB3E21A-25E0-4B90-A5A7-8DD04D4DDE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FD6C534B-5EBE-4D58-8D5F-3311D40666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23BD7D39-F8F6-4865-9EF6-E8FA0C969D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DAD85B9B-181E-408D-A69E-7E2A2155882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0" name="AutoShape 1025" descr="Mostrando IMG_8691.JPG">
          <a:extLst>
            <a:ext uri="{FF2B5EF4-FFF2-40B4-BE49-F238E27FC236}">
              <a16:creationId xmlns:a16="http://schemas.microsoft.com/office/drawing/2014/main" id="{EC8A6301-6C10-4632-82DF-6F69B681DE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F85568D5-28B4-4BAF-8328-252AB78C0B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4F0E5157-1747-4EC7-9E82-AAAEE002E3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91232F6B-6E90-4151-A289-570CD26F616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4" name="AutoShape 1025" descr="Mostrando IMG_8691.JPG">
          <a:extLst>
            <a:ext uri="{FF2B5EF4-FFF2-40B4-BE49-F238E27FC236}">
              <a16:creationId xmlns:a16="http://schemas.microsoft.com/office/drawing/2014/main" id="{A603CE60-4BC0-46E2-918F-BC16BA89A1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5" name="AutoShape 1024" descr="Mostrando IMG_8691.JPG">
          <a:extLst>
            <a:ext uri="{FF2B5EF4-FFF2-40B4-BE49-F238E27FC236}">
              <a16:creationId xmlns:a16="http://schemas.microsoft.com/office/drawing/2014/main" id="{EE5F1D49-DB63-4436-BD66-0E6E5E778C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6" name="AutoShape 1025" descr="Mostrando IMG_8691.JPG">
          <a:extLst>
            <a:ext uri="{FF2B5EF4-FFF2-40B4-BE49-F238E27FC236}">
              <a16:creationId xmlns:a16="http://schemas.microsoft.com/office/drawing/2014/main" id="{C2C3747A-E4C1-48C6-A2B8-CD575C1336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7" name="AutoShape 1024" descr="Mostrando IMG_8691.JPG">
          <a:extLst>
            <a:ext uri="{FF2B5EF4-FFF2-40B4-BE49-F238E27FC236}">
              <a16:creationId xmlns:a16="http://schemas.microsoft.com/office/drawing/2014/main" id="{DC74C7F9-D035-4C5B-B10E-5FA501241B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8" name="AutoShape 1025" descr="Mostrando IMG_8691.JPG">
          <a:extLst>
            <a:ext uri="{FF2B5EF4-FFF2-40B4-BE49-F238E27FC236}">
              <a16:creationId xmlns:a16="http://schemas.microsoft.com/office/drawing/2014/main" id="{7A5148F0-AAD0-4405-BAB9-5E84C363DD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79" name="AutoShape 1024" descr="Mostrando IMG_8691.JPG">
          <a:extLst>
            <a:ext uri="{FF2B5EF4-FFF2-40B4-BE49-F238E27FC236}">
              <a16:creationId xmlns:a16="http://schemas.microsoft.com/office/drawing/2014/main" id="{B6CA1BE2-CFD9-475E-B8F4-8D41542807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2EA9BBEF-AC0A-4EC7-ACE1-9769E6B92C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F95C8BD9-D87E-43A0-B9A4-16CF55DD82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37AE05D6-8105-4D77-8D8B-46DD09899B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E9CB89BC-9B27-4660-AC9E-3EED35E1F1B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D91B76C1-509E-4897-BC66-A4B1E87B6B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26926F57-5044-44FB-AB69-165FD86BF2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9879A3ED-3F8E-43DE-B803-0F67A5B2D6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D0AB6EA2-6295-41E0-AB68-FA0FE786A5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D2DD7E1F-F28D-4D60-A753-11C07A9A0B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89" name="AutoShape 1025" descr="Mostrando IMG_8691.JPG">
          <a:extLst>
            <a:ext uri="{FF2B5EF4-FFF2-40B4-BE49-F238E27FC236}">
              <a16:creationId xmlns:a16="http://schemas.microsoft.com/office/drawing/2014/main" id="{3DD630D9-8B8E-4327-B65D-466C950238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6CE3B57A-18CE-4488-8734-9842777C5D8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FE835BDD-6CF3-47E0-B2BA-292DAF4916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3FC8CCD3-4F92-4B03-937C-8924FC2E94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3" name="AutoShape 1025" descr="Mostrando IMG_8691.JPG">
          <a:extLst>
            <a:ext uri="{FF2B5EF4-FFF2-40B4-BE49-F238E27FC236}">
              <a16:creationId xmlns:a16="http://schemas.microsoft.com/office/drawing/2014/main" id="{AD4C7392-19BE-457D-B707-1C14E165CC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4" name="AutoShape 1024" descr="Mostrando IMG_8691.JPG">
          <a:extLst>
            <a:ext uri="{FF2B5EF4-FFF2-40B4-BE49-F238E27FC236}">
              <a16:creationId xmlns:a16="http://schemas.microsoft.com/office/drawing/2014/main" id="{2225F5C4-5B48-4513-95F1-F546DD00E2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5" name="AutoShape 1025" descr="Mostrando IMG_8691.JPG">
          <a:extLst>
            <a:ext uri="{FF2B5EF4-FFF2-40B4-BE49-F238E27FC236}">
              <a16:creationId xmlns:a16="http://schemas.microsoft.com/office/drawing/2014/main" id="{102B48D7-9FA3-4127-9F9B-315D5675B3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6" name="AutoShape 1024" descr="Mostrando IMG_8691.JPG">
          <a:extLst>
            <a:ext uri="{FF2B5EF4-FFF2-40B4-BE49-F238E27FC236}">
              <a16:creationId xmlns:a16="http://schemas.microsoft.com/office/drawing/2014/main" id="{0228B60B-7888-4B14-AC14-58379C2498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7" name="AutoShape 1025" descr="Mostrando IMG_8691.JPG">
          <a:extLst>
            <a:ext uri="{FF2B5EF4-FFF2-40B4-BE49-F238E27FC236}">
              <a16:creationId xmlns:a16="http://schemas.microsoft.com/office/drawing/2014/main" id="{1437A14D-BE9C-4920-B502-6293C5E669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8" name="AutoShape 1024" descr="Mostrando IMG_8691.JPG">
          <a:extLst>
            <a:ext uri="{FF2B5EF4-FFF2-40B4-BE49-F238E27FC236}">
              <a16:creationId xmlns:a16="http://schemas.microsoft.com/office/drawing/2014/main" id="{1055285F-B4F7-49F4-9602-EF8A2CF839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972DDB70-5B91-4B72-8F01-8506F11FDC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00A566B1-38BE-4F90-BE29-2A4060E284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0305665E-F982-4C49-9215-EF2D46DE6E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201BF845-1CFF-470A-8DFF-EAD3C1D85E2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2F5D570E-74A9-47F1-B5F1-9666FE0CF1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BC87A43D-52BA-40BE-BBA6-61E68ABE00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B22E2B88-4561-4E77-8D19-BA55E0D246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3E696999-95DD-463A-82CE-5063AED54F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F51CF13A-CD90-42DF-9745-18D1C463A9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8" name="AutoShape 1025" descr="Mostrando IMG_8691.JPG">
          <a:extLst>
            <a:ext uri="{FF2B5EF4-FFF2-40B4-BE49-F238E27FC236}">
              <a16:creationId xmlns:a16="http://schemas.microsoft.com/office/drawing/2014/main" id="{F5E2A66A-B279-4578-BA0F-717C9F19E5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09" name="AutoShape 1024" descr="Mostrando IMG_8691.JPG">
          <a:extLst>
            <a:ext uri="{FF2B5EF4-FFF2-40B4-BE49-F238E27FC236}">
              <a16:creationId xmlns:a16="http://schemas.microsoft.com/office/drawing/2014/main" id="{97DC6756-7ECE-4C0A-9791-CE12A77FBC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10" name="AutoShape 1025" descr="Mostrando IMG_8691.JPG">
          <a:extLst>
            <a:ext uri="{FF2B5EF4-FFF2-40B4-BE49-F238E27FC236}">
              <a16:creationId xmlns:a16="http://schemas.microsoft.com/office/drawing/2014/main" id="{3FFF7602-AE64-4068-A34D-745F64F799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11" name="AutoShape 1024" descr="Mostrando IMG_8691.JPG">
          <a:extLst>
            <a:ext uri="{FF2B5EF4-FFF2-40B4-BE49-F238E27FC236}">
              <a16:creationId xmlns:a16="http://schemas.microsoft.com/office/drawing/2014/main" id="{ACA6C380-94AA-46BD-A1FA-A9880ADD98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12" name="AutoShape 1025" descr="Mostrando IMG_8691.JPG">
          <a:extLst>
            <a:ext uri="{FF2B5EF4-FFF2-40B4-BE49-F238E27FC236}">
              <a16:creationId xmlns:a16="http://schemas.microsoft.com/office/drawing/2014/main" id="{9707FD4C-1C5D-43B0-8E9F-D1AD8CF34E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13" name="AutoShape 1024" descr="Mostrando IMG_8691.JPG">
          <a:extLst>
            <a:ext uri="{FF2B5EF4-FFF2-40B4-BE49-F238E27FC236}">
              <a16:creationId xmlns:a16="http://schemas.microsoft.com/office/drawing/2014/main" id="{2E3C1147-E009-4A4B-9C99-CB2DE6C197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14" name="AutoShape 1025" descr="Mostrando IMG_8691.JPG">
          <a:extLst>
            <a:ext uri="{FF2B5EF4-FFF2-40B4-BE49-F238E27FC236}">
              <a16:creationId xmlns:a16="http://schemas.microsoft.com/office/drawing/2014/main" id="{0BD21B19-5825-4593-BE89-B3CF4BB1DCC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15" name="AutoShape 1024" descr="Mostrando IMG_8691.JPG">
          <a:extLst>
            <a:ext uri="{FF2B5EF4-FFF2-40B4-BE49-F238E27FC236}">
              <a16:creationId xmlns:a16="http://schemas.microsoft.com/office/drawing/2014/main" id="{66B3DD29-5FE3-4C65-AAF7-54809E0705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16" name="AutoShape 1025" descr="Mostrando IMG_8691.JPG">
          <a:extLst>
            <a:ext uri="{FF2B5EF4-FFF2-40B4-BE49-F238E27FC236}">
              <a16:creationId xmlns:a16="http://schemas.microsoft.com/office/drawing/2014/main" id="{0519FA0B-8B89-4098-83DA-C1E2288656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304800" cy="186250"/>
    <xdr:sp macro="" textlink="">
      <xdr:nvSpPr>
        <xdr:cNvPr id="317" name="AutoShape 1024" descr="Mostrando IMG_8691.JPG">
          <a:extLst>
            <a:ext uri="{FF2B5EF4-FFF2-40B4-BE49-F238E27FC236}">
              <a16:creationId xmlns:a16="http://schemas.microsoft.com/office/drawing/2014/main" id="{C4315EC9-E84C-4055-888D-114FFED76E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DA667864-1E2F-4B98-8232-1BAE808B0C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5DF5ED61-1628-4580-A010-21D43BCC5B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2726F082-C8ED-4758-807F-CD54CDB5D2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0C1D33F1-7008-4EEE-8937-CE6C6BED0F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2EEFC17A-13CC-49B6-94EF-DDEC414E84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593D7A16-E2D5-4A28-AF6E-4EC0E89890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43DA7288-8C41-4A75-8CA6-C1B8DFAD2F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5DC27327-4D34-4F5A-A19D-010B19F932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2262BDE9-1B2A-4FC9-AF30-390CE1A3D8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EDC771E3-6DAD-4F01-BCBB-3AE348D9AD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331537D-55EF-4122-9101-8795D7F0C8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9B8D1B51-0811-4A64-8B66-0FE5E22B45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423D6E28-1C35-4E57-BFE7-FFC7DD5340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8E914318-E1A2-4AAA-876D-11FE279EE1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AD3DD81-2601-4107-A31D-CF11D922AB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0F31C1CE-12D4-447E-898D-DCF88D63F7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BAC11C25-A62B-4FAB-AFB8-D89C938967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9EA2A7F5-CB03-44AA-B7DE-619FF5D538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32BF8803-875F-42CA-81C6-C22F906900D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313F7136-FDA8-4206-9345-A2F2488018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F6CBFA90-8C5E-4CF3-B0DE-B70A70356C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A596A014-99A5-49CC-871D-72EC1BD6E7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A612CD3-32D0-4169-92CE-7E0B24A778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9E699190-AEA1-46BD-9466-DA2CD67F1F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F9330AFE-43F9-4E64-9BF6-4586076B9F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CB219EB4-B6C2-4B2B-91AB-CEE7C61387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307CE21F-35D6-4579-BCBD-5D35C20DE6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C07AF3E-4A82-4646-8FA8-2244D19313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DEAFC683-4E4F-43A6-89F1-0A7EAEA760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16FACDA5-427E-4B66-B1CF-01DEFA7724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AF958BA7-2C8E-4A3B-BECD-96A928874B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E809ECC2-9A24-491C-8F8E-7984952873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222EA741-1CA1-4670-8797-B516CAC474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E0E57D88-13C7-4E45-B986-3DF720E18C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B0520DA5-C765-48A4-A663-5678776A61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14A50DB-D115-4D72-AA82-E48425D229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6AFC24AD-E7BE-4426-A8E4-A35F35748E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1E71E953-6FE7-48AB-A70E-7B28490928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9D4504E1-90C2-4033-A795-1DCFC90FFC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0657B29B-72BC-4E77-8EFF-4BFED71B37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F37DFA1-E761-4287-B659-7653FA39CD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E936E40A-A788-4C81-9913-8157DBCE40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34E6E7B-0751-42AA-A5CC-5604513E4B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A2AD00CD-3C2C-45FC-A1B5-CA9D48ED15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688EA5FE-EF8A-46F5-9490-45B2F6373A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6D00DCC8-9F00-4B85-9A44-12A25DBFA7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096A8DEA-2228-4D19-A9A9-981A3937BC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3791255-0777-444D-A798-B6077A99B3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4C8461BD-838A-4277-8803-C19E2A4983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A2BCC783-47FF-4C5D-B039-2A79E4C0AAF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8058C1B4-4D28-4A59-8A75-64F7A9F043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BFEE3C3F-9B2B-4CD8-A65F-7C4E3FBBC8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1C4702AA-68EE-45D8-B1DF-73AA3342A5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5F707698-9153-4C0E-9110-FD55EB1D74F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154C94A8-D994-4680-9008-231526488E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2947CA3C-7BED-4B5B-9295-ED88036EAB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3D8DD410-9BCC-4BB3-9130-D93353B54F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FBABFC6A-10A0-44B4-BCA6-1EBBC220BBB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510F253A-2BC8-447D-9497-2D6B395AFD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49FD6D9E-258D-4692-8898-1DFE8ED6F6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B85365C9-B6C3-4C9B-8DC3-13BACFED55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C0B0AE66-0B48-47C6-83E9-E76D006ED1B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EAA2883-878A-4D75-9624-999DFC2AF4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18CEA8C8-3C1F-462C-8F55-5B60A2E483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ABF824A6-6147-495F-8029-5F6B450C95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E9B6D4FE-266F-43A1-85EA-05EE1319D5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B48CEB44-9A1E-4953-A54C-3C512FD676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A9F548A3-A831-4466-B0DE-A8771F34B5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9227C549-3224-4DCA-B651-7094B1C69D8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1120771F-2B26-4820-8778-73894A8DAD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6E597963-C0A6-4661-A75D-CE9DF9DCDF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B3FE9EB1-8CF7-48E9-800A-3A8C40DC11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E7DDD84B-D3B7-49AC-A1AF-DB4933D523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6E13144-C8A6-4CF1-ADD8-0FDE8A2EC8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381E0051-300A-46EA-8A36-88FE5ECF6A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0A4184D1-58EE-4C9D-830A-6922A0642B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8458FB48-99D4-410A-930D-979CC958786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2" y="295279"/>
          <a:ext cx="1343839" cy="866772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E100297D-379D-4357-8358-20505CEFD3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9B41CD6C-055D-468A-B8E1-5DA8923995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F850E5F7-4E9E-495B-9089-BA88FD6373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8E68D75F-BE8B-4DA4-9B59-DA7EFBAFA4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DE38D40A-AEFA-4AB7-B2FA-E9B9034FC2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32855D65-6A41-48FF-98A0-EFD2059753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71F5A76E-3D87-4FD0-933F-D4C1C74A56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96ECE695-CF17-45C1-9F50-C8C76768E3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49ABE323-55C4-4D88-8642-0455AE4AC0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518B0A8F-994D-4F55-9A4F-96021561DB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D87F68AA-ACEA-497D-8100-A832F89540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CF71255F-21CB-45D2-A846-973C138CA1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0D3F3961-2653-4B87-8D07-5F9491F191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69792460-2D60-4AA1-8270-440FEC2D21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73CB7B15-46C9-4E28-88A1-62F590D425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C9F4ADE8-DA57-42C1-B59C-273272CFFB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535DCB8C-C8B7-4EB5-9AE2-97FE555696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6518CF2F-56B7-4589-BA04-6E7462B8CA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5FD15109-2219-46C1-B1C1-6D6F94C667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188ABF8F-4728-4465-8BBC-45B80E5FC6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276DA884-C035-4332-996E-25C9403F75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F73F9F33-ABD6-4729-883A-510D6FFC35F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69F987B2-986E-4294-9A7A-0E574C348C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69F6787E-1AC0-40A7-A473-9A2A5DD6C4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4DF86674-1DCB-4131-B217-A2169A9214F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C311B94-F65D-413C-8AF0-3032FD23C9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B6F50D74-4BAE-4734-BBDE-75960CC2BD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70864BB3-029A-4435-9E46-C5B2121EC3E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F8399B17-F9F6-4731-B6C7-6C71F32637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901AF0F8-530C-45B6-A98F-F0DDD767C0F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78CAF152-AB99-4F75-943D-EADAFDAE5E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F8EE397-DDFB-4B9C-A57A-8BF445FEE55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30CA3D31-E4D3-4542-A584-16237BB609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7FB0644A-396B-4100-9E22-E00A8A297E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B44A9F0B-B023-44CC-97FC-8E55A89C4A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F02B9255-8678-4D36-AAA4-C47BA73AD2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74EAAB53-7423-4A7A-A0A4-DC3E9781CF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C60EA1B8-D826-464F-BD87-7DF436A937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0C4E7437-0D97-4F49-9205-4E4949EF4A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3A973982-AABE-4D09-9C04-63DFBD571F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0AFB1D8E-AFDA-49C4-A00F-44196BE2FA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5D5039CF-BB80-4285-A9C6-92A82B9D96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2EA72AEA-3910-4113-885E-F27C5139F7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B93C0549-D507-4548-BCE7-5675938A746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77C4A215-A8CD-4709-B60B-A3F06AD95B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96991B6E-9158-4CD0-B979-683C484911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F788B487-C7AD-46AF-9680-08BE088EB69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4B13C82F-2DC6-4247-ABC7-031044A784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5AF6B79A-AC54-4F5A-B400-3E967DED62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7375608F-4CCA-4E16-84E6-2DD37A35CC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35E69751-2D67-4BB1-B4E9-D5D18FB23E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1825BCFA-11D6-406B-B78E-C63893927B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E7A46CB9-A662-41D0-A96C-4B2182E887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3FFC04B8-348D-4271-AC1C-9DE0413FC1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B55A10B6-22F7-4947-8451-14456777CF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CF2B62E2-0222-4AA0-8DC5-241C16AB53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8E43AD92-B90A-43EE-8832-9365ADEDB7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59A787CC-2429-45DB-ADCB-22F4C3E213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3A15BF16-E1D8-466B-BCCE-79925EAA6D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A0563097-55AF-4CF2-80B6-1744131589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85DCF8DB-67C8-4A0E-B702-EE2B3D85A4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04C5F3E9-8296-4D4C-9E46-AFE3FE0786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59B1CEAE-20A2-46EB-86DB-930DC62ED7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8F9084BA-7205-4B1C-967D-7B7E312175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022A6AAF-B881-4FB2-BAFB-B3A6440084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4ED7BF73-0FF9-4608-8D24-00D442ACB9A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4650BF14-4DE1-49CE-BE74-E5DB7C6955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192670D2-0B0E-4CE7-A3F2-5564C15C78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EC69886F-BA80-46B5-B6DB-01A56AC52D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2328FDB8-AD40-4637-AC47-39FE228604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BDA433AA-D705-4FAE-BAB9-B2753C5E887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756C6ED8-08D4-49D8-B3FE-A9EF652349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73267961-FC44-4DD9-8D3A-627A27075F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D0AB6E07-683E-4295-96EC-3B19454D98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FF78D205-6D82-4059-8A57-42C8F6E5F3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6B57409D-A93E-459E-A366-8587443C3B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10</xdr:col>
      <xdr:colOff>228600</xdr:colOff>
      <xdr:row>11</xdr:row>
      <xdr:rowOff>76198</xdr:rowOff>
    </xdr:from>
    <xdr:to>
      <xdr:col>11</xdr:col>
      <xdr:colOff>620486</xdr:colOff>
      <xdr:row>23</xdr:row>
      <xdr:rowOff>89004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E20EC0CC-93EC-4A71-BC4A-D023296C7E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53" t="28584" r="24917" b="22946"/>
        <a:stretch/>
      </xdr:blipFill>
      <xdr:spPr>
        <a:xfrm>
          <a:off x="9448800" y="3407227"/>
          <a:ext cx="2612572" cy="2843091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6" name="AutoShape 1024" descr="Mostrando IMG_8691.JPG">
          <a:extLst>
            <a:ext uri="{FF2B5EF4-FFF2-40B4-BE49-F238E27FC236}">
              <a16:creationId xmlns:a16="http://schemas.microsoft.com/office/drawing/2014/main" id="{CC5F7973-1571-4BD1-91BD-0D53569216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7" name="AutoShape 1025" descr="Mostrando IMG_8691.JPG">
          <a:extLst>
            <a:ext uri="{FF2B5EF4-FFF2-40B4-BE49-F238E27FC236}">
              <a16:creationId xmlns:a16="http://schemas.microsoft.com/office/drawing/2014/main" id="{E6B78B87-C322-4851-B770-66053A2035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8" name="AutoShape 1024" descr="Mostrando IMG_8691.JPG">
          <a:extLst>
            <a:ext uri="{FF2B5EF4-FFF2-40B4-BE49-F238E27FC236}">
              <a16:creationId xmlns:a16="http://schemas.microsoft.com/office/drawing/2014/main" id="{7AD2730F-2DEE-485C-88F1-C76B638D4D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9" name="AutoShape 1025" descr="Mostrando IMG_8691.JPG">
          <a:extLst>
            <a:ext uri="{FF2B5EF4-FFF2-40B4-BE49-F238E27FC236}">
              <a16:creationId xmlns:a16="http://schemas.microsoft.com/office/drawing/2014/main" id="{5C9E77A4-ECAB-4DA5-A0F2-9841CF7ACA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E935B9EE-934F-4B2A-B47B-956C712855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6E1ED0FD-CB39-4822-B8E1-717B044AD1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B1B0B00E-54FD-4B99-94B4-D422F7D070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15098613-EDCE-4D12-82AF-8C6F83C1B2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DE9ECC98-645D-408F-89B0-31C081BD6A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3FCC6845-CC64-4A98-B5B4-28832B8A5B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E145A18E-C4BA-4223-895C-3175C762E0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18F81A1A-2C55-4B28-9D1E-E9902A0C8F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5ECEA3FE-70E4-4877-9195-33770FEDCD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CC3270E2-40C6-4397-8BAA-DB2748DF03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0B08AA0E-9EC0-4097-8E09-15D2CD09B6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5B9DB8A5-6AC3-43D7-AD4D-1157330C45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F5D81C42-E320-4726-81CC-8295C1CD939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4" name="AutoShape 1025" descr="Mostrando IMG_8691.JPG">
          <a:extLst>
            <a:ext uri="{FF2B5EF4-FFF2-40B4-BE49-F238E27FC236}">
              <a16:creationId xmlns:a16="http://schemas.microsoft.com/office/drawing/2014/main" id="{2FDCC9F5-7C4F-48ED-B0B3-DE240D9268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39789338-C782-4E86-8B1F-417E7FE68D8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0AA54AC9-9903-4C89-B668-EC10D18781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96C4503C-A613-49FD-89EC-B12DDCFFB6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3069EAEE-ECDB-4396-A345-E7BA5AF1D0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12A181F0-1A57-42B4-97B6-09ABC7DF7F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F4B106D8-F821-4F85-B44F-95F0B8DCCF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F993EC7E-4EF7-4A12-A26A-0FDDEA082E8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C30F5DA7-0547-4041-B46A-D7958A637C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C1E0F51B-423D-4D96-BA27-E51166899B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CDA703D0-33FC-42AC-BEEB-34BD9B2E4B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3A802CE7-173C-4D4B-871F-E48B64AC0B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AE779CB8-4335-4094-A738-B77B5F9038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A5CBF470-FFC2-4F55-965D-5D75E3140FD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1ABC309D-CC3D-4809-9BBD-F46A665037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AB5A8DDC-05E9-479C-97B8-D59BDFCD23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876E5F9D-7863-4CCE-B800-1F98057FED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B8468192-E386-43C0-AD37-A9854E04A4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DEB8115B-FB4E-48FD-A76B-9A129D3BB4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3" name="AutoShape 1025" descr="Mostrando IMG_8691.JPG">
          <a:extLst>
            <a:ext uri="{FF2B5EF4-FFF2-40B4-BE49-F238E27FC236}">
              <a16:creationId xmlns:a16="http://schemas.microsoft.com/office/drawing/2014/main" id="{3B718712-0BF2-4659-ADEC-8B1B33E4D3F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BFF8B9D8-B759-49CF-AA03-DCEF76F765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3A46B751-6921-483A-9434-23087E6DB7E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18908A55-7175-4641-89F2-2E789BCACD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5D75F08A-BC98-46AD-B2FB-C0F21BCEE8C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A23AA70E-78A8-453D-882B-21A062A467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28B14DE3-12BB-4EAA-8E78-C1608129D3F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F335F21E-1F00-4D38-890C-817FA336F7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EBE39503-B947-47A2-874F-73C3F65124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77808ED1-AEE0-4348-AB43-B8FC978D1B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03543C14-7A83-4E15-938B-4F40EE6174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D9057A53-8D4B-43FE-9880-6491CF950E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E9DD95B8-912D-4A62-A121-B3C052FEFB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F82B4BCA-ACCE-4CCA-BEDD-38CA20E752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FB4CC7CE-86A6-4827-BB68-FAA905F3AB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DCD5F043-E4A3-4537-BF8C-DBC4F76372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C859DB0F-6E32-40B9-B077-9D525DFCAB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D4306F4F-52BB-407D-90FA-CAA7C48B1F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B6C2BEE9-E9B5-455E-870B-7B6A3BE945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2" name="AutoShape 1025" descr="Mostrando IMG_8691.JPG">
          <a:extLst>
            <a:ext uri="{FF2B5EF4-FFF2-40B4-BE49-F238E27FC236}">
              <a16:creationId xmlns:a16="http://schemas.microsoft.com/office/drawing/2014/main" id="{CFFD18A0-D97D-47CF-9161-1B039ECF00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CEAFC9A1-E53E-4413-A780-26A190CB00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0B42AE05-F641-4BF9-9484-FB7F5D6A44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FC8C0CB2-5B6B-493A-BB82-239CA6524C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B2E1D841-06DF-4EC8-8D40-AAF71169934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10905A5D-BC57-4C03-BB41-78A8525CED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08C84D8A-B4C1-434B-B79B-3338048BE1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C94AD099-DB0E-472D-A287-540A059472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B4B82228-AF9B-4616-9A24-9082ABAA24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067E951B-0771-4814-AEC1-F5114CA170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919B7CED-7A46-47FD-B576-367BA13005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C22A07A3-3D14-4653-AA39-6269696A8C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BDAE2514-FF5C-481C-88FA-48B8B00CF3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6ADFBD38-6900-440E-A16A-E0786B16D8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55F31DCC-3745-4D93-A849-4D90900385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62A61360-EB0C-469D-BCBE-1A9137819A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E87C44C6-4690-46AA-B5C1-7057A4E8D2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421B0227-723D-4555-88AA-239C153926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84A8C5B1-E950-46A8-AC6C-BC4693D30F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1" name="AutoShape 1025" descr="Mostrando IMG_8691.JPG">
          <a:extLst>
            <a:ext uri="{FF2B5EF4-FFF2-40B4-BE49-F238E27FC236}">
              <a16:creationId xmlns:a16="http://schemas.microsoft.com/office/drawing/2014/main" id="{CDC9A0DF-BF0B-406D-B4BA-A46877AC80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706AA31D-89A0-47E4-A3F7-BCA58308A2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01B3850A-E99C-43F2-A158-905724437D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CB677B2F-B9EC-4079-A994-CED867F77B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55250545-6704-4F56-AD0F-79C7B28216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6" name="AutoShape 1025" descr="Mostrando IMG_8691.JPG">
          <a:extLst>
            <a:ext uri="{FF2B5EF4-FFF2-40B4-BE49-F238E27FC236}">
              <a16:creationId xmlns:a16="http://schemas.microsoft.com/office/drawing/2014/main" id="{FCB05D82-C1EA-4173-803C-F02C82E888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7" name="AutoShape 1024" descr="Mostrando IMG_8691.JPG">
          <a:extLst>
            <a:ext uri="{FF2B5EF4-FFF2-40B4-BE49-F238E27FC236}">
              <a16:creationId xmlns:a16="http://schemas.microsoft.com/office/drawing/2014/main" id="{FCB9591F-B41C-4202-A859-067095B138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8" name="AutoShape 1025" descr="Mostrando IMG_8691.JPG">
          <a:extLst>
            <a:ext uri="{FF2B5EF4-FFF2-40B4-BE49-F238E27FC236}">
              <a16:creationId xmlns:a16="http://schemas.microsoft.com/office/drawing/2014/main" id="{46611962-C436-4DA4-9316-AA57811CA5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9" name="AutoShape 1024" descr="Mostrando IMG_8691.JPG">
          <a:extLst>
            <a:ext uri="{FF2B5EF4-FFF2-40B4-BE49-F238E27FC236}">
              <a16:creationId xmlns:a16="http://schemas.microsoft.com/office/drawing/2014/main" id="{2D750862-4983-41E2-8EBF-9259EC9AEB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0" name="AutoShape 1025" descr="Mostrando IMG_8691.JPG">
          <a:extLst>
            <a:ext uri="{FF2B5EF4-FFF2-40B4-BE49-F238E27FC236}">
              <a16:creationId xmlns:a16="http://schemas.microsoft.com/office/drawing/2014/main" id="{A3DAA92C-F13E-43CE-944C-B5DC01526E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1" name="AutoShape 1024" descr="Mostrando IMG_8691.JPG">
          <a:extLst>
            <a:ext uri="{FF2B5EF4-FFF2-40B4-BE49-F238E27FC236}">
              <a16:creationId xmlns:a16="http://schemas.microsoft.com/office/drawing/2014/main" id="{D9459C82-714D-4084-BB55-C4E59039245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2" name="AutoShape 1025" descr="Mostrando IMG_8691.JPG">
          <a:extLst>
            <a:ext uri="{FF2B5EF4-FFF2-40B4-BE49-F238E27FC236}">
              <a16:creationId xmlns:a16="http://schemas.microsoft.com/office/drawing/2014/main" id="{8ACA34E3-8343-4B2F-A4E3-E13CE4075A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3" name="AutoShape 1024" descr="Mostrando IMG_8691.JPG">
          <a:extLst>
            <a:ext uri="{FF2B5EF4-FFF2-40B4-BE49-F238E27FC236}">
              <a16:creationId xmlns:a16="http://schemas.microsoft.com/office/drawing/2014/main" id="{F9DDF7D6-9790-4126-ABAB-B4F05F97EB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4" name="AutoShape 1025" descr="Mostrando IMG_8691.JPG">
          <a:extLst>
            <a:ext uri="{FF2B5EF4-FFF2-40B4-BE49-F238E27FC236}">
              <a16:creationId xmlns:a16="http://schemas.microsoft.com/office/drawing/2014/main" id="{88D80BC0-ED88-4CC4-ACDF-90ADB8004A3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5" name="AutoShape 1024" descr="Mostrando IMG_8691.JPG">
          <a:extLst>
            <a:ext uri="{FF2B5EF4-FFF2-40B4-BE49-F238E27FC236}">
              <a16:creationId xmlns:a16="http://schemas.microsoft.com/office/drawing/2014/main" id="{086F63CE-7B74-4B31-8070-E851DDE47D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6" name="AutoShape 1025" descr="Mostrando IMG_8691.JPG">
          <a:extLst>
            <a:ext uri="{FF2B5EF4-FFF2-40B4-BE49-F238E27FC236}">
              <a16:creationId xmlns:a16="http://schemas.microsoft.com/office/drawing/2014/main" id="{C3B6EC0A-490F-4DFA-BDEF-08FEE47F72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7" name="AutoShape 1024" descr="Mostrando IMG_8691.JPG">
          <a:extLst>
            <a:ext uri="{FF2B5EF4-FFF2-40B4-BE49-F238E27FC236}">
              <a16:creationId xmlns:a16="http://schemas.microsoft.com/office/drawing/2014/main" id="{F9BCA2C3-8235-49A7-BCD3-3A59340B24E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8" name="AutoShape 1025" descr="Mostrando IMG_8691.JPG">
          <a:extLst>
            <a:ext uri="{FF2B5EF4-FFF2-40B4-BE49-F238E27FC236}">
              <a16:creationId xmlns:a16="http://schemas.microsoft.com/office/drawing/2014/main" id="{4CB2A43A-4710-43C9-B688-AE733E5C3D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9" name="AutoShape 1024" descr="Mostrando IMG_8691.JPG">
          <a:extLst>
            <a:ext uri="{FF2B5EF4-FFF2-40B4-BE49-F238E27FC236}">
              <a16:creationId xmlns:a16="http://schemas.microsoft.com/office/drawing/2014/main" id="{36CE227D-87DE-4EF8-B4F2-22ECDE91B1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0" name="AutoShape 1025" descr="Mostrando IMG_8691.JPG">
          <a:extLst>
            <a:ext uri="{FF2B5EF4-FFF2-40B4-BE49-F238E27FC236}">
              <a16:creationId xmlns:a16="http://schemas.microsoft.com/office/drawing/2014/main" id="{37CC5997-13CD-48C3-94A4-0D7343E602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AD971A8F-768E-443B-B562-A248FC7171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D42CBEBA-927C-46F9-BB5F-8E26F75FF8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8300907B-6F50-43C5-A00B-CA1F58D48F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4AE8365A-6CD0-45C6-B6A6-33D92C8450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5" name="AutoShape 1025" descr="Mostrando IMG_8691.JPG">
          <a:extLst>
            <a:ext uri="{FF2B5EF4-FFF2-40B4-BE49-F238E27FC236}">
              <a16:creationId xmlns:a16="http://schemas.microsoft.com/office/drawing/2014/main" id="{FCE6CD16-B883-4A02-975A-51E9D24480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6" name="AutoShape 1024" descr="Mostrando IMG_8691.JPG">
          <a:extLst>
            <a:ext uri="{FF2B5EF4-FFF2-40B4-BE49-F238E27FC236}">
              <a16:creationId xmlns:a16="http://schemas.microsoft.com/office/drawing/2014/main" id="{42C7AD03-87CA-49BB-9D1D-C4CD20D65A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7" name="AutoShape 1025" descr="Mostrando IMG_8691.JPG">
          <a:extLst>
            <a:ext uri="{FF2B5EF4-FFF2-40B4-BE49-F238E27FC236}">
              <a16:creationId xmlns:a16="http://schemas.microsoft.com/office/drawing/2014/main" id="{339B550A-CFAE-4E55-BCE2-1921B1957A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8" name="AutoShape 1024" descr="Mostrando IMG_8691.JPG">
          <a:extLst>
            <a:ext uri="{FF2B5EF4-FFF2-40B4-BE49-F238E27FC236}">
              <a16:creationId xmlns:a16="http://schemas.microsoft.com/office/drawing/2014/main" id="{3E8BB686-721E-4C9D-A8B8-12F1AE7EE3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9" name="AutoShape 1025" descr="Mostrando IMG_8691.JPG">
          <a:extLst>
            <a:ext uri="{FF2B5EF4-FFF2-40B4-BE49-F238E27FC236}">
              <a16:creationId xmlns:a16="http://schemas.microsoft.com/office/drawing/2014/main" id="{FB987E4D-4A9C-48D1-A52F-8C2AFA2068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0" name="AutoShape 1024" descr="Mostrando IMG_8691.JPG">
          <a:extLst>
            <a:ext uri="{FF2B5EF4-FFF2-40B4-BE49-F238E27FC236}">
              <a16:creationId xmlns:a16="http://schemas.microsoft.com/office/drawing/2014/main" id="{53E2FF67-8114-4A00-AFF0-A71A9FFDBA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1" name="AutoShape 1025" descr="Mostrando IMG_8691.JPG">
          <a:extLst>
            <a:ext uri="{FF2B5EF4-FFF2-40B4-BE49-F238E27FC236}">
              <a16:creationId xmlns:a16="http://schemas.microsoft.com/office/drawing/2014/main" id="{F418E5DC-423B-4CD5-8638-FDB3453511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9A7CE528-8959-4D57-BEFC-79EBFCBDC6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3" name="AutoShape 1025" descr="Mostrando IMG_8691.JPG">
          <a:extLst>
            <a:ext uri="{FF2B5EF4-FFF2-40B4-BE49-F238E27FC236}">
              <a16:creationId xmlns:a16="http://schemas.microsoft.com/office/drawing/2014/main" id="{BBD5A0CA-1EDA-41A8-9512-799B47883B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4" name="AutoShape 1024" descr="Mostrando IMG_8691.JPG">
          <a:extLst>
            <a:ext uri="{FF2B5EF4-FFF2-40B4-BE49-F238E27FC236}">
              <a16:creationId xmlns:a16="http://schemas.microsoft.com/office/drawing/2014/main" id="{B1FDF710-68F2-4E95-A2CF-4F1376D0D5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5" name="AutoShape 1025" descr="Mostrando IMG_8691.JPG">
          <a:extLst>
            <a:ext uri="{FF2B5EF4-FFF2-40B4-BE49-F238E27FC236}">
              <a16:creationId xmlns:a16="http://schemas.microsoft.com/office/drawing/2014/main" id="{27FF196D-9C24-4E46-94F9-30B3E70411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6" name="AutoShape 1024" descr="Mostrando IMG_8691.JPG">
          <a:extLst>
            <a:ext uri="{FF2B5EF4-FFF2-40B4-BE49-F238E27FC236}">
              <a16:creationId xmlns:a16="http://schemas.microsoft.com/office/drawing/2014/main" id="{9E2235BD-263F-4DFE-850A-427D6005B81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7" name="AutoShape 1025" descr="Mostrando IMG_8691.JPG">
          <a:extLst>
            <a:ext uri="{FF2B5EF4-FFF2-40B4-BE49-F238E27FC236}">
              <a16:creationId xmlns:a16="http://schemas.microsoft.com/office/drawing/2014/main" id="{8A3ED7E6-5ADE-4A32-ACB7-B2AEF6ED212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8" name="AutoShape 1024" descr="Mostrando IMG_8691.JPG">
          <a:extLst>
            <a:ext uri="{FF2B5EF4-FFF2-40B4-BE49-F238E27FC236}">
              <a16:creationId xmlns:a16="http://schemas.microsoft.com/office/drawing/2014/main" id="{064724B3-B729-449D-A814-EAA3608FCA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9" name="AutoShape 1025" descr="Mostrando IMG_8691.JPG">
          <a:extLst>
            <a:ext uri="{FF2B5EF4-FFF2-40B4-BE49-F238E27FC236}">
              <a16:creationId xmlns:a16="http://schemas.microsoft.com/office/drawing/2014/main" id="{1B1992F1-4008-4AEE-A867-C491FDF864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EB1C5EDC-411C-40E2-8EA2-8CEC67AC84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7E225927-8166-41AA-8F26-EDEA7D3219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9FAC0E2E-7D58-4AE2-B361-49B4CB3E74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7C2F5B5E-16B3-4206-B262-1C55BD86C2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4" name="AutoShape 1025" descr="Mostrando IMG_8691.JPG">
          <a:extLst>
            <a:ext uri="{FF2B5EF4-FFF2-40B4-BE49-F238E27FC236}">
              <a16:creationId xmlns:a16="http://schemas.microsoft.com/office/drawing/2014/main" id="{A00B6A66-F08C-45F7-B729-75E2CF6656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5" name="AutoShape 1024" descr="Mostrando IMG_8691.JPG">
          <a:extLst>
            <a:ext uri="{FF2B5EF4-FFF2-40B4-BE49-F238E27FC236}">
              <a16:creationId xmlns:a16="http://schemas.microsoft.com/office/drawing/2014/main" id="{5617EC10-F6F0-4BFA-B920-A0F6FD0CF1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6" name="AutoShape 1025" descr="Mostrando IMG_8691.JPG">
          <a:extLst>
            <a:ext uri="{FF2B5EF4-FFF2-40B4-BE49-F238E27FC236}">
              <a16:creationId xmlns:a16="http://schemas.microsoft.com/office/drawing/2014/main" id="{F35ACDB7-EA68-4A08-94AE-481BFDBC3D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7" name="AutoShape 1024" descr="Mostrando IMG_8691.JPG">
          <a:extLst>
            <a:ext uri="{FF2B5EF4-FFF2-40B4-BE49-F238E27FC236}">
              <a16:creationId xmlns:a16="http://schemas.microsoft.com/office/drawing/2014/main" id="{4E5E6BA6-18C5-4F00-959D-B82946C85B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8" name="AutoShape 1025" descr="Mostrando IMG_8691.JPG">
          <a:extLst>
            <a:ext uri="{FF2B5EF4-FFF2-40B4-BE49-F238E27FC236}">
              <a16:creationId xmlns:a16="http://schemas.microsoft.com/office/drawing/2014/main" id="{9023BD8C-623B-4B98-AAC1-FBD69E3585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9" name="AutoShape 1024" descr="Mostrando IMG_8691.JPG">
          <a:extLst>
            <a:ext uri="{FF2B5EF4-FFF2-40B4-BE49-F238E27FC236}">
              <a16:creationId xmlns:a16="http://schemas.microsoft.com/office/drawing/2014/main" id="{A44D14CD-8D0E-44ED-90DD-01920F1B336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0" name="AutoShape 1025" descr="Mostrando IMG_8691.JPG">
          <a:extLst>
            <a:ext uri="{FF2B5EF4-FFF2-40B4-BE49-F238E27FC236}">
              <a16:creationId xmlns:a16="http://schemas.microsoft.com/office/drawing/2014/main" id="{4901E234-F423-4EA6-AB00-0F2935D9D2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60CE880F-0227-43D0-B532-3A9BEBB7B0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2" name="AutoShape 1025" descr="Mostrando IMG_8691.JPG">
          <a:extLst>
            <a:ext uri="{FF2B5EF4-FFF2-40B4-BE49-F238E27FC236}">
              <a16:creationId xmlns:a16="http://schemas.microsoft.com/office/drawing/2014/main" id="{B9EE79E9-15BE-4879-A3CB-0FB7B6ADB8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3" name="AutoShape 1024" descr="Mostrando IMG_8691.JPG">
          <a:extLst>
            <a:ext uri="{FF2B5EF4-FFF2-40B4-BE49-F238E27FC236}">
              <a16:creationId xmlns:a16="http://schemas.microsoft.com/office/drawing/2014/main" id="{75719A1A-1502-4478-A29C-EED50F907A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4" name="AutoShape 1025" descr="Mostrando IMG_8691.JPG">
          <a:extLst>
            <a:ext uri="{FF2B5EF4-FFF2-40B4-BE49-F238E27FC236}">
              <a16:creationId xmlns:a16="http://schemas.microsoft.com/office/drawing/2014/main" id="{7CD0F2C9-0A61-472D-9E37-16EC61BBE1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5" name="AutoShape 1024" descr="Mostrando IMG_8691.JPG">
          <a:extLst>
            <a:ext uri="{FF2B5EF4-FFF2-40B4-BE49-F238E27FC236}">
              <a16:creationId xmlns:a16="http://schemas.microsoft.com/office/drawing/2014/main" id="{D4326499-FCD0-4E86-B8B8-AC2D17043B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6" name="AutoShape 1025" descr="Mostrando IMG_8691.JPG">
          <a:extLst>
            <a:ext uri="{FF2B5EF4-FFF2-40B4-BE49-F238E27FC236}">
              <a16:creationId xmlns:a16="http://schemas.microsoft.com/office/drawing/2014/main" id="{D543328D-EE5F-4722-BC31-F8A35AB3D6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7" name="AutoShape 1024" descr="Mostrando IMG_8691.JPG">
          <a:extLst>
            <a:ext uri="{FF2B5EF4-FFF2-40B4-BE49-F238E27FC236}">
              <a16:creationId xmlns:a16="http://schemas.microsoft.com/office/drawing/2014/main" id="{4C75DAC9-B36A-4A06-817D-584FAFDC53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8" name="AutoShape 1025" descr="Mostrando IMG_8691.JPG">
          <a:extLst>
            <a:ext uri="{FF2B5EF4-FFF2-40B4-BE49-F238E27FC236}">
              <a16:creationId xmlns:a16="http://schemas.microsoft.com/office/drawing/2014/main" id="{5655F0D5-8304-4AFA-91ED-89129EF3C9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9FD9CD3A-CC7F-40CF-A7DC-4D329657FB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FF49E379-A8B6-4CB3-AADC-71C4C6198B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2055480C-A5CB-41DB-833F-92C1D4C64C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CFB7AD64-CA08-42B0-B956-0BC65A695D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3" name="AutoShape 1025" descr="Mostrando IMG_8691.JPG">
          <a:extLst>
            <a:ext uri="{FF2B5EF4-FFF2-40B4-BE49-F238E27FC236}">
              <a16:creationId xmlns:a16="http://schemas.microsoft.com/office/drawing/2014/main" id="{3BC4C2A0-B1FF-4FE8-820D-480EFB6848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4" name="AutoShape 1024" descr="Mostrando IMG_8691.JPG">
          <a:extLst>
            <a:ext uri="{FF2B5EF4-FFF2-40B4-BE49-F238E27FC236}">
              <a16:creationId xmlns:a16="http://schemas.microsoft.com/office/drawing/2014/main" id="{6FD2A8CC-C44E-4916-849E-9AD5D55A12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5" name="AutoShape 1025" descr="Mostrando IMG_8691.JPG">
          <a:extLst>
            <a:ext uri="{FF2B5EF4-FFF2-40B4-BE49-F238E27FC236}">
              <a16:creationId xmlns:a16="http://schemas.microsoft.com/office/drawing/2014/main" id="{319602DF-7D36-48B3-AA9A-5C4A3B332F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6" name="AutoShape 1024" descr="Mostrando IMG_8691.JPG">
          <a:extLst>
            <a:ext uri="{FF2B5EF4-FFF2-40B4-BE49-F238E27FC236}">
              <a16:creationId xmlns:a16="http://schemas.microsoft.com/office/drawing/2014/main" id="{6433B2C1-8239-4EEF-9BCA-4435B26A0E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7" name="AutoShape 1025" descr="Mostrando IMG_8691.JPG">
          <a:extLst>
            <a:ext uri="{FF2B5EF4-FFF2-40B4-BE49-F238E27FC236}">
              <a16:creationId xmlns:a16="http://schemas.microsoft.com/office/drawing/2014/main" id="{6CB09AF1-3BD6-44BC-893D-0CEC9CB462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8" name="AutoShape 1024" descr="Mostrando IMG_8691.JPG">
          <a:extLst>
            <a:ext uri="{FF2B5EF4-FFF2-40B4-BE49-F238E27FC236}">
              <a16:creationId xmlns:a16="http://schemas.microsoft.com/office/drawing/2014/main" id="{4252A6E0-703D-42AE-B8B0-2D4FD1FC0F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9" name="AutoShape 1025" descr="Mostrando IMG_8691.JPG">
          <a:extLst>
            <a:ext uri="{FF2B5EF4-FFF2-40B4-BE49-F238E27FC236}">
              <a16:creationId xmlns:a16="http://schemas.microsoft.com/office/drawing/2014/main" id="{E9D1E743-9B2F-47E4-97FF-79447258FC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68A136E1-2EA0-4669-84DB-81F1208B47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1" name="AutoShape 1025" descr="Mostrando IMG_8691.JPG">
          <a:extLst>
            <a:ext uri="{FF2B5EF4-FFF2-40B4-BE49-F238E27FC236}">
              <a16:creationId xmlns:a16="http://schemas.microsoft.com/office/drawing/2014/main" id="{07362E5E-0342-441C-8D4C-4E6BE74FAB9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2" name="AutoShape 1024" descr="Mostrando IMG_8691.JPG">
          <a:extLst>
            <a:ext uri="{FF2B5EF4-FFF2-40B4-BE49-F238E27FC236}">
              <a16:creationId xmlns:a16="http://schemas.microsoft.com/office/drawing/2014/main" id="{B6D3C86C-49CE-4C5D-8D05-9D4242F3EB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3" name="AutoShape 1025" descr="Mostrando IMG_8691.JPG">
          <a:extLst>
            <a:ext uri="{FF2B5EF4-FFF2-40B4-BE49-F238E27FC236}">
              <a16:creationId xmlns:a16="http://schemas.microsoft.com/office/drawing/2014/main" id="{09AEC799-90A9-4782-BCF3-B6524A0CA7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4" name="AutoShape 1024" descr="Mostrando IMG_8691.JPG">
          <a:extLst>
            <a:ext uri="{FF2B5EF4-FFF2-40B4-BE49-F238E27FC236}">
              <a16:creationId xmlns:a16="http://schemas.microsoft.com/office/drawing/2014/main" id="{AD3BFCA6-B7C9-40F0-8F14-234589AD8B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5" name="AutoShape 1025" descr="Mostrando IMG_8691.JPG">
          <a:extLst>
            <a:ext uri="{FF2B5EF4-FFF2-40B4-BE49-F238E27FC236}">
              <a16:creationId xmlns:a16="http://schemas.microsoft.com/office/drawing/2014/main" id="{3E04607E-9B00-4805-8731-BEF64BE389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6" name="AutoShape 1024" descr="Mostrando IMG_8691.JPG">
          <a:extLst>
            <a:ext uri="{FF2B5EF4-FFF2-40B4-BE49-F238E27FC236}">
              <a16:creationId xmlns:a16="http://schemas.microsoft.com/office/drawing/2014/main" id="{9E6E22F5-FD67-45A0-94FE-00CC048D84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7" name="AutoShape 1025" descr="Mostrando IMG_8691.JPG">
          <a:extLst>
            <a:ext uri="{FF2B5EF4-FFF2-40B4-BE49-F238E27FC236}">
              <a16:creationId xmlns:a16="http://schemas.microsoft.com/office/drawing/2014/main" id="{DA8C20A9-9B50-43CC-B239-1AD20F47D8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8" name="AutoShape 1024" descr="Mostrando IMG_8691.JPG">
          <a:extLst>
            <a:ext uri="{FF2B5EF4-FFF2-40B4-BE49-F238E27FC236}">
              <a16:creationId xmlns:a16="http://schemas.microsoft.com/office/drawing/2014/main" id="{FC36771F-07E9-4CAE-8DA8-7103920766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3ED59EB1-E359-43AE-A6BB-F0BD5FE1F21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7771A767-D3B5-41E5-881D-21D0229A08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30BD1FC7-33E4-4D99-A1AC-11A6B100F7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C487726-CAB8-4613-BB34-5E5D6C9307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B932ACF6-844C-4FF6-B118-CECE06D1E7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9417313B-A3A7-43DB-B2AB-3B1B959A36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165C21D0-2ED2-479F-823D-9F772056CA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4D7C3C13-3F9A-451F-966F-3E4A11AE06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935B5428-ED91-4CA4-8227-1E36071D73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47B4AF5C-4BBB-4843-9E4D-F83B88DBBB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E8D19FA7-676F-44F5-8E62-76ED4E44A4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963C5776-BACA-4A68-9661-35CF20EF6B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5FB8DE2C-9493-4DB8-B054-89E1EAFFD0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D4C8022-FE1E-40BC-9F5A-C5D487CA79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42D6F312-E8DD-46AD-906D-8ADFDA587C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59B93335-FAEF-485A-BEF6-99CE5DE1B8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FED000C7-D866-4B0E-B033-1DDAE8697F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9388677F-9256-41B8-8B68-4523FAB3CF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03117D9-5FCB-4813-A883-11A9E52C02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313B3C4C-3582-4D8B-8DF9-3EEB16E600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D0DA69E8-F58E-4918-8222-C347F82608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593406D-FD61-4F61-AEDA-9863C10933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2B680A26-AAED-4AA6-8AE6-222CE21E4E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5DC7A381-63E0-41F5-8279-8A0D778217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9B8271DD-FC64-4FF7-A713-9CB2B408FF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F9D46FCA-2D92-4278-9E63-15166B4102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190D3660-E794-47BA-B431-4A869A7F3E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F3CA8B53-1BB0-4C9B-A7EB-AA0B0F90F9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8A15F8ED-2A8F-456B-AE68-1EDACE14FD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EA967FBA-ED6F-4F2D-881F-BFFC6E31FBC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53BCA380-E431-46C9-A128-0995ECD7B3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94E538C7-CF12-4DC7-BEAD-518D590025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A423A02D-1D68-4FEC-A4FE-8F84F34237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34212B21-C099-4ACA-94D7-E5EEBD55EB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A533456-AB02-4995-82CA-5EC2DEC381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D6F42D98-757B-4E8A-8B9C-16363F3203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CC8A47AF-A19D-4725-B3FA-049E6EBC17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FC41FB41-59AF-4091-9CBA-8812E6B0B20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8F7B7E8F-3F9F-42E0-82DA-24E0551E1EF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B14272C6-BBA9-481F-87C9-D8B719609F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F8B5FE7F-B3C5-4AD8-9D0D-5067E68B9B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D5BB87E1-9B79-429C-B8F2-7B19B8A6C4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A54907B6-04FE-465B-988E-6E3155E343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22D23480-5469-41B0-8AF2-AA8F451158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6576784A-20E3-4E9E-8F7F-F1F8AA0B7D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5F8CE031-5CB5-482F-B0CF-AC1E11B40C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58ECE0F8-120D-43D5-870A-9D24844571B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825DECE2-9290-4E26-A49D-1736AC5CDA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2611359B-B2EF-4A5B-98E2-2AAE4454ED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4AB07B2E-838A-494F-BC03-ED24366193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013AF28E-7479-4DC4-B705-687CA26909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FFA91A58-C4BC-480E-B6D3-2204D62B2F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478F45CE-F3D4-4DF3-AE31-5E8300938E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5D497176-1C61-4A11-AE9B-E14CA80F8A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D116F4B7-A7B6-4C5B-B616-F1BA07D383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A2CD4ABE-B95A-4D66-A1DE-C3AE0D881F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8190541E-C2F5-4666-AEA0-BC469FB335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5056B40F-CB01-4267-B1F3-B78ACD75C4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5075C363-C9B0-44EC-A7FF-537F540C5A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2C511A7F-3CFB-4814-8E70-2D47D75B92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46DDCB99-28A4-4D64-BA29-6091118323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4C7C290E-7110-410F-80B1-6C16E24B20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0588CFC4-D586-42C9-8BD4-B9CF75C96F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A628FC04-A566-46D2-8257-BD822764B0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BF198B86-BAC4-4013-9914-001CFCABCC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5BD54EA1-57DB-49B7-90A5-234D37F7DF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E5D8359-D076-406A-A808-A163B99096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CA776F07-0B8D-41A2-873A-289A2BA7F45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B0394B10-247F-4BAD-B728-0EC998810C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77D8E6B8-869B-4A98-A588-EC82D611A58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4E01E5BA-F752-4EAF-BB8A-8309D06BED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F3AE9114-B643-43F6-8C46-B5096B1906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EB270A0-BC12-4BE0-A4B3-91302DDE26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6E096249-0FB6-41A0-93EE-DA49EE1ECD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3174A53F-D581-40EC-A05B-3E3D936546B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A4CF2691-C748-46D7-A652-B27293A5ED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9888CD7D-3FD8-4059-8409-60253420031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2" y="295279"/>
          <a:ext cx="1343839" cy="866772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68FE2E12-F4B1-4AE8-8977-EF93EA6FCA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BBD0826C-2011-4488-902F-7F9E4260BF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DBE301E9-22AF-4A4D-99CA-579F4A8B18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F4B364CD-993E-4108-B366-2BFBAA1FA4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7F305FB9-325A-4E28-9484-1DA923265DB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356E395F-E84B-485E-8236-5E65D1EF51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229FDBA2-97BB-4152-B8DC-7D28933C91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FF7ABE87-E49D-4580-82F0-3EF2D2FCAE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013B5C77-52A2-4C67-BBFB-0769AB1405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B1E7D861-D829-4254-B751-3DE7B3EB9E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258E4DA3-27E6-48E5-A2ED-4B679062C2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FF4BED2D-B0CA-49FE-8499-ADBB12F485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4396A2FA-4FC6-472F-8DB1-F7C6EEB6B57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D7385D58-ADD6-40A0-B118-8A5B4640A8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5B333364-E3F6-481B-87EA-A1027205365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173A02F5-4E96-4C8A-A03D-9205D418D1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B3D53B07-29C9-472B-B5BA-4AF85590E3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82372F6D-81B6-4734-B519-0B4A54E0DC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BE262907-ECB4-4AF7-ABB4-C7CA3D75FD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765A2F00-17C7-438D-833D-AD0913D90A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188F56F1-18F5-421F-BF0C-9A1143DEDD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E3DA2FEA-E35C-41E2-9866-0BFE120E68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705E2C21-B29B-4A59-862B-33B55D5F71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E6E49633-E584-41F2-8852-E16F3FBA85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9B985B7C-C025-4DCB-89BF-A6043AE678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B6137AA5-16F2-480A-8F8A-6B14B8A006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F0390648-1EFB-4DEC-9E05-6F4ECA1164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4071E34E-8D5E-48D0-886C-19FE2D78B9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E8084652-616F-4274-8864-E74B07D6A1B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BA77371E-2BDD-4EEA-8D00-A03C3AB4C1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288908B0-2859-4CE8-85B2-A220E30F3D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408C0922-26C4-402A-9E62-E5B04609DA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2D3DA1C4-0FCF-476F-981E-73F31FE524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48DCEB8F-E7FE-4C03-AB3A-5AD7261113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178C02E8-1EB5-41ED-8432-9B082B8ABF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48EA555B-E72B-48B1-B4AE-181E5310643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E0981579-A529-4E2A-825E-1CCF92BE35D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FB292E3E-4C21-47AC-B72F-D5221A4946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E5157C98-9CCE-4792-9445-A5DC2280AB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B257C81D-54C4-4714-94C4-B31FB194F07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F0F0AE59-F660-465C-83B2-582AD8110F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B21C2C76-2E5A-4BCA-AD35-CC84383DDE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2272F5A6-820B-4AC4-A759-D8953E24D0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2AF24593-EC99-4325-AE88-19C75ACD54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FB3739F7-3689-4C28-82BE-06AB85EEDA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339C0612-7E37-4219-8C2A-A4E3DEB0CB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5D26C470-F5B8-4B4B-ADFD-B80F002EEA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A7346CC1-2188-44C6-BA43-73979678B1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EDEAE2D5-4135-4F2C-8D94-DB3BFD28EC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F157A652-8734-410D-9529-EFA65533A8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41CAAFCF-4B04-4D06-8510-FA0274AC90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9DDCD317-0B47-4C3C-8F7B-94EF674621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FA595451-C985-4999-A179-657AC18CA3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B604674F-5482-40E6-B4E1-F6E857EA48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11ED9674-6A9E-47AF-B5AD-CF4985C967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3493F6B3-D8FF-41C0-90C4-1360221413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CD6AB293-465F-4545-990F-6EECB46978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BC1ADFB6-69B2-46C0-AF3E-C87F19A78A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124B34E9-8599-4B27-9AF9-FAC469AEE3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5BA4A3E5-AA51-4DD8-85CD-E3686A2727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8E2FD1D7-DDC6-419C-B60B-115E0E1420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40EA6294-CD05-4445-9431-6DC7007500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5AE04238-94C9-461C-B7A0-149B531EB3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5502112A-ED1C-47C6-9CEA-40697F902A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762D16EC-B171-455B-83C6-778C7C69F7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86029C14-940D-4210-9A22-91E8DC82102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692F0C72-BFC7-4DB4-8CCC-F3D37E54E2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656F1CB5-13CB-45AB-8334-696CB89F7C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61D520FC-95C7-4FCB-BAE7-912AE69C17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3A0CCA10-B746-4693-8B94-9B62590980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E1641A97-F71E-4768-99F8-DF55401371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5295FC1A-A7BF-46EB-8D0B-AE30748894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18218E66-E2C5-4EB4-B10E-833A467CBA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409FD714-68DE-4321-822A-B1BE3E798A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4E439302-889B-40BD-92FB-8AA059A02D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A0DA7168-4BB8-4B59-873A-054AA2C2A6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775716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10</xdr:col>
      <xdr:colOff>314935</xdr:colOff>
      <xdr:row>11</xdr:row>
      <xdr:rowOff>131617</xdr:rowOff>
    </xdr:from>
    <xdr:to>
      <xdr:col>10</xdr:col>
      <xdr:colOff>1872343</xdr:colOff>
      <xdr:row>23</xdr:row>
      <xdr:rowOff>18257</xdr:rowOff>
    </xdr:to>
    <xdr:pic>
      <xdr:nvPicPr>
        <xdr:cNvPr id="160" name="Imagen 159">
          <a:extLst>
            <a:ext uri="{FF2B5EF4-FFF2-40B4-BE49-F238E27FC236}">
              <a16:creationId xmlns:a16="http://schemas.microsoft.com/office/drawing/2014/main" id="{1FC6425A-5CEE-427A-82B3-8E1039BDE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535135" y="3462646"/>
          <a:ext cx="1557408" cy="2716925"/>
        </a:xfrm>
        <a:prstGeom prst="rect">
          <a:avLst/>
        </a:prstGeom>
      </xdr:spPr>
    </xdr:pic>
    <xdr:clientData/>
  </xdr:twoCellAnchor>
  <xdr:twoCellAnchor editAs="oneCell">
    <xdr:from>
      <xdr:col>10</xdr:col>
      <xdr:colOff>1948543</xdr:colOff>
      <xdr:row>11</xdr:row>
      <xdr:rowOff>130628</xdr:rowOff>
    </xdr:from>
    <xdr:to>
      <xdr:col>12</xdr:col>
      <xdr:colOff>1166616</xdr:colOff>
      <xdr:row>23</xdr:row>
      <xdr:rowOff>87086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AAF5FDB2-1237-4F2D-82F7-3AFFB4867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68743" y="3461657"/>
          <a:ext cx="2462016" cy="2786743"/>
        </a:xfrm>
        <a:prstGeom prst="rect">
          <a:avLst/>
        </a:prstGeom>
      </xdr:spPr>
    </xdr:pic>
    <xdr:clientData/>
  </xdr:twoCellAnchor>
  <xdr:twoCellAnchor editAs="oneCell">
    <xdr:from>
      <xdr:col>13</xdr:col>
      <xdr:colOff>8248</xdr:colOff>
      <xdr:row>11</xdr:row>
      <xdr:rowOff>127440</xdr:rowOff>
    </xdr:from>
    <xdr:to>
      <xdr:col>15</xdr:col>
      <xdr:colOff>100062</xdr:colOff>
      <xdr:row>23</xdr:row>
      <xdr:rowOff>79946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4DFCEABB-64D3-4AB5-8CB1-1DF0F0BA6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701157" y="3467925"/>
          <a:ext cx="2123814" cy="2815779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8" name="AutoShape 1024" descr="Mostrando IMG_8691.JPG">
          <a:extLst>
            <a:ext uri="{FF2B5EF4-FFF2-40B4-BE49-F238E27FC236}">
              <a16:creationId xmlns:a16="http://schemas.microsoft.com/office/drawing/2014/main" id="{2D5F6524-E106-422B-BD8A-F0C0FFD2BA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9" name="AutoShape 1025" descr="Mostrando IMG_8691.JPG">
          <a:extLst>
            <a:ext uri="{FF2B5EF4-FFF2-40B4-BE49-F238E27FC236}">
              <a16:creationId xmlns:a16="http://schemas.microsoft.com/office/drawing/2014/main" id="{5B0346F3-7D06-45EB-BCBD-440FA9B011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25AF94BA-5F6D-4B8E-B644-1518C58397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9C2A1D9E-64D6-4543-8412-5330CB75DC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A9A7F901-779B-4EB3-B521-3968168C3A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486E0083-D28D-4A92-9F66-10B053D1B9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88D25737-BD44-4038-8936-7DBC7FFAFD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97563C5B-0C63-4400-B718-E206CAACA1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2759A2C6-FAF6-42E3-8167-5E0CF1E983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B57D5AC9-4FBE-4FF7-BC41-420E489CFD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D34993FA-CAAB-4D13-8A46-A8B3BCD842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B92CC58B-5FFB-432F-9FAD-53A27B73E8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1B1E1972-1C95-41F1-A93F-BF01C6A380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4" name="AutoShape 1025" descr="Mostrando IMG_8691.JPG">
          <a:extLst>
            <a:ext uri="{FF2B5EF4-FFF2-40B4-BE49-F238E27FC236}">
              <a16:creationId xmlns:a16="http://schemas.microsoft.com/office/drawing/2014/main" id="{CD3EFA10-E596-4BCD-857D-714B126206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6AFF8B18-C1AC-4E55-9A53-E1B6670E8C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6" name="AutoShape 1025" descr="Mostrando IMG_8691.JPG">
          <a:extLst>
            <a:ext uri="{FF2B5EF4-FFF2-40B4-BE49-F238E27FC236}">
              <a16:creationId xmlns:a16="http://schemas.microsoft.com/office/drawing/2014/main" id="{D7651386-B33F-4A16-AF78-0006B38370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15EA330C-C772-4D1C-883B-048DDDB03D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C05E4E75-0A01-4204-B1DB-EF981353F98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E3EF4298-8F32-4C58-92ED-2F710E7CCD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EBB5E882-3CC9-4A1C-8589-73D04B3E03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8BD8222B-89D0-4B50-BD74-73603470DB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CA0908D1-007E-4173-BDAF-2E9EAE5CFB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23EB8778-18F4-4CB3-8CA2-83231EB868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970CF9E0-4EB4-4A6E-9936-56C648F9F3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78D300D7-5225-4114-AF98-5E9185650C0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A08CE92B-63F3-4067-97B6-C1C0859BE5D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5BB63A63-263F-4DFB-B33B-91098C51F0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CB863D95-3361-428B-BF78-D27AA62AB6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645F9E65-9E1E-4C85-827C-3249106A83F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C349C264-5F11-4F64-8E21-8AB5BC38F6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E557F238-8305-43C1-85C0-9A7D392B8D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5FBD9DA2-E101-4657-84D4-6BA60F900E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3" name="AutoShape 1025" descr="Mostrando IMG_8691.JPG">
          <a:extLst>
            <a:ext uri="{FF2B5EF4-FFF2-40B4-BE49-F238E27FC236}">
              <a16:creationId xmlns:a16="http://schemas.microsoft.com/office/drawing/2014/main" id="{A10EE5CA-5084-473A-9E6D-D1B7794D19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2FEF3B13-C71B-4CAA-8743-14F17899A3E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5" name="AutoShape 1025" descr="Mostrando IMG_8691.JPG">
          <a:extLst>
            <a:ext uri="{FF2B5EF4-FFF2-40B4-BE49-F238E27FC236}">
              <a16:creationId xmlns:a16="http://schemas.microsoft.com/office/drawing/2014/main" id="{C68D14F7-FC5F-4C42-81A7-5C54EF863A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E52875EF-8363-4B12-8F2D-0676F121CC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83EB1637-4941-49DF-9FA7-CB54831EB4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DD320341-A729-40E2-A07B-DDDEC80E43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5B4F1806-B8AF-41AF-BBDC-F4C16F4BD8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F8EE13BF-E99C-499D-A4A6-899AD4B6A2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91005DE3-6D08-4179-80E4-71F5D253A3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789F4549-470F-4A4A-B7EC-F0F58546EA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13B882C3-516B-4816-9A98-A8B29FDA0C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2B366E49-73A6-4E57-928B-B8AE4902B7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17D47210-DE6F-4A7E-9F6F-4BBACE411D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6645FBB8-62A4-4DEB-A967-0C4F100375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F853E87B-2177-4436-97E2-50D72151E0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0F602700-24F6-4AE7-8283-1667F3C59B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BD15A99F-F6F5-46B8-AF93-C17C53CA50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51E3BA6F-397A-4FF8-9CB0-8B44B6F177E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A66CB46F-7D84-4782-B873-45ADA00BB2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2" name="AutoShape 1025" descr="Mostrando IMG_8691.JPG">
          <a:extLst>
            <a:ext uri="{FF2B5EF4-FFF2-40B4-BE49-F238E27FC236}">
              <a16:creationId xmlns:a16="http://schemas.microsoft.com/office/drawing/2014/main" id="{83653D6D-3328-4C4B-8CFE-0D6189C418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3C804C60-0E22-44F0-BB1C-0CEEE2C641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4" name="AutoShape 1025" descr="Mostrando IMG_8691.JPG">
          <a:extLst>
            <a:ext uri="{FF2B5EF4-FFF2-40B4-BE49-F238E27FC236}">
              <a16:creationId xmlns:a16="http://schemas.microsoft.com/office/drawing/2014/main" id="{BA1E74A5-F992-45B5-A0EA-C62B77F3F6D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E3ABE375-6C43-4FCD-9715-01980FE0DB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C87FAF18-13FA-41F9-B3D7-48F9DDDF02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3AA33C85-195E-4B95-9FAF-937A3139AD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68D6C7B5-8F17-4C11-BD28-09BDCE2A0E5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B69A3AF3-7B55-4831-BEF2-5ACA7275AC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0D1EA00D-61E2-4DD5-8E01-F9B694BAB9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8DC55A77-E60F-4F7F-82A6-88BCA24CD8E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E50AE0D3-A26D-4F32-9CF9-0A59A6C7346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FBC9DDA3-5264-47D6-9985-4267BC2485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C22AED60-14AF-4178-837C-1C1735FAA9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70CE2C21-1E85-4860-AC41-1C966E03C4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48D8F34B-5F20-492E-A322-DE0BF6376A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72B02E0E-2E46-4ADC-B138-A8D5A790140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D24295A0-45A4-4581-8E3E-ED26DB64F7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1F69CE67-C140-4A07-AF18-E577F34006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FBE0B541-2C87-49D9-8C86-F384CCAB34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1" name="AutoShape 1025" descr="Mostrando IMG_8691.JPG">
          <a:extLst>
            <a:ext uri="{FF2B5EF4-FFF2-40B4-BE49-F238E27FC236}">
              <a16:creationId xmlns:a16="http://schemas.microsoft.com/office/drawing/2014/main" id="{062865B0-B395-4185-AB40-D5944A48B5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731E4137-252E-47B1-9458-BCA90E71E7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9464CEBF-BB84-45FB-B582-58911AD991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1E6074F1-31AB-4A43-9965-A1D51AD480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D4829C8A-6804-40E7-81B0-8516FFF83E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DEBBB04C-1504-494D-801F-C68E3AB67C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7" name="AutoShape 1024" descr="Mostrando IMG_8691.JPG">
          <a:extLst>
            <a:ext uri="{FF2B5EF4-FFF2-40B4-BE49-F238E27FC236}">
              <a16:creationId xmlns:a16="http://schemas.microsoft.com/office/drawing/2014/main" id="{1D281B7B-D893-4163-A2E3-3918E01547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8" name="AutoShape 1025" descr="Mostrando IMG_8691.JPG">
          <a:extLst>
            <a:ext uri="{FF2B5EF4-FFF2-40B4-BE49-F238E27FC236}">
              <a16:creationId xmlns:a16="http://schemas.microsoft.com/office/drawing/2014/main" id="{5391E553-4E70-4CBC-8526-4591A1FDC3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9" name="AutoShape 1024" descr="Mostrando IMG_8691.JPG">
          <a:extLst>
            <a:ext uri="{FF2B5EF4-FFF2-40B4-BE49-F238E27FC236}">
              <a16:creationId xmlns:a16="http://schemas.microsoft.com/office/drawing/2014/main" id="{1256CB23-24A8-4E8E-95FE-ED0EF991732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0" name="AutoShape 1025" descr="Mostrando IMG_8691.JPG">
          <a:extLst>
            <a:ext uri="{FF2B5EF4-FFF2-40B4-BE49-F238E27FC236}">
              <a16:creationId xmlns:a16="http://schemas.microsoft.com/office/drawing/2014/main" id="{63866B56-A3C4-4735-8935-D3760C1855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1" name="AutoShape 1024" descr="Mostrando IMG_8691.JPG">
          <a:extLst>
            <a:ext uri="{FF2B5EF4-FFF2-40B4-BE49-F238E27FC236}">
              <a16:creationId xmlns:a16="http://schemas.microsoft.com/office/drawing/2014/main" id="{5E1365A6-84CA-4F8D-A0A6-663F18C9EB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2" name="AutoShape 1025" descr="Mostrando IMG_8691.JPG">
          <a:extLst>
            <a:ext uri="{FF2B5EF4-FFF2-40B4-BE49-F238E27FC236}">
              <a16:creationId xmlns:a16="http://schemas.microsoft.com/office/drawing/2014/main" id="{9010AFB5-3FB1-4966-8A08-7A8F10F0E4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3" name="AutoShape 1024" descr="Mostrando IMG_8691.JPG">
          <a:extLst>
            <a:ext uri="{FF2B5EF4-FFF2-40B4-BE49-F238E27FC236}">
              <a16:creationId xmlns:a16="http://schemas.microsoft.com/office/drawing/2014/main" id="{6D0A272D-6A01-4B2F-8152-CBF6B9E8FEB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4" name="AutoShape 1025" descr="Mostrando IMG_8691.JPG">
          <a:extLst>
            <a:ext uri="{FF2B5EF4-FFF2-40B4-BE49-F238E27FC236}">
              <a16:creationId xmlns:a16="http://schemas.microsoft.com/office/drawing/2014/main" id="{C1BBE5FD-E17A-49BC-B404-935309DCC4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5" name="AutoShape 1024" descr="Mostrando IMG_8691.JPG">
          <a:extLst>
            <a:ext uri="{FF2B5EF4-FFF2-40B4-BE49-F238E27FC236}">
              <a16:creationId xmlns:a16="http://schemas.microsoft.com/office/drawing/2014/main" id="{B4B8D2EA-FD7F-4B44-9E40-82DE3C46E6F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6" name="AutoShape 1025" descr="Mostrando IMG_8691.JPG">
          <a:extLst>
            <a:ext uri="{FF2B5EF4-FFF2-40B4-BE49-F238E27FC236}">
              <a16:creationId xmlns:a16="http://schemas.microsoft.com/office/drawing/2014/main" id="{740AC609-5FBC-44AD-8EBD-F474FBAD2C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7" name="AutoShape 1024" descr="Mostrando IMG_8691.JPG">
          <a:extLst>
            <a:ext uri="{FF2B5EF4-FFF2-40B4-BE49-F238E27FC236}">
              <a16:creationId xmlns:a16="http://schemas.microsoft.com/office/drawing/2014/main" id="{05551F35-B1E1-4245-8761-12F7C5B2F1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8" name="AutoShape 1025" descr="Mostrando IMG_8691.JPG">
          <a:extLst>
            <a:ext uri="{FF2B5EF4-FFF2-40B4-BE49-F238E27FC236}">
              <a16:creationId xmlns:a16="http://schemas.microsoft.com/office/drawing/2014/main" id="{AA812C4A-7A5C-42AA-9C0C-B3D866D4B4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9" name="AutoShape 1024" descr="Mostrando IMG_8691.JPG">
          <a:extLst>
            <a:ext uri="{FF2B5EF4-FFF2-40B4-BE49-F238E27FC236}">
              <a16:creationId xmlns:a16="http://schemas.microsoft.com/office/drawing/2014/main" id="{DCE91BD6-9869-4EEA-AFFD-9B67C9FD8B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0" name="AutoShape 1025" descr="Mostrando IMG_8691.JPG">
          <a:extLst>
            <a:ext uri="{FF2B5EF4-FFF2-40B4-BE49-F238E27FC236}">
              <a16:creationId xmlns:a16="http://schemas.microsoft.com/office/drawing/2014/main" id="{EE9A68E8-E12D-4F72-9BFD-F5097D61AA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00D147D8-AD86-449E-8F1D-681D97428A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E6ABEF36-4D9F-428D-8694-5F2D690353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8E9DD7CB-AAD9-47E6-AEAA-AF0C07FBCA8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40E82D64-A7F3-4104-B51B-6051963E11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3C86EFF9-0B1C-4347-833F-9EC5E344CF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6" name="AutoShape 1024" descr="Mostrando IMG_8691.JPG">
          <a:extLst>
            <a:ext uri="{FF2B5EF4-FFF2-40B4-BE49-F238E27FC236}">
              <a16:creationId xmlns:a16="http://schemas.microsoft.com/office/drawing/2014/main" id="{82D4642B-6321-431A-ACDD-D11C3F8995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7" name="AutoShape 1025" descr="Mostrando IMG_8691.JPG">
          <a:extLst>
            <a:ext uri="{FF2B5EF4-FFF2-40B4-BE49-F238E27FC236}">
              <a16:creationId xmlns:a16="http://schemas.microsoft.com/office/drawing/2014/main" id="{0FB88975-035A-4115-82BB-92BE2F40FE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8" name="AutoShape 1024" descr="Mostrando IMG_8691.JPG">
          <a:extLst>
            <a:ext uri="{FF2B5EF4-FFF2-40B4-BE49-F238E27FC236}">
              <a16:creationId xmlns:a16="http://schemas.microsoft.com/office/drawing/2014/main" id="{CF14E5BE-BDE7-4494-853D-A5F05E2000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9" name="AutoShape 1025" descr="Mostrando IMG_8691.JPG">
          <a:extLst>
            <a:ext uri="{FF2B5EF4-FFF2-40B4-BE49-F238E27FC236}">
              <a16:creationId xmlns:a16="http://schemas.microsoft.com/office/drawing/2014/main" id="{E5A0BF7B-7B64-4B0F-BE87-A4416E66C2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0" name="AutoShape 1024" descr="Mostrando IMG_8691.JPG">
          <a:extLst>
            <a:ext uri="{FF2B5EF4-FFF2-40B4-BE49-F238E27FC236}">
              <a16:creationId xmlns:a16="http://schemas.microsoft.com/office/drawing/2014/main" id="{7469AE40-5B66-4396-BC83-3C29C9899C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1" name="AutoShape 1025" descr="Mostrando IMG_8691.JPG">
          <a:extLst>
            <a:ext uri="{FF2B5EF4-FFF2-40B4-BE49-F238E27FC236}">
              <a16:creationId xmlns:a16="http://schemas.microsoft.com/office/drawing/2014/main" id="{3F77DE94-3A14-499C-93D1-CDF93F10B4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CB847F38-90E7-4F4C-9848-7CB5A56249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3" name="AutoShape 1025" descr="Mostrando IMG_8691.JPG">
          <a:extLst>
            <a:ext uri="{FF2B5EF4-FFF2-40B4-BE49-F238E27FC236}">
              <a16:creationId xmlns:a16="http://schemas.microsoft.com/office/drawing/2014/main" id="{CA0E5160-41C2-406A-BB33-393953129F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4" name="AutoShape 1024" descr="Mostrando IMG_8691.JPG">
          <a:extLst>
            <a:ext uri="{FF2B5EF4-FFF2-40B4-BE49-F238E27FC236}">
              <a16:creationId xmlns:a16="http://schemas.microsoft.com/office/drawing/2014/main" id="{9693C011-0EF7-41EB-845C-E189A517BC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5" name="AutoShape 1025" descr="Mostrando IMG_8691.JPG">
          <a:extLst>
            <a:ext uri="{FF2B5EF4-FFF2-40B4-BE49-F238E27FC236}">
              <a16:creationId xmlns:a16="http://schemas.microsoft.com/office/drawing/2014/main" id="{85B1BB8F-150D-4006-B5C3-876FAEAE56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6" name="AutoShape 1024" descr="Mostrando IMG_8691.JPG">
          <a:extLst>
            <a:ext uri="{FF2B5EF4-FFF2-40B4-BE49-F238E27FC236}">
              <a16:creationId xmlns:a16="http://schemas.microsoft.com/office/drawing/2014/main" id="{FDFE96C6-73DC-4B45-B1D2-F530B6B8AC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7" name="AutoShape 1025" descr="Mostrando IMG_8691.JPG">
          <a:extLst>
            <a:ext uri="{FF2B5EF4-FFF2-40B4-BE49-F238E27FC236}">
              <a16:creationId xmlns:a16="http://schemas.microsoft.com/office/drawing/2014/main" id="{350FA2F4-85CD-4E6A-A382-D0B62305328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8" name="AutoShape 1024" descr="Mostrando IMG_8691.JPG">
          <a:extLst>
            <a:ext uri="{FF2B5EF4-FFF2-40B4-BE49-F238E27FC236}">
              <a16:creationId xmlns:a16="http://schemas.microsoft.com/office/drawing/2014/main" id="{A9381237-2DE5-45AF-9B6A-FAFA418317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9" name="AutoShape 1025" descr="Mostrando IMG_8691.JPG">
          <a:extLst>
            <a:ext uri="{FF2B5EF4-FFF2-40B4-BE49-F238E27FC236}">
              <a16:creationId xmlns:a16="http://schemas.microsoft.com/office/drawing/2014/main" id="{5967AC86-0C3E-4D66-B9EF-EB4F47E5F7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FF3BE45F-F5D3-409E-AF45-1EB105D29F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0BD613A9-2D1E-4743-8D32-A72B09A3A1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34AFFC9C-6DD9-4D47-9833-E71C7ABF73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0D8AD2C4-D884-476D-B662-E7653B4F45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29DEB2D6-B1E3-4C70-B279-E1963A759B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5" name="AutoShape 1024" descr="Mostrando IMG_8691.JPG">
          <a:extLst>
            <a:ext uri="{FF2B5EF4-FFF2-40B4-BE49-F238E27FC236}">
              <a16:creationId xmlns:a16="http://schemas.microsoft.com/office/drawing/2014/main" id="{28CDD8C6-517D-421A-A1B4-1CD42DB9E2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6" name="AutoShape 1025" descr="Mostrando IMG_8691.JPG">
          <a:extLst>
            <a:ext uri="{FF2B5EF4-FFF2-40B4-BE49-F238E27FC236}">
              <a16:creationId xmlns:a16="http://schemas.microsoft.com/office/drawing/2014/main" id="{B8B130F5-E54C-4883-A232-9A484B5688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7" name="AutoShape 1024" descr="Mostrando IMG_8691.JPG">
          <a:extLst>
            <a:ext uri="{FF2B5EF4-FFF2-40B4-BE49-F238E27FC236}">
              <a16:creationId xmlns:a16="http://schemas.microsoft.com/office/drawing/2014/main" id="{BCD66698-11FD-47A4-BEEB-2B60AFB2E6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8" name="AutoShape 1025" descr="Mostrando IMG_8691.JPG">
          <a:extLst>
            <a:ext uri="{FF2B5EF4-FFF2-40B4-BE49-F238E27FC236}">
              <a16:creationId xmlns:a16="http://schemas.microsoft.com/office/drawing/2014/main" id="{C18DD051-7F2A-4485-AE20-191CBCF14A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9" name="AutoShape 1024" descr="Mostrando IMG_8691.JPG">
          <a:extLst>
            <a:ext uri="{FF2B5EF4-FFF2-40B4-BE49-F238E27FC236}">
              <a16:creationId xmlns:a16="http://schemas.microsoft.com/office/drawing/2014/main" id="{35FD1B01-56B7-4073-B04E-6939CF5EE4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0" name="AutoShape 1025" descr="Mostrando IMG_8691.JPG">
          <a:extLst>
            <a:ext uri="{FF2B5EF4-FFF2-40B4-BE49-F238E27FC236}">
              <a16:creationId xmlns:a16="http://schemas.microsoft.com/office/drawing/2014/main" id="{7C0377A1-DCF5-468A-BEE9-73F016052B9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2A001452-F4B2-412A-8EE4-23768FB53A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2" name="AutoShape 1025" descr="Mostrando IMG_8691.JPG">
          <a:extLst>
            <a:ext uri="{FF2B5EF4-FFF2-40B4-BE49-F238E27FC236}">
              <a16:creationId xmlns:a16="http://schemas.microsoft.com/office/drawing/2014/main" id="{747A80F6-F311-4D24-938E-940719A376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3" name="AutoShape 1024" descr="Mostrando IMG_8691.JPG">
          <a:extLst>
            <a:ext uri="{FF2B5EF4-FFF2-40B4-BE49-F238E27FC236}">
              <a16:creationId xmlns:a16="http://schemas.microsoft.com/office/drawing/2014/main" id="{5717D53E-E888-427D-A3DC-B17AC588C5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4" name="AutoShape 1025" descr="Mostrando IMG_8691.JPG">
          <a:extLst>
            <a:ext uri="{FF2B5EF4-FFF2-40B4-BE49-F238E27FC236}">
              <a16:creationId xmlns:a16="http://schemas.microsoft.com/office/drawing/2014/main" id="{9E0BFCC9-F302-45C8-B8C8-9E26E4CA02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5" name="AutoShape 1024" descr="Mostrando IMG_8691.JPG">
          <a:extLst>
            <a:ext uri="{FF2B5EF4-FFF2-40B4-BE49-F238E27FC236}">
              <a16:creationId xmlns:a16="http://schemas.microsoft.com/office/drawing/2014/main" id="{0F877BEC-45F5-4EAF-809B-793A6C977A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6" name="AutoShape 1025" descr="Mostrando IMG_8691.JPG">
          <a:extLst>
            <a:ext uri="{FF2B5EF4-FFF2-40B4-BE49-F238E27FC236}">
              <a16:creationId xmlns:a16="http://schemas.microsoft.com/office/drawing/2014/main" id="{B15578FB-3A20-4ECE-9A78-79D0BFC10D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7" name="AutoShape 1024" descr="Mostrando IMG_8691.JPG">
          <a:extLst>
            <a:ext uri="{FF2B5EF4-FFF2-40B4-BE49-F238E27FC236}">
              <a16:creationId xmlns:a16="http://schemas.microsoft.com/office/drawing/2014/main" id="{B7F43C2B-F685-4EAE-AA1E-4FAF7D8E8D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8" name="AutoShape 1025" descr="Mostrando IMG_8691.JPG">
          <a:extLst>
            <a:ext uri="{FF2B5EF4-FFF2-40B4-BE49-F238E27FC236}">
              <a16:creationId xmlns:a16="http://schemas.microsoft.com/office/drawing/2014/main" id="{CA882048-21F3-4BF2-94CE-A026E0C21E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237A2147-5B4D-42CD-B981-CD9EDF793E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6EE48179-5CCA-4ECC-B54D-3C46F3ED26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E109F35C-2ACE-488B-8187-9967D3C023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D2A72005-9A91-4306-A80C-EB3AADC679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DC8C746F-B824-4330-A38B-F9B46D5CBB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4" name="AutoShape 1024" descr="Mostrando IMG_8691.JPG">
          <a:extLst>
            <a:ext uri="{FF2B5EF4-FFF2-40B4-BE49-F238E27FC236}">
              <a16:creationId xmlns:a16="http://schemas.microsoft.com/office/drawing/2014/main" id="{C22FB76C-518C-4D95-9E63-E6897C98BE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5" name="AutoShape 1025" descr="Mostrando IMG_8691.JPG">
          <a:extLst>
            <a:ext uri="{FF2B5EF4-FFF2-40B4-BE49-F238E27FC236}">
              <a16:creationId xmlns:a16="http://schemas.microsoft.com/office/drawing/2014/main" id="{17EC1E50-7C0B-41F3-83A9-8C42C763C0F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6" name="AutoShape 1024" descr="Mostrando IMG_8691.JPG">
          <a:extLst>
            <a:ext uri="{FF2B5EF4-FFF2-40B4-BE49-F238E27FC236}">
              <a16:creationId xmlns:a16="http://schemas.microsoft.com/office/drawing/2014/main" id="{48DA1C2F-0700-4A23-89FE-4062A08D5D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7" name="AutoShape 1025" descr="Mostrando IMG_8691.JPG">
          <a:extLst>
            <a:ext uri="{FF2B5EF4-FFF2-40B4-BE49-F238E27FC236}">
              <a16:creationId xmlns:a16="http://schemas.microsoft.com/office/drawing/2014/main" id="{E9520CA7-679D-48FA-AB41-9CB80686E9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8" name="AutoShape 1024" descr="Mostrando IMG_8691.JPG">
          <a:extLst>
            <a:ext uri="{FF2B5EF4-FFF2-40B4-BE49-F238E27FC236}">
              <a16:creationId xmlns:a16="http://schemas.microsoft.com/office/drawing/2014/main" id="{4400D6D4-2085-4722-B58D-092450EB8C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9" name="AutoShape 1025" descr="Mostrando IMG_8691.JPG">
          <a:extLst>
            <a:ext uri="{FF2B5EF4-FFF2-40B4-BE49-F238E27FC236}">
              <a16:creationId xmlns:a16="http://schemas.microsoft.com/office/drawing/2014/main" id="{27200194-E325-42F0-B687-1BCD672365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2606CE90-166F-4E05-A37A-DDB771A605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1" name="AutoShape 1025" descr="Mostrando IMG_8691.JPG">
          <a:extLst>
            <a:ext uri="{FF2B5EF4-FFF2-40B4-BE49-F238E27FC236}">
              <a16:creationId xmlns:a16="http://schemas.microsoft.com/office/drawing/2014/main" id="{0E31EAAC-A16D-490F-8DA9-126D42A71C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2" name="AutoShape 1024" descr="Mostrando IMG_8691.JPG">
          <a:extLst>
            <a:ext uri="{FF2B5EF4-FFF2-40B4-BE49-F238E27FC236}">
              <a16:creationId xmlns:a16="http://schemas.microsoft.com/office/drawing/2014/main" id="{04F01194-6DE5-414E-A223-1B63935F6DB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3" name="AutoShape 1025" descr="Mostrando IMG_8691.JPG">
          <a:extLst>
            <a:ext uri="{FF2B5EF4-FFF2-40B4-BE49-F238E27FC236}">
              <a16:creationId xmlns:a16="http://schemas.microsoft.com/office/drawing/2014/main" id="{DBEC69DC-8C1C-4C30-BCE9-A2CB806F03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4" name="AutoShape 1024" descr="Mostrando IMG_8691.JPG">
          <a:extLst>
            <a:ext uri="{FF2B5EF4-FFF2-40B4-BE49-F238E27FC236}">
              <a16:creationId xmlns:a16="http://schemas.microsoft.com/office/drawing/2014/main" id="{1F1A7411-3801-4009-976B-A2AF02C9B88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5" name="AutoShape 1025" descr="Mostrando IMG_8691.JPG">
          <a:extLst>
            <a:ext uri="{FF2B5EF4-FFF2-40B4-BE49-F238E27FC236}">
              <a16:creationId xmlns:a16="http://schemas.microsoft.com/office/drawing/2014/main" id="{C2B37254-F81D-4F0A-825A-EC781D6D4E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6" name="AutoShape 1024" descr="Mostrando IMG_8691.JPG">
          <a:extLst>
            <a:ext uri="{FF2B5EF4-FFF2-40B4-BE49-F238E27FC236}">
              <a16:creationId xmlns:a16="http://schemas.microsoft.com/office/drawing/2014/main" id="{EC387043-A1BA-4394-8C4A-CE4C99C398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7" name="AutoShape 1025" descr="Mostrando IMG_8691.JPG">
          <a:extLst>
            <a:ext uri="{FF2B5EF4-FFF2-40B4-BE49-F238E27FC236}">
              <a16:creationId xmlns:a16="http://schemas.microsoft.com/office/drawing/2014/main" id="{338DBFE6-DCE6-4F3D-8B24-0012226F5E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8" name="AutoShape 1024" descr="Mostrando IMG_8691.JPG">
          <a:extLst>
            <a:ext uri="{FF2B5EF4-FFF2-40B4-BE49-F238E27FC236}">
              <a16:creationId xmlns:a16="http://schemas.microsoft.com/office/drawing/2014/main" id="{C0CF456A-F4F8-466C-BE21-BC3F0DA814C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9" name="AutoShape 1025" descr="Mostrando IMG_8691.JPG">
          <a:extLst>
            <a:ext uri="{FF2B5EF4-FFF2-40B4-BE49-F238E27FC236}">
              <a16:creationId xmlns:a16="http://schemas.microsoft.com/office/drawing/2014/main" id="{81A55ECF-FA7F-43FE-97D0-35144447B2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0" name="AutoShape 1024" descr="Mostrando IMG_8691.JPG">
          <a:extLst>
            <a:ext uri="{FF2B5EF4-FFF2-40B4-BE49-F238E27FC236}">
              <a16:creationId xmlns:a16="http://schemas.microsoft.com/office/drawing/2014/main" id="{0AE98B3F-95DC-4593-87F6-89C5B61F50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1" name="AutoShape 1025" descr="Mostrando IMG_8691.JPG">
          <a:extLst>
            <a:ext uri="{FF2B5EF4-FFF2-40B4-BE49-F238E27FC236}">
              <a16:creationId xmlns:a16="http://schemas.microsoft.com/office/drawing/2014/main" id="{ADE2E2D9-B3DC-4274-BF7D-4D17401F35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12" name="AutoShape 1024" descr="Mostrando IMG_8691.JPG">
          <a:extLst>
            <a:ext uri="{FF2B5EF4-FFF2-40B4-BE49-F238E27FC236}">
              <a16:creationId xmlns:a16="http://schemas.microsoft.com/office/drawing/2014/main" id="{79A9999C-11B1-486E-A763-35A2D6AC9F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89720F1C-8E71-41F3-804A-91BDDAF5CB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22E293E1-E952-458C-BF01-C6454A2A49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BB4466F4-7B7D-40C4-A686-E573CE96D35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8C63D60C-410C-415A-88EC-E74B90AC5D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EAF4243-B3FE-445D-9DBC-EAFB5DDA319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E870A07E-AB14-4A3F-B1B1-C3DD20AD2C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B29E395F-7E42-47E2-8BEC-D51D9777DD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4D14ED9-B438-4E6C-B823-43450EEF4C6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4EC82255-69AC-4BEA-ACE4-6DE3596EA3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D03B3154-C7C0-4617-9B28-9213C33A2F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50D5927A-5AB8-4D50-A4AE-576214980CE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96A644C1-F8C1-4BCE-BA7B-30577BC37C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7E85AC0A-3E86-4D01-82F1-EFE16584689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5C7DB2BD-BE1B-496D-8390-D70B3E2690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33783557-859C-498A-A351-7B3732EDD7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3702A3C5-46FA-4D54-9737-A28092EFAE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59A790F2-6B5A-45B9-A677-360C7A4CA0D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473B1FAC-F87A-46D5-A871-667F63E363A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98D4545C-C7D6-49C3-983D-8DB62E4ED8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078596DB-A94A-47E6-9025-79582D647F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47FA6217-7F89-4888-BAA7-4AF199A454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4500D16-E3C5-4CA2-92A9-81F10576EA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B74332D8-3C93-4C25-896B-3266A941D2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FC73CFC-0737-416B-9CA6-46C4D6EF2A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73C381DC-C7BC-427E-9A9C-B1242199FD3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1753C080-61FE-49E4-9BA4-F377A2D9F38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8B45431D-02B3-4A14-9600-1B46CC063A7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61BACF69-5883-440A-93AB-5EED9FEC2D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45E4A98A-449E-4689-86C8-6A053189BD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57BCAB86-6BE9-43F7-8D39-F4F7238BFE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4D86AA8C-C45C-4AAA-812A-9CCD8CA929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16866ED9-CFA6-41E5-8A8B-04F70834A5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4AFC8EDE-9EDD-4891-93B8-333DF8FB71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314B24C8-43F0-4397-8881-4499A7C7254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1E6CFBFB-6973-4C5C-8E08-1484C11E2F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A97563F6-25BB-4C0B-A90D-A72A3E1848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B832C5CC-BE2F-4CBA-9C52-82574CC5EA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6B240D51-C97F-47DD-939F-64B3F6F6A7B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6EA48B2-19F0-4053-A677-6860A16FED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CCEA798E-39A7-413C-BA1B-2B3CD685B6C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3261893A-F4AF-42BC-87CC-F5FC48A403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04CDD77D-4535-4B2F-91CE-FA59A83EF36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B4895C1C-2810-4AB4-990A-F099FF1F21E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8A63EBF4-033E-4313-85B5-F54273C4540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6AF711B3-C9BE-42F3-8765-AA09295E56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608927AA-DB77-4FE5-B184-6084DD0E6C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838F0A43-E264-4020-9090-FBDE5EF271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E19A697C-17EB-4DFA-A583-3719FE59ED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8303316F-1B80-42DE-ACED-7F08167DAD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6A432BE-5222-48AA-A884-8FCD06F8FD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13446C4B-4F5D-49BC-AD57-6A68FEAE45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615EAC99-F11B-4CE0-A8D5-2D0FA91249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01F39C53-00DA-4884-B88A-D7DC29FFAD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DBD10043-E521-4147-AA49-73DCF5B7BF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29D967CD-DBEF-491C-8206-AF2C1C35BA7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34E8288D-52B6-4218-8F43-1E0B31347B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D2DC35FF-0D5D-4413-8658-4CAA527F88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CDAD6B70-8ABB-4020-AD70-C4B2B1C785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DFD574A3-B49B-4FDC-A3D0-33BDB15ED10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728B92E9-BA42-4AED-8440-109BE55694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0A5B9EE0-E950-4C26-81F2-782CFF3E0A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8366AA05-3F9D-4C40-970F-76EF1D568F7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2921FC17-B2B2-442C-B5DF-84C5E1B9E2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56F9BD81-3277-4677-A8F8-EF132E623F3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4FADC55D-0B97-42F7-8019-080D7108AB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33E21082-9A6E-4C74-BB4E-23D8734F19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2C859B94-304E-4985-B6E6-187319FFD8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8B77FEF0-5516-4266-8E12-F206F5A5C1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72B69932-CE5F-42E1-B5A7-61410ABCCE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2BEE607C-5842-47AB-96F4-F6D229F1F07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A269F681-68F1-44AE-8142-C946463E0F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C428D933-6C01-43D0-A22A-39FF5809A5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F9EEFDB0-24A7-413A-8B5B-2D6DB2CE05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DB6D1119-C57E-45FF-AA28-9B3A380A2A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4C20D9FC-9887-4242-9412-7A3FEA1486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FAEF5B06-3535-4D8E-9C50-3CE216D8D3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69F13DC-814F-41D6-BB6A-BE8062D23EB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4332" y="295279"/>
          <a:ext cx="1343839" cy="866772"/>
        </a:xfrm>
        <a:prstGeom prst="rect">
          <a:avLst/>
        </a:prstGeom>
      </xdr:spPr>
    </xdr:pic>
    <xdr:clientData/>
  </xdr:twoCellAnchor>
  <xdr:twoCellAnchor editAs="oneCell">
    <xdr:from>
      <xdr:col>10</xdr:col>
      <xdr:colOff>238682</xdr:colOff>
      <xdr:row>13</xdr:row>
      <xdr:rowOff>23812</xdr:rowOff>
    </xdr:from>
    <xdr:to>
      <xdr:col>10</xdr:col>
      <xdr:colOff>2047874</xdr:colOff>
      <xdr:row>22</xdr:row>
      <xdr:rowOff>101372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2C2B3786-B121-49B8-B091-F21FAC81B47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451262" y="3894772"/>
          <a:ext cx="1809192" cy="24245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33894</xdr:colOff>
      <xdr:row>12</xdr:row>
      <xdr:rowOff>223839</xdr:rowOff>
    </xdr:from>
    <xdr:to>
      <xdr:col>12</xdr:col>
      <xdr:colOff>579382</xdr:colOff>
      <xdr:row>22</xdr:row>
      <xdr:rowOff>22617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4165825C-9AD4-4230-A52B-C67A00439A2A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1471514" y="3866199"/>
          <a:ext cx="1566568" cy="23743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785813</xdr:colOff>
      <xdr:row>13</xdr:row>
      <xdr:rowOff>49596</xdr:rowOff>
    </xdr:from>
    <xdr:to>
      <xdr:col>15</xdr:col>
      <xdr:colOff>738187</xdr:colOff>
      <xdr:row>21</xdr:row>
      <xdr:rowOff>187097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FD32F8D4-4597-4736-BFBD-1FBA499FE655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3244513" y="3920556"/>
          <a:ext cx="3206114" cy="225586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2" name="AutoShape 1024" descr="Mostrando IMG_8691.JPG">
          <a:extLst>
            <a:ext uri="{FF2B5EF4-FFF2-40B4-BE49-F238E27FC236}">
              <a16:creationId xmlns:a16="http://schemas.microsoft.com/office/drawing/2014/main" id="{169C46C9-6A25-47F6-B8B2-2B9E879620D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3" name="AutoShape 1025" descr="Mostrando IMG_8691.JPG">
          <a:extLst>
            <a:ext uri="{FF2B5EF4-FFF2-40B4-BE49-F238E27FC236}">
              <a16:creationId xmlns:a16="http://schemas.microsoft.com/office/drawing/2014/main" id="{94767E6C-5A1A-4F66-BEAE-929BC04D2B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4" name="AutoShape 1024" descr="Mostrando IMG_8691.JPG">
          <a:extLst>
            <a:ext uri="{FF2B5EF4-FFF2-40B4-BE49-F238E27FC236}">
              <a16:creationId xmlns:a16="http://schemas.microsoft.com/office/drawing/2014/main" id="{A5D10E5A-01E5-45E1-B368-5681400A85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5" name="AutoShape 1025" descr="Mostrando IMG_8691.JPG">
          <a:extLst>
            <a:ext uri="{FF2B5EF4-FFF2-40B4-BE49-F238E27FC236}">
              <a16:creationId xmlns:a16="http://schemas.microsoft.com/office/drawing/2014/main" id="{E543EE2A-701B-4F13-AC0A-01CE0CCDCF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6" name="AutoShape 1024" descr="Mostrando IMG_8691.JPG">
          <a:extLst>
            <a:ext uri="{FF2B5EF4-FFF2-40B4-BE49-F238E27FC236}">
              <a16:creationId xmlns:a16="http://schemas.microsoft.com/office/drawing/2014/main" id="{ACFEAD0C-5F97-43AB-8C3C-86D46B4B56A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7" name="AutoShape 1025" descr="Mostrando IMG_8691.JPG">
          <a:extLst>
            <a:ext uri="{FF2B5EF4-FFF2-40B4-BE49-F238E27FC236}">
              <a16:creationId xmlns:a16="http://schemas.microsoft.com/office/drawing/2014/main" id="{E65E4B45-4053-403F-99FC-0766159984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8" name="AutoShape 1024" descr="Mostrando IMG_8691.JPG">
          <a:extLst>
            <a:ext uri="{FF2B5EF4-FFF2-40B4-BE49-F238E27FC236}">
              <a16:creationId xmlns:a16="http://schemas.microsoft.com/office/drawing/2014/main" id="{5964251D-4080-49F9-8D51-4C1C3420D7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89" name="AutoShape 1025" descr="Mostrando IMG_8691.JPG">
          <a:extLst>
            <a:ext uri="{FF2B5EF4-FFF2-40B4-BE49-F238E27FC236}">
              <a16:creationId xmlns:a16="http://schemas.microsoft.com/office/drawing/2014/main" id="{3D26088D-A269-4BB2-BE06-018368F441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0" name="AutoShape 1024" descr="Mostrando IMG_8691.JPG">
          <a:extLst>
            <a:ext uri="{FF2B5EF4-FFF2-40B4-BE49-F238E27FC236}">
              <a16:creationId xmlns:a16="http://schemas.microsoft.com/office/drawing/2014/main" id="{DD97E1AA-EED2-4F1E-B1C1-09707C664C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1" name="AutoShape 1025" descr="Mostrando IMG_8691.JPG">
          <a:extLst>
            <a:ext uri="{FF2B5EF4-FFF2-40B4-BE49-F238E27FC236}">
              <a16:creationId xmlns:a16="http://schemas.microsoft.com/office/drawing/2014/main" id="{83470B37-28E3-4925-B1A4-9693FB9190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2" name="AutoShape 1024" descr="Mostrando IMG_8691.JPG">
          <a:extLst>
            <a:ext uri="{FF2B5EF4-FFF2-40B4-BE49-F238E27FC236}">
              <a16:creationId xmlns:a16="http://schemas.microsoft.com/office/drawing/2014/main" id="{FCE85663-BDCA-483F-8C1E-E6E4F498709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3" name="AutoShape 1025" descr="Mostrando IMG_8691.JPG">
          <a:extLst>
            <a:ext uri="{FF2B5EF4-FFF2-40B4-BE49-F238E27FC236}">
              <a16:creationId xmlns:a16="http://schemas.microsoft.com/office/drawing/2014/main" id="{360121EC-16EC-4548-9754-A1E0E9F5B6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4" name="AutoShape 1024" descr="Mostrando IMG_8691.JPG">
          <a:extLst>
            <a:ext uri="{FF2B5EF4-FFF2-40B4-BE49-F238E27FC236}">
              <a16:creationId xmlns:a16="http://schemas.microsoft.com/office/drawing/2014/main" id="{5E867C96-EF75-40EC-985B-2F559FE5EE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5" name="AutoShape 1025" descr="Mostrando IMG_8691.JPG">
          <a:extLst>
            <a:ext uri="{FF2B5EF4-FFF2-40B4-BE49-F238E27FC236}">
              <a16:creationId xmlns:a16="http://schemas.microsoft.com/office/drawing/2014/main" id="{A6BE3AEA-0523-49AB-A3D2-BAC4FC8085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6" name="AutoShape 1024" descr="Mostrando IMG_8691.JPG">
          <a:extLst>
            <a:ext uri="{FF2B5EF4-FFF2-40B4-BE49-F238E27FC236}">
              <a16:creationId xmlns:a16="http://schemas.microsoft.com/office/drawing/2014/main" id="{DAF483F1-0654-47C7-A49A-C1F70A2D13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7" name="AutoShape 1025" descr="Mostrando IMG_8691.JPG">
          <a:extLst>
            <a:ext uri="{FF2B5EF4-FFF2-40B4-BE49-F238E27FC236}">
              <a16:creationId xmlns:a16="http://schemas.microsoft.com/office/drawing/2014/main" id="{EE001CF5-CEDF-4B43-B8CE-61FF3AB4DA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5BA9BD38-E004-4CA9-B6AC-2DB9D2E94DC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FB0C819D-FDAB-40B8-A4DD-CDC66C6F89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E12CE6A2-7600-4666-BDE5-E85EBE76B1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1" name="AutoShape 1024" descr="Mostrando IMG_8691.JPG">
          <a:extLst>
            <a:ext uri="{FF2B5EF4-FFF2-40B4-BE49-F238E27FC236}">
              <a16:creationId xmlns:a16="http://schemas.microsoft.com/office/drawing/2014/main" id="{1CAE256F-C117-47C2-9302-1CE0FC3E30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2" name="AutoShape 1025" descr="Mostrando IMG_8691.JPG">
          <a:extLst>
            <a:ext uri="{FF2B5EF4-FFF2-40B4-BE49-F238E27FC236}">
              <a16:creationId xmlns:a16="http://schemas.microsoft.com/office/drawing/2014/main" id="{F317E89E-9000-4CA6-BAB3-FC550FF895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3" name="AutoShape 1024" descr="Mostrando IMG_8691.JPG">
          <a:extLst>
            <a:ext uri="{FF2B5EF4-FFF2-40B4-BE49-F238E27FC236}">
              <a16:creationId xmlns:a16="http://schemas.microsoft.com/office/drawing/2014/main" id="{E32309EA-BDC2-403E-AACD-78902C040D1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4" name="AutoShape 1025" descr="Mostrando IMG_8691.JPG">
          <a:extLst>
            <a:ext uri="{FF2B5EF4-FFF2-40B4-BE49-F238E27FC236}">
              <a16:creationId xmlns:a16="http://schemas.microsoft.com/office/drawing/2014/main" id="{26634514-8DF2-45EB-AF19-928CBBC274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5" name="AutoShape 1024" descr="Mostrando IMG_8691.JPG">
          <a:extLst>
            <a:ext uri="{FF2B5EF4-FFF2-40B4-BE49-F238E27FC236}">
              <a16:creationId xmlns:a16="http://schemas.microsoft.com/office/drawing/2014/main" id="{B7CF5F97-093C-4A8F-93AF-D2C40C8A62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6" name="AutoShape 1025" descr="Mostrando IMG_8691.JPG">
          <a:extLst>
            <a:ext uri="{FF2B5EF4-FFF2-40B4-BE49-F238E27FC236}">
              <a16:creationId xmlns:a16="http://schemas.microsoft.com/office/drawing/2014/main" id="{49525B4E-EDE2-4B11-8C07-D9CAEFEC98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7" name="AutoShape 1024" descr="Mostrando IMG_8691.JPG">
          <a:extLst>
            <a:ext uri="{FF2B5EF4-FFF2-40B4-BE49-F238E27FC236}">
              <a16:creationId xmlns:a16="http://schemas.microsoft.com/office/drawing/2014/main" id="{068B8486-0AFE-448C-AEFA-A208AF18B45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8" name="AutoShape 1025" descr="Mostrando IMG_8691.JPG">
          <a:extLst>
            <a:ext uri="{FF2B5EF4-FFF2-40B4-BE49-F238E27FC236}">
              <a16:creationId xmlns:a16="http://schemas.microsoft.com/office/drawing/2014/main" id="{FCDCD96A-9E6E-4DC3-9149-4A6C642ACBC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09" name="AutoShape 1024" descr="Mostrando IMG_8691.JPG">
          <a:extLst>
            <a:ext uri="{FF2B5EF4-FFF2-40B4-BE49-F238E27FC236}">
              <a16:creationId xmlns:a16="http://schemas.microsoft.com/office/drawing/2014/main" id="{21414960-B71A-4453-ACF3-4410D40693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0" name="AutoShape 1025" descr="Mostrando IMG_8691.JPG">
          <a:extLst>
            <a:ext uri="{FF2B5EF4-FFF2-40B4-BE49-F238E27FC236}">
              <a16:creationId xmlns:a16="http://schemas.microsoft.com/office/drawing/2014/main" id="{60981200-44D4-4EB3-B5F7-934E287705E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1" name="AutoShape 1024" descr="Mostrando IMG_8691.JPG">
          <a:extLst>
            <a:ext uri="{FF2B5EF4-FFF2-40B4-BE49-F238E27FC236}">
              <a16:creationId xmlns:a16="http://schemas.microsoft.com/office/drawing/2014/main" id="{B9FD4890-0B31-4106-A7E0-1BB9F0FD45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2" name="AutoShape 1025" descr="Mostrando IMG_8691.JPG">
          <a:extLst>
            <a:ext uri="{FF2B5EF4-FFF2-40B4-BE49-F238E27FC236}">
              <a16:creationId xmlns:a16="http://schemas.microsoft.com/office/drawing/2014/main" id="{C382A232-3014-4694-80EC-5D622B0F10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3" name="AutoShape 1024" descr="Mostrando IMG_8691.JPG">
          <a:extLst>
            <a:ext uri="{FF2B5EF4-FFF2-40B4-BE49-F238E27FC236}">
              <a16:creationId xmlns:a16="http://schemas.microsoft.com/office/drawing/2014/main" id="{E5A8914B-448A-4A6E-8026-C2C916C5197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4" name="AutoShape 1025" descr="Mostrando IMG_8691.JPG">
          <a:extLst>
            <a:ext uri="{FF2B5EF4-FFF2-40B4-BE49-F238E27FC236}">
              <a16:creationId xmlns:a16="http://schemas.microsoft.com/office/drawing/2014/main" id="{DF5B0A3D-D5A4-4360-8964-54DF2CDE07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5" name="AutoShape 1024" descr="Mostrando IMG_8691.JPG">
          <a:extLst>
            <a:ext uri="{FF2B5EF4-FFF2-40B4-BE49-F238E27FC236}">
              <a16:creationId xmlns:a16="http://schemas.microsoft.com/office/drawing/2014/main" id="{3849871B-8809-4A2F-A077-5DDB961225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6" name="AutoShape 1025" descr="Mostrando IMG_8691.JPG">
          <a:extLst>
            <a:ext uri="{FF2B5EF4-FFF2-40B4-BE49-F238E27FC236}">
              <a16:creationId xmlns:a16="http://schemas.microsoft.com/office/drawing/2014/main" id="{790B1AF7-6910-45C1-87B6-25DA28B177F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C5450084-132E-4A3A-81E0-624742936F5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2006BD21-F8E7-473F-AD8D-19298F783B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9DB83B68-CC7F-416D-A2CE-B3C6BED942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0" name="AutoShape 1024" descr="Mostrando IMG_8691.JPG">
          <a:extLst>
            <a:ext uri="{FF2B5EF4-FFF2-40B4-BE49-F238E27FC236}">
              <a16:creationId xmlns:a16="http://schemas.microsoft.com/office/drawing/2014/main" id="{844374EF-CF46-48E1-988C-9AECEB9D6E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1" name="AutoShape 1025" descr="Mostrando IMG_8691.JPG">
          <a:extLst>
            <a:ext uri="{FF2B5EF4-FFF2-40B4-BE49-F238E27FC236}">
              <a16:creationId xmlns:a16="http://schemas.microsoft.com/office/drawing/2014/main" id="{CB9B0AC3-E573-4492-8485-740075D625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2" name="AutoShape 1024" descr="Mostrando IMG_8691.JPG">
          <a:extLst>
            <a:ext uri="{FF2B5EF4-FFF2-40B4-BE49-F238E27FC236}">
              <a16:creationId xmlns:a16="http://schemas.microsoft.com/office/drawing/2014/main" id="{E66F4F45-D14E-4E73-8C2E-16EC250BC4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3" name="AutoShape 1025" descr="Mostrando IMG_8691.JPG">
          <a:extLst>
            <a:ext uri="{FF2B5EF4-FFF2-40B4-BE49-F238E27FC236}">
              <a16:creationId xmlns:a16="http://schemas.microsoft.com/office/drawing/2014/main" id="{EE69A78E-610C-46A1-ACB7-FF0E8471A6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4" name="AutoShape 1024" descr="Mostrando IMG_8691.JPG">
          <a:extLst>
            <a:ext uri="{FF2B5EF4-FFF2-40B4-BE49-F238E27FC236}">
              <a16:creationId xmlns:a16="http://schemas.microsoft.com/office/drawing/2014/main" id="{4D30C9D6-51FD-4D39-AF91-E3F1CD35A2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5" name="AutoShape 1025" descr="Mostrando IMG_8691.JPG">
          <a:extLst>
            <a:ext uri="{FF2B5EF4-FFF2-40B4-BE49-F238E27FC236}">
              <a16:creationId xmlns:a16="http://schemas.microsoft.com/office/drawing/2014/main" id="{502EBD2F-9EA8-4BDF-828B-1907334121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6" name="AutoShape 1024" descr="Mostrando IMG_8691.JPG">
          <a:extLst>
            <a:ext uri="{FF2B5EF4-FFF2-40B4-BE49-F238E27FC236}">
              <a16:creationId xmlns:a16="http://schemas.microsoft.com/office/drawing/2014/main" id="{657EC867-4AFE-42E0-816D-F829170931D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7" name="AutoShape 1025" descr="Mostrando IMG_8691.JPG">
          <a:extLst>
            <a:ext uri="{FF2B5EF4-FFF2-40B4-BE49-F238E27FC236}">
              <a16:creationId xmlns:a16="http://schemas.microsoft.com/office/drawing/2014/main" id="{8FBD76C6-B705-443E-83ED-7470FED99D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8" name="AutoShape 1024" descr="Mostrando IMG_8691.JPG">
          <a:extLst>
            <a:ext uri="{FF2B5EF4-FFF2-40B4-BE49-F238E27FC236}">
              <a16:creationId xmlns:a16="http://schemas.microsoft.com/office/drawing/2014/main" id="{396B43C8-DD5B-4BFD-B8CF-282EEEA119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29" name="AutoShape 1025" descr="Mostrando IMG_8691.JPG">
          <a:extLst>
            <a:ext uri="{FF2B5EF4-FFF2-40B4-BE49-F238E27FC236}">
              <a16:creationId xmlns:a16="http://schemas.microsoft.com/office/drawing/2014/main" id="{1F12B818-F630-4D8B-B902-3E8B6BD58E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0" name="AutoShape 1024" descr="Mostrando IMG_8691.JPG">
          <a:extLst>
            <a:ext uri="{FF2B5EF4-FFF2-40B4-BE49-F238E27FC236}">
              <a16:creationId xmlns:a16="http://schemas.microsoft.com/office/drawing/2014/main" id="{ED6CFB49-9BC4-44D8-9526-332F066DB8B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1" name="AutoShape 1025" descr="Mostrando IMG_8691.JPG">
          <a:extLst>
            <a:ext uri="{FF2B5EF4-FFF2-40B4-BE49-F238E27FC236}">
              <a16:creationId xmlns:a16="http://schemas.microsoft.com/office/drawing/2014/main" id="{D63B1965-3038-4985-91DD-DB05E4472E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2" name="AutoShape 1024" descr="Mostrando IMG_8691.JPG">
          <a:extLst>
            <a:ext uri="{FF2B5EF4-FFF2-40B4-BE49-F238E27FC236}">
              <a16:creationId xmlns:a16="http://schemas.microsoft.com/office/drawing/2014/main" id="{1853EF58-34DB-4526-9048-3FFB71C02F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3" name="AutoShape 1025" descr="Mostrando IMG_8691.JPG">
          <a:extLst>
            <a:ext uri="{FF2B5EF4-FFF2-40B4-BE49-F238E27FC236}">
              <a16:creationId xmlns:a16="http://schemas.microsoft.com/office/drawing/2014/main" id="{E805EF6A-6ACB-4747-A810-FC80309E657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4" name="AutoShape 1024" descr="Mostrando IMG_8691.JPG">
          <a:extLst>
            <a:ext uri="{FF2B5EF4-FFF2-40B4-BE49-F238E27FC236}">
              <a16:creationId xmlns:a16="http://schemas.microsoft.com/office/drawing/2014/main" id="{D5262637-E83A-4336-B4E1-99F4D175FF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5" name="AutoShape 1025" descr="Mostrando IMG_8691.JPG">
          <a:extLst>
            <a:ext uri="{FF2B5EF4-FFF2-40B4-BE49-F238E27FC236}">
              <a16:creationId xmlns:a16="http://schemas.microsoft.com/office/drawing/2014/main" id="{355F15A9-3119-4913-A457-B2AAAC35EA8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020D83BB-94C3-44D8-B15F-F6EB30E1B7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A144894A-0EA0-4298-9883-871E337236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43F7FD8F-0A62-4533-B4B7-3D3F9051CF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39" name="AutoShape 1024" descr="Mostrando IMG_8691.JPG">
          <a:extLst>
            <a:ext uri="{FF2B5EF4-FFF2-40B4-BE49-F238E27FC236}">
              <a16:creationId xmlns:a16="http://schemas.microsoft.com/office/drawing/2014/main" id="{6AD5537E-864F-4BD7-A608-B6B1D3333D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0" name="AutoShape 1025" descr="Mostrando IMG_8691.JPG">
          <a:extLst>
            <a:ext uri="{FF2B5EF4-FFF2-40B4-BE49-F238E27FC236}">
              <a16:creationId xmlns:a16="http://schemas.microsoft.com/office/drawing/2014/main" id="{2C01A508-2385-4D7A-ABCE-05044C034C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1" name="AutoShape 1024" descr="Mostrando IMG_8691.JPG">
          <a:extLst>
            <a:ext uri="{FF2B5EF4-FFF2-40B4-BE49-F238E27FC236}">
              <a16:creationId xmlns:a16="http://schemas.microsoft.com/office/drawing/2014/main" id="{E913B110-5059-403E-A6B7-B70D565B05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2" name="AutoShape 1025" descr="Mostrando IMG_8691.JPG">
          <a:extLst>
            <a:ext uri="{FF2B5EF4-FFF2-40B4-BE49-F238E27FC236}">
              <a16:creationId xmlns:a16="http://schemas.microsoft.com/office/drawing/2014/main" id="{DD22CCC3-0553-46E5-8F50-CD33183D72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3" name="AutoShape 1024" descr="Mostrando IMG_8691.JPG">
          <a:extLst>
            <a:ext uri="{FF2B5EF4-FFF2-40B4-BE49-F238E27FC236}">
              <a16:creationId xmlns:a16="http://schemas.microsoft.com/office/drawing/2014/main" id="{3613569F-1EA1-4A22-9433-7A979CB4F1C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4" name="AutoShape 1025" descr="Mostrando IMG_8691.JPG">
          <a:extLst>
            <a:ext uri="{FF2B5EF4-FFF2-40B4-BE49-F238E27FC236}">
              <a16:creationId xmlns:a16="http://schemas.microsoft.com/office/drawing/2014/main" id="{0487D87E-32E1-49EC-B997-F69EDC7A38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5" name="AutoShape 1024" descr="Mostrando IMG_8691.JPG">
          <a:extLst>
            <a:ext uri="{FF2B5EF4-FFF2-40B4-BE49-F238E27FC236}">
              <a16:creationId xmlns:a16="http://schemas.microsoft.com/office/drawing/2014/main" id="{2BA3F504-1376-467F-9D19-019BA0C1C5C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6" name="AutoShape 1025" descr="Mostrando IMG_8691.JPG">
          <a:extLst>
            <a:ext uri="{FF2B5EF4-FFF2-40B4-BE49-F238E27FC236}">
              <a16:creationId xmlns:a16="http://schemas.microsoft.com/office/drawing/2014/main" id="{E1AC5AD4-0CCE-4994-9539-8BA9BCCA4B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7" name="AutoShape 1024" descr="Mostrando IMG_8691.JPG">
          <a:extLst>
            <a:ext uri="{FF2B5EF4-FFF2-40B4-BE49-F238E27FC236}">
              <a16:creationId xmlns:a16="http://schemas.microsoft.com/office/drawing/2014/main" id="{02955286-956D-413A-B323-0471C18E03A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8" name="AutoShape 1025" descr="Mostrando IMG_8691.JPG">
          <a:extLst>
            <a:ext uri="{FF2B5EF4-FFF2-40B4-BE49-F238E27FC236}">
              <a16:creationId xmlns:a16="http://schemas.microsoft.com/office/drawing/2014/main" id="{76E60823-7766-4BAE-BBEE-522B376F65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49" name="AutoShape 1024" descr="Mostrando IMG_8691.JPG">
          <a:extLst>
            <a:ext uri="{FF2B5EF4-FFF2-40B4-BE49-F238E27FC236}">
              <a16:creationId xmlns:a16="http://schemas.microsoft.com/office/drawing/2014/main" id="{F023341A-7180-4723-B23F-A98B97293F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0" name="AutoShape 1025" descr="Mostrando IMG_8691.JPG">
          <a:extLst>
            <a:ext uri="{FF2B5EF4-FFF2-40B4-BE49-F238E27FC236}">
              <a16:creationId xmlns:a16="http://schemas.microsoft.com/office/drawing/2014/main" id="{B5EA0F86-11BF-45C4-965E-B003C2FB7C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1" name="AutoShape 1024" descr="Mostrando IMG_8691.JPG">
          <a:extLst>
            <a:ext uri="{FF2B5EF4-FFF2-40B4-BE49-F238E27FC236}">
              <a16:creationId xmlns:a16="http://schemas.microsoft.com/office/drawing/2014/main" id="{07DE7637-2BF1-45BD-AE48-B5A67AC9D5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2" name="AutoShape 1025" descr="Mostrando IMG_8691.JPG">
          <a:extLst>
            <a:ext uri="{FF2B5EF4-FFF2-40B4-BE49-F238E27FC236}">
              <a16:creationId xmlns:a16="http://schemas.microsoft.com/office/drawing/2014/main" id="{80D5FC33-FA68-4249-8891-96D1B9748D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3" name="AutoShape 1024" descr="Mostrando IMG_8691.JPG">
          <a:extLst>
            <a:ext uri="{FF2B5EF4-FFF2-40B4-BE49-F238E27FC236}">
              <a16:creationId xmlns:a16="http://schemas.microsoft.com/office/drawing/2014/main" id="{4C64E64D-7E06-4726-BAD1-729AC4417B3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4" name="AutoShape 1025" descr="Mostrando IMG_8691.JPG">
          <a:extLst>
            <a:ext uri="{FF2B5EF4-FFF2-40B4-BE49-F238E27FC236}">
              <a16:creationId xmlns:a16="http://schemas.microsoft.com/office/drawing/2014/main" id="{79F5C4C6-51BF-4B97-AEFF-9C57F2DA5E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F58E421D-690C-4226-8733-969F114CF96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B6842208-38C6-4D2F-809F-82F1A62CFE9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BF203941-CED2-46CA-A09A-564CBFAD3B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8" name="AutoShape 1024" descr="Mostrando IMG_8691.JPG">
          <a:extLst>
            <a:ext uri="{FF2B5EF4-FFF2-40B4-BE49-F238E27FC236}">
              <a16:creationId xmlns:a16="http://schemas.microsoft.com/office/drawing/2014/main" id="{0A97ECE6-5AFF-4973-911D-AC25215846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9" name="AutoShape 1025" descr="Mostrando IMG_8691.JPG">
          <a:extLst>
            <a:ext uri="{FF2B5EF4-FFF2-40B4-BE49-F238E27FC236}">
              <a16:creationId xmlns:a16="http://schemas.microsoft.com/office/drawing/2014/main" id="{7BC5BB90-E7E1-4C64-A252-B2B4D51873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FD34EC86-C2CE-4A46-95F2-3AEB2ED21D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1" name="AutoShape 1025" descr="Mostrando IMG_8691.JPG">
          <a:extLst>
            <a:ext uri="{FF2B5EF4-FFF2-40B4-BE49-F238E27FC236}">
              <a16:creationId xmlns:a16="http://schemas.microsoft.com/office/drawing/2014/main" id="{1D7CD52F-BA9F-4961-8B2C-6D93383E67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4DDC9859-296A-4529-A8EC-E0B0E4332C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3" name="AutoShape 1025" descr="Mostrando IMG_8691.JPG">
          <a:extLst>
            <a:ext uri="{FF2B5EF4-FFF2-40B4-BE49-F238E27FC236}">
              <a16:creationId xmlns:a16="http://schemas.microsoft.com/office/drawing/2014/main" id="{76E7154D-5970-43A8-AE08-69BB815F343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4" name="AutoShape 1024" descr="Mostrando IMG_8691.JPG">
          <a:extLst>
            <a:ext uri="{FF2B5EF4-FFF2-40B4-BE49-F238E27FC236}">
              <a16:creationId xmlns:a16="http://schemas.microsoft.com/office/drawing/2014/main" id="{A0B3CEEE-0CB5-4873-A86A-404C72819B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5" name="AutoShape 1025" descr="Mostrando IMG_8691.JPG">
          <a:extLst>
            <a:ext uri="{FF2B5EF4-FFF2-40B4-BE49-F238E27FC236}">
              <a16:creationId xmlns:a16="http://schemas.microsoft.com/office/drawing/2014/main" id="{CAAC8D0E-09BF-4B56-AA57-602D9AAA01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00898F2E-865F-4C44-BD86-EE9D988E5E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9AFDEC72-755E-4508-AE8B-33A70BFF6F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8" name="AutoShape 1024" descr="Mostrando IMG_8691.JPG">
          <a:extLst>
            <a:ext uri="{FF2B5EF4-FFF2-40B4-BE49-F238E27FC236}">
              <a16:creationId xmlns:a16="http://schemas.microsoft.com/office/drawing/2014/main" id="{C5AF0499-C428-4BCD-A1C7-B7E7B4926B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448AD61A-AF72-4641-A398-965E5B317F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906193DD-A53A-4240-BECC-BD1D540D9A7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114D6C9F-EF6F-454F-8627-C27AE64C17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6A2193EE-9858-4C48-884C-F9AD18080DB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7DC01004-3639-46EC-842D-E7F0D62E27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735A9E1E-37C9-4387-92B1-5F56B0335CF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D1F0E1A9-12A9-47BB-9E3B-31CBD5473A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04950D55-5687-4086-816A-DD7AB94BD3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4D585C55-C452-4088-8DFE-0D50A179C2D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F06F41CF-CFB1-454F-8092-4D380F60AD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09C6925C-CFA5-400F-BAA9-A2E52C1787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9A4F74DE-6787-425A-B2D9-A40E0EFC5A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46363324-941A-46AD-B73F-DBEB76CBE2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0359B966-5750-48CA-BA58-4E752872D0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FE38FCA5-C151-4ACD-B318-15BF9C4AC9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F3356F05-37C3-43B4-8B6A-41BAFE0601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5B202423-F747-47EE-81A5-94E5CE710F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613E7D28-D2D2-4DB8-A11D-159736E2689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EAB9DFB3-B0C0-48C1-BE53-9FD7E32EE84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280CEC52-EFFA-4FF6-BF32-62FD5D8A68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473F4A74-654C-415F-BE01-A139154A32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5BC59BEB-3B7B-4E61-9D51-D0C524580E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372D6D55-B472-4276-8366-06A73B04092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227CA4FB-5423-477D-93A4-8ADBD78A5C0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E01C1E15-4244-468D-8F57-C7CD4D3A69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54EEAEE8-C1EF-4AF5-AAF5-65DE3FC83A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DE3BD13F-5606-44FA-935E-3382F69328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3EAEF3F6-1EE4-4C27-A1DE-947BD2416FF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D12EBAB8-1A0F-4AB0-B5B1-B01BF0ACCC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2325196E-12FE-4400-9AEC-82DAC776F7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F7EC73F3-B55F-4971-9CA5-6CADD647FD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E9FC2C15-4DCA-4877-8C70-631884DDE7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779CA781-E16B-463E-A28C-DC92E9E2D7D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1D18BF60-945D-4A87-B823-43376F70D0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334C6459-65B1-49B2-B238-F66646FF07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7FC726CA-CA6D-4431-9888-6A2AA09A44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83F4CA1A-8B86-4B8E-BACE-F0A6E8A7AD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7D095921-3E84-4C32-B4CB-D5624F0792B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D7D43ADF-8107-4157-9670-059701C2F9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0A7FE18B-9D73-404E-B2DD-53E5D05276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C5087EE5-B40E-4AF0-AE2B-A036172AD54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4810D808-29D0-45F0-8905-80AA54D457A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DB8D096E-4811-4FA2-BF0A-D35C383DA1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1D48E2E8-3CB9-4325-9F6C-EDD704B935C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08C38B12-B6EE-4140-AFBD-8C81509C30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A4691A7B-E8D2-4BA8-A7B3-FE4394C8DD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EDFC2FC8-4A97-4508-A5C6-DFDF635CC40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0679CBD4-6BE6-40CF-AFF2-A1A535D4B5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5868B4AB-2C4F-4704-84B9-7898873F75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25A0041A-A042-4D4D-A191-3FED6C95FC3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D15C4AA9-FF88-4EE5-BE78-8EB9D5C4E0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4AA2CDC0-DA35-40D1-8FA1-7F9B75520C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EA661335-75D9-45C8-9FE1-27C4A7CB46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4B4A6F68-F354-47DC-9CE7-D39AF47FEFF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50B2D153-BC3B-4D2E-B864-99F0BBED27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D19F232B-E49D-4290-9BFD-F8A00328D03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C2791CC9-4056-4EAC-B139-BCEF824F63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B6359B93-A0EF-46CC-AC63-D887012D4D7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A34D0B34-B5DE-4135-A113-BB3045F13B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F85AFA72-49F7-4336-B62A-E07DA13CA6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DA1A4D78-5DFF-4468-AF6E-BFCE5D1800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30B87E72-6BAD-4FD1-84B4-0A1092E7DF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7F27BC40-D9A5-4ACD-A2DC-6063CB585D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2" name="AutoShape 1025" descr="Mostrando IMG_8691.JPG">
          <a:extLst>
            <a:ext uri="{FF2B5EF4-FFF2-40B4-BE49-F238E27FC236}">
              <a16:creationId xmlns:a16="http://schemas.microsoft.com/office/drawing/2014/main" id="{05F2156A-1CD0-43A1-890D-82F68CA108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06EFB422-BB64-43EE-B356-5BE2E5A411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53310067-D913-4F57-84A4-0A66F3E158B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CDD04D86-E299-4529-B520-651773CF3BA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F38FD9C1-DB8A-4246-B56A-837DB669776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07B45CA4-72D6-473B-8DEC-A72D42246F6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37AC98E7-539B-4552-A299-4B2BED53078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07BDAC86-6615-4472-A2D7-A60A59B2BED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64C3ED5D-F846-4E43-9CB6-390EAF5077D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A2F3183E-7AB7-4317-A5E0-D28279D8BDD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6C9E6A00-21E2-413C-8D9D-E8BD9D267AA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5B3F3A57-037A-400F-A870-7B2DD3F614E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575D4D1-A127-4EE7-B158-1A40AEDC478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940A58D-2DE3-46B7-B5AB-28DA90F0186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70621E5-F792-40F6-863F-FED139939CD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28A485A1-9F07-4BA3-BA7E-B8599B3F533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913BA7FE-E2A3-40EA-95B1-858FBF892FA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66339891-22C9-453B-93A1-FA033BDD7AD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48C8DF3D-8333-4128-AC7A-DD0C454BDD6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A160FF21-2D0E-4542-AA87-BAD4C63BAC1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5CDB551E-40A8-43A8-82C1-BB9E9FD57BC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4FB95FC2-4136-4B87-8F5B-B765E0175EB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E294EE28-E642-4F24-A11D-970249F59F0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C54082DA-19F5-4B74-A6AA-FADDCE5564D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E9EA4A73-753E-455F-9BAC-4D7F9591039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EEC7CE04-1537-436E-AD7F-E77C912C945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5A16C616-5AB1-461D-A86D-980355CE66D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6A713FB3-674B-40BA-A2C1-0D046A1FFE1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EE4BA3AA-46DA-4C16-9851-67C8289A34F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4EEDA682-0762-4B46-A810-98C03C96B2E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758D5DF2-E829-445D-8E79-D8D8100458E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C2B00CE5-2AC6-442C-9360-B6860E35E7B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D4FA8742-C375-4373-89D2-C87E021F1CF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FFBE19E6-C211-461E-9535-EA8212497B4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B1DF6B4-2A4C-409B-81F6-81140056A77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2D53978B-6A88-42AD-A2B7-E414DFFCFBE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4C62881A-6D87-4BC1-A0ED-77079537C46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A2C71865-A471-4BFE-8E96-12C37602E2E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99A7A991-2E00-43AA-BC30-53C53B1FC23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26AE1A1D-FD16-4710-8FF2-100BFA338C9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AFDE646B-D861-48E9-86FF-0FF9FE2C07B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264E5DD-B504-4E9E-ADB6-6DEEEF3EEC8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A46F097C-F8DC-4016-A02B-4D9D9C2EF18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7F72C36-2E08-46B1-9A6D-FA36F91A3CD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8BF54772-A53F-418D-931C-8E884D6B435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B65F011A-F000-494C-90FC-6CDA6203859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7487FBC2-EDF9-4F43-86E5-FBB7A357935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23615478-3CA3-4B6E-975D-E4A180975DA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76526406-A1B4-4EE6-B48A-5B487DF37EA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403E8067-FEA5-4659-8EC3-89E7C6F6C56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E797D92C-B092-4D68-B5D3-471B17503C3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3670EF79-68B7-4C56-9B83-AA3DF0177E4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8D403634-37F7-4F30-B7CC-D41510EFA53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9D312F16-B501-4814-BE27-DEA15060B0E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9B1A1029-1511-479C-B117-A14814160F8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527EE887-C52A-4A13-9EA7-65DB8F4E4A5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086A3E1-967C-48E3-B735-4DA0FAD201C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35FF4BEB-25B5-4F0E-8C57-94198F15BDC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2DB8C110-8EB1-4A15-9983-2392ED548A3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AC5D4264-096D-4F58-9583-34844D8ECA7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799A4754-EE0A-4422-BFF8-8A25AC34640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0466983A-2BD4-4798-AAA7-2C89A28320A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086B5242-1055-40D5-B471-29CC1CDE157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3D8220A9-3DB3-4396-9F35-8CDF8ECDFA9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ECF4EC5-8AF2-43F5-925A-AB03F7083BE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FF8B5DDC-B3A5-489B-8CAC-9096FD7447D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14C6215F-6DA8-42A4-86F2-E5919995C05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C0506BA5-CA60-4CEA-A64A-21D94EF9307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F77BB110-C90C-499D-9501-0C160DDBDDD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4C938369-B763-4403-8AA0-32638D50CFF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F811D68E-7113-478A-A4B7-4D5E557C522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E57BDA2B-0C30-483C-84AF-3D200B5B4BE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5D9E07BE-EDCE-4BAD-9B27-065D93302EC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9D759469-D87F-4805-AE1B-AF11AD197D2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7E1083DF-7851-4736-8229-CDA4CB934FA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E37F517-25DC-4730-A624-800C61C5E53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6C80E790-2273-46BB-B30F-719185D57B7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1D16D47F-A891-4D0D-BC7A-A6D0EF39A2C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171454</xdr:colOff>
      <xdr:row>1</xdr:row>
      <xdr:rowOff>66682</xdr:rowOff>
    </xdr:from>
    <xdr:to>
      <xdr:col>1</xdr:col>
      <xdr:colOff>1381125</xdr:colOff>
      <xdr:row>2</xdr:row>
      <xdr:rowOff>695326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571B946E-1B99-471D-9A55-B7E76CC1A2A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9" y="295282"/>
          <a:ext cx="1209671" cy="85724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187CEC25-A279-4D3A-BE0F-78F6F790079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05228EA5-0A71-4BDE-88C0-51784F9FC8B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2A8D0A47-1453-41DE-8ADB-B3497E3D3EA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BB5CBDA9-0702-4392-AD79-6477D15FFDC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25B6AFED-9083-4CCF-8169-107996868B7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2EB8EF11-BE1F-4430-A15A-BE43390CF51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3389977C-4C12-4BCE-8773-EE700E0063A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4214089E-1FD2-4E5D-A5CA-1A946707350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AE0A8AA3-53D7-44BB-8FA6-8EDF5BF43B1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4694C366-7A3A-4582-8DB9-4B2BC204E55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B6147221-A1EE-43FC-A8B3-D67AF0C0B26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08936E09-1938-4B22-B811-BD35AE21C1F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A2A6F9DE-BA2D-4CBC-B051-9A58606B5E8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8BC6DFFF-6BEA-4E85-B9B4-97B22351F6B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0AB127F2-C585-47DC-ADE4-54D2F96B72F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4293DD2F-23BF-45F9-8AB8-B569261D3F9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C22299DE-FB80-4BC9-AB78-C251FFD7593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35EB6F52-0630-4A1C-99AE-3035124E791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2587DE9-67DF-4532-BBED-75436DFF871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E1CA7A39-8EFC-4CAD-8FB0-E0249327740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61EF6EE9-9816-436D-B329-4EE81B1E0D6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D0D7D43B-08DD-42CF-8E39-8BAC000D9CB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13ABAD66-0291-47C4-A4F8-63D09E0090B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224A3C41-26F9-4D30-968F-ADDB76E0509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657B8345-427A-45BF-A049-7F13625A79F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663C816B-869D-443D-BC8D-0D51B5D6F9E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873E3261-D223-49EE-80B4-490B9025541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E7DB196F-8888-4B3E-996B-717746FEE3F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639AA2C6-3CD4-41A6-A21E-69B3870F21A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67096858-7398-4664-B284-1EB91A5E465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8F2950D9-EEB6-40EB-B479-921763A0EB5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8C4C7D15-E3FD-4CDE-B86B-D0A8BB5909F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16C2A535-214D-45F2-85C8-D41BB70F8D5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5B476542-7B45-44A4-AD0B-689648FCC02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A22281CC-FC5F-4E04-9181-649F9BC5850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87F36884-EC61-430B-87A6-7F1CE77A80D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A3A94AD0-1EB1-4ADE-B390-92CB84A0304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A5BFE0F0-F059-4E61-A245-543A868D172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654DB9BE-1CF8-430D-B97F-5E634137AAC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F91D0291-20C1-49C3-BC80-78557DB3470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A520BE8B-4039-43E5-86FC-53709CFC7A8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8FA01D86-0FA0-4576-A3FD-5D1D3122141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B10999E2-FB6F-43AF-AA5E-C768722E7D1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5DE82216-BC3A-4FFC-B72E-8D09761AFF5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8C0AA3DA-9A64-45B5-AAF8-B1B4C80C81A6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B8B076C7-9A97-403A-BD6D-E8C81DF5B6B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7E45106C-3377-4FFB-9CB3-738ED2BD914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5238545E-DCA1-48CF-AEEF-99E758EE997B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E61788AB-66C7-462F-8B1B-3801C0686D49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2C247A2B-88E9-45A3-8370-8CB3E682F1B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BDE61E2C-51B6-47AC-AC0A-EAA10C9FD7DF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3C0441C9-653F-455A-9749-14CBD4AA4E8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42443709-BE44-49C3-9AE0-E763FB0C4875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59C999DF-767C-483E-9E51-BBC801B12E0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AD42C665-73F4-431C-BD6B-B56C01171F4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D0190583-1ECC-4ADE-BAAC-3D60A575A65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5E654391-DD69-4350-8BA9-A8DA091C6AC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22191982-EB22-4A1F-AC73-05C2C9635BA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DF2A69EA-9871-4BA9-B77E-44248B1EEFE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81BCA2D6-A757-4588-879E-68F1442FA38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229B825C-D9D9-485D-BFC2-BCC29E93B25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AAED7B6A-7C4F-4922-BE3C-E6CF08030F37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1D3AB6F5-346D-4BD5-B767-ADCCA7CECA40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7E07B25C-C2BF-4B57-8507-3ADE8EB4666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02733CC0-296A-42D7-AAF8-885FC6FDCCEC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AF97BA68-2598-4345-9B42-B19C06AB629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7D378E4C-E512-4152-9A3B-659FD70B2AD8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62778219-8EE4-4917-B008-4D07F23729A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25200C7D-9360-431A-814B-6EF00F6C2983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C2450598-AA5E-488C-AE5C-2C4E983053D1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50785C8C-F27B-459C-855E-34E623EA37EA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F823D7FD-3290-4A23-BF98-B614C9EC7BD4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40D80BBD-6271-4572-8BD3-117BA6B481E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85C3A0FB-62C8-4CA5-8AC6-08C1AC12E85E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8C161B76-772C-41EB-96A3-A09FDE1D4DC2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4914FB53-3983-4AFF-A794-F6DA7A75332D}"/>
            </a:ext>
          </a:extLst>
        </xdr:cNvPr>
        <xdr:cNvSpPr>
          <a:spLocks noChangeAspect="1" noChangeArrowheads="1"/>
        </xdr:cNvSpPr>
      </xdr:nvSpPr>
      <xdr:spPr bwMode="auto">
        <a:xfrm>
          <a:off x="821436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317500</xdr:colOff>
      <xdr:row>1</xdr:row>
      <xdr:rowOff>79375</xdr:rowOff>
    </xdr:from>
    <xdr:to>
      <xdr:col>14</xdr:col>
      <xdr:colOff>590430</xdr:colOff>
      <xdr:row>2</xdr:row>
      <xdr:rowOff>723035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10DBAA06-0706-469F-AD11-35B11CA3C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176500" y="307975"/>
          <a:ext cx="1233050" cy="872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269876</xdr:colOff>
      <xdr:row>11</xdr:row>
      <xdr:rowOff>142875</xdr:rowOff>
    </xdr:from>
    <xdr:to>
      <xdr:col>11</xdr:col>
      <xdr:colOff>79376</xdr:colOff>
      <xdr:row>20</xdr:row>
      <xdr:rowOff>15875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B44EB3D3-89B1-4BFA-AC02-BA64D3345CE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9136" y="3465195"/>
          <a:ext cx="3055620" cy="2707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301625</xdr:colOff>
      <xdr:row>11</xdr:row>
      <xdr:rowOff>142875</xdr:rowOff>
    </xdr:from>
    <xdr:to>
      <xdr:col>13</xdr:col>
      <xdr:colOff>917575</xdr:colOff>
      <xdr:row>20</xdr:row>
      <xdr:rowOff>60325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8BD92E4C-8035-44A8-8607-EE903A468C5E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67005" y="3465195"/>
          <a:ext cx="3317240" cy="275209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58" name="AutoShape 1024" descr="Mostrando IMG_8691.JPG">
          <a:extLst>
            <a:ext uri="{FF2B5EF4-FFF2-40B4-BE49-F238E27FC236}">
              <a16:creationId xmlns:a16="http://schemas.microsoft.com/office/drawing/2014/main" id="{E22F76DF-F9B7-4408-B1F6-20DFD972AFC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59" name="AutoShape 1025" descr="Mostrando IMG_8691.JPG">
          <a:extLst>
            <a:ext uri="{FF2B5EF4-FFF2-40B4-BE49-F238E27FC236}">
              <a16:creationId xmlns:a16="http://schemas.microsoft.com/office/drawing/2014/main" id="{5394FE00-EED9-4DD5-B040-59300F2291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5A8C42D0-8551-4FD4-80CF-368868A02E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1" name="AutoShape 1025" descr="Mostrando IMG_8691.JPG">
          <a:extLst>
            <a:ext uri="{FF2B5EF4-FFF2-40B4-BE49-F238E27FC236}">
              <a16:creationId xmlns:a16="http://schemas.microsoft.com/office/drawing/2014/main" id="{66A468CB-8D8A-4AF3-AFF0-5A76672E4A9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583E92C2-ADCE-4083-9C11-CD57553533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3" name="AutoShape 1025" descr="Mostrando IMG_8691.JPG">
          <a:extLst>
            <a:ext uri="{FF2B5EF4-FFF2-40B4-BE49-F238E27FC236}">
              <a16:creationId xmlns:a16="http://schemas.microsoft.com/office/drawing/2014/main" id="{0B05A332-4611-474E-853B-4E9D980265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4" name="AutoShape 1024" descr="Mostrando IMG_8691.JPG">
          <a:extLst>
            <a:ext uri="{FF2B5EF4-FFF2-40B4-BE49-F238E27FC236}">
              <a16:creationId xmlns:a16="http://schemas.microsoft.com/office/drawing/2014/main" id="{80F71066-7853-429A-AB70-40B28F07AFD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5" name="AutoShape 1025" descr="Mostrando IMG_8691.JPG">
          <a:extLst>
            <a:ext uri="{FF2B5EF4-FFF2-40B4-BE49-F238E27FC236}">
              <a16:creationId xmlns:a16="http://schemas.microsoft.com/office/drawing/2014/main" id="{C4370920-4DFE-4CFC-8C1C-B6E762E488B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6188B79C-2A21-4A95-BC55-25594439D73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BB22D495-DF9D-4C95-9564-AB890A7D163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8" name="AutoShape 1024" descr="Mostrando IMG_8691.JPG">
          <a:extLst>
            <a:ext uri="{FF2B5EF4-FFF2-40B4-BE49-F238E27FC236}">
              <a16:creationId xmlns:a16="http://schemas.microsoft.com/office/drawing/2014/main" id="{C9C73258-2FAF-414B-AF67-5E0D5792B5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88BEE00B-2410-4BDC-BFDF-026177D087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82067966-13D3-4016-84B7-777DFA9F4C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0F28BE74-DA09-4553-B960-D502701244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243F05EA-2ADD-41F2-8233-7CCCBC1557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78BF351F-ABBE-4FE8-819B-A2479D4750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E597E4EC-8DAC-4087-8604-6B138EE98D5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16429D84-87B1-4578-9394-955D2CD87B3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7C4399F4-9AAC-4638-B4F3-728B73D6B8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A9DA0049-8D8D-43B5-A622-E11882A9015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4C235DB1-2DEC-4E93-9244-1DFBFB6B27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DDEC2E47-CE6B-4916-BF6A-F6B817ED83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DAE3FB6E-68F8-41C6-BB49-7BC9C53B1F8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24601352-2920-44ED-89A6-7B8A3A5E519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BD50F310-ADBB-4008-88CD-A157CAFCA02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CDDD7519-8AA1-47DD-994D-D102BE615F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8EFAFB6E-D426-40AA-89C8-15869AA17C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6599F7DB-02F4-428E-BB83-599ACB821E3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BF3376A2-A2FE-4127-8D58-850B2DD936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8582427E-3A7E-4674-8580-CAADF040ED1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44D3F386-7EE0-41DC-AE2F-7DCECECFB6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A833E63D-2E94-44C6-8277-9CED379E1E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939DBF4D-F23E-47AE-86EA-86D38E356CE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C67307BD-DB7E-4AD1-B862-AF337782D8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4D2E7C7C-F605-4854-89EB-2E75FA7702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EE9C811D-DD97-4261-9132-D7BE6B48126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8DA5E9F0-0553-4224-92E6-0FF261068C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E2D99F12-24BF-48F7-8A31-9DDEC18EFB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98D1B4B2-F3FF-4CE5-BEA9-A16042AAAD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91685CF6-43B8-4FBF-8FFB-2BC46841E0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B3E87B8B-B900-4AE6-8E73-57CF69F4600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654C8D56-1683-42F9-B475-0AAAE52240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32A68441-5976-4A96-A977-33F294C6D3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780DCEAF-ED0F-4FDB-9588-8EB9AB6059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F2C3708E-3468-483C-9FF2-7B4F96566B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EFB8C187-A17F-4C8D-B474-C87EC2A3E73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5FE9C0F2-C17A-4F06-B97D-76A1948225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D8446282-8DEA-4ED6-889F-D7D4D90A82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2C69F5E4-1BA9-4A59-9C62-93F81316BE7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570CFB51-E6BD-4D8F-91AF-F1D300E9D1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513AB897-953A-4153-A494-DA68B8F155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25E99195-4DF8-4A60-A35B-29AA32D392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007D7DBA-1C0E-4647-8E7B-2883E962DC1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8C31E58C-94AF-46F9-9AE5-C283343D8D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2B955B65-BD99-465D-B221-6FD8E687DBE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2E0527E2-9D01-43E1-815B-5487312686E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B0BD7953-A31F-4898-AB36-300CBBFD41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DB8E8445-DDBC-4767-95EE-C353433695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ED69C697-BE6E-4C71-A437-98E148E796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19898C6A-6A52-43C5-A419-855393C4BEC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5B4B73A7-C9DA-4B19-9469-9FF85B2A34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EFCC4736-9BDD-4EB1-B82E-8087E6AD97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C146596F-F552-4DC2-8467-D47E97B0B7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BE9B1A26-E377-4D9C-AE9D-E131250C42A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04FF68CA-B9B9-481C-A7A1-DCC0626B026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2D331F25-FF12-4DD1-B8A6-B70D23FA89D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67396990-BF90-4E17-B5EC-C762C9910F3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60F0BF57-C076-49BB-B5B2-F10A00FCD69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AAAD5363-B66E-410C-B160-772E9103581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91D13B65-F399-4D2D-85FE-C1DC2D3B3B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0A939C53-7FDF-419B-A6D9-F45CA7371A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A2C4F3C0-D019-4338-A09F-CB006CFED04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7937FBC1-A0B9-4E6C-B0AE-9C0F7AC157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1F621795-71BC-44F0-9CDC-2E1FCE34F45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2" name="AutoShape 1025" descr="Mostrando IMG_8691.JPG">
          <a:extLst>
            <a:ext uri="{FF2B5EF4-FFF2-40B4-BE49-F238E27FC236}">
              <a16:creationId xmlns:a16="http://schemas.microsoft.com/office/drawing/2014/main" id="{4CEBBB80-8EE3-466E-A3F5-092464A032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82F78CE0-0B80-4C40-8135-05C4A121F4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EE8FAB42-4944-47D9-ABD9-4262BCE0F05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07849949-C991-4D5D-A9BC-62746AEF617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80BE326E-E10C-42B1-9FA3-C19C41BDF9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6B73891B-C41D-46CF-BF63-2AA71E7F8E2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EC4FF726-2750-46DA-97FA-76FCA0FA11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66FBA763-AEC8-4B2E-B940-DBFD0E99F9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53F4953D-9932-464D-A352-74E567C0FD9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CA152926-B565-4117-9679-05FCDD97A1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554967DB-DF80-4AC7-B068-BE9E1BD9172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95B1D703-9C8E-4E32-BFD6-11F6F9F68B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3A5034FC-FDEC-46C0-8082-DBE2E7F10A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965CA32D-8EC7-4C8B-A340-91077352F3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18E3D175-A28C-4403-9E54-CA4266D6FA6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7FD4695F-E9C1-4CE5-A142-77D389FE783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9F3C2883-E513-41F9-BA08-FF8C9E01314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EA16BE04-F48E-487E-8CAE-5DE3AB169E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B7423AA4-0C4A-4E4C-9B38-987F04CC699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1" name="AutoShape 1025" descr="Mostrando IMG_8691.JPG">
          <a:extLst>
            <a:ext uri="{FF2B5EF4-FFF2-40B4-BE49-F238E27FC236}">
              <a16:creationId xmlns:a16="http://schemas.microsoft.com/office/drawing/2014/main" id="{8C88DC33-1256-4529-BE34-EEA510FF9A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AF97AD94-9730-47C8-B0DF-C7BB52349CE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C521F430-B26D-4B5F-8412-A8DFE1BF14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EF69F17B-EB33-4F29-8F97-0DD49D8EB0A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0CFC5D3F-A21F-4CEA-BD73-22E60F07B9A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DFCDA81F-E2C7-42DC-9B27-117C4AEE251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ACC6C006-27C0-4724-868D-11B951F3A4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6FB16B21-53D5-4E8B-A091-9A80E50C83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DFC25F4C-E6A1-4453-AC46-0D40891B570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6CDB3851-3FC6-4A43-B819-355A8BD13E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D7EE077D-ED3E-4FE0-BF83-80EC187CC0D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A3FB0827-8183-484E-BB71-99C29F5F543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A9C9B7AE-07A3-4E90-BFDA-9EFAEB83F7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CD05A9D0-64A8-4670-A782-21ECA07E70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10E3C16F-082D-47A0-9EC3-99E525F1371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23C9806A-DFC5-4E4F-B4D2-75318102088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9FCB2557-696A-4B99-B6F4-CAD2F3B549B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54190612-F547-4962-8581-A7A431A24C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71D9C609-878F-4AEA-84B4-D7D46CA194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0" name="AutoShape 1025" descr="Mostrando IMG_8691.JPG">
          <a:extLst>
            <a:ext uri="{FF2B5EF4-FFF2-40B4-BE49-F238E27FC236}">
              <a16:creationId xmlns:a16="http://schemas.microsoft.com/office/drawing/2014/main" id="{9FAAA17C-3718-4F2E-AD42-98588F0874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2E239167-148F-4065-ADF5-655154C6C1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64CF924F-F1E7-4917-84B7-437AAC2ECB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60B3799F-8A97-4D45-8787-F80822108EF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0EE64637-66D7-4F4C-A4C5-D08E9C27B34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9061023D-303B-4264-A184-F03A767EC4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A35EDB4A-535B-425E-B1D2-07C78BC919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52BC05E8-0038-4F3E-A34B-74404796B39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748128ED-4E5B-4212-8BDD-20B7FE2BC06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26BA6907-D6BD-4BA1-AB0C-1CED7B7E847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7CE850D1-D08E-4C5B-8A32-71C0A5030F7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049A9F43-24DB-437A-8024-31DFB67D9D5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0BE70C67-B09F-44C8-A3F9-C38D2A536BC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9722DC90-1357-4110-A3D9-BD9CC68D860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429B55C3-1D4D-4707-8933-D2E13936F7B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1F7A1B05-9278-4F45-A8AE-4E32E5D56D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0555D284-3B20-46F0-874B-9DBCD0C1A0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57447B15-3F87-48DB-A47B-C0F2A963CE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5C09F9D3-8AA7-41F0-BB6C-2E860436724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89" name="AutoShape 1025" descr="Mostrando IMG_8691.JPG">
          <a:extLst>
            <a:ext uri="{FF2B5EF4-FFF2-40B4-BE49-F238E27FC236}">
              <a16:creationId xmlns:a16="http://schemas.microsoft.com/office/drawing/2014/main" id="{9CC0EBA6-289A-4ACD-AEF6-92F21D32A35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BE83A307-025C-4465-AF39-C448674BE89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93011637-72CE-42EF-9D7C-6717C0FB39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D5FCFFD5-9589-4FA0-B775-B48D2EB60B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3EE5B63D-A182-4999-91D2-EF05D2E8C6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A43DE5FB-FB56-468E-9471-FAD9894CA24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8083D716-D4D4-4F6A-A4E6-709F0AD8CD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4ED0D0F0-2B29-422F-AFA0-04B5FDC3ED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79A6AAC1-0636-42E3-B163-6A3835E761D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C43F6E15-D3C9-4986-B36F-49343E78EE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2076051F-46AF-4D20-AA38-0BD00D9454A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0C01EF07-3014-4FB0-AD1C-CDB646C580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6D8A9E16-988D-4F3E-B0BD-1D4BFA8881F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CD034D0F-88B5-47F2-9E12-F241E52F84E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F4E8BB3F-C07C-4A9B-B7CF-01E97C25B54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D40FFC86-F996-44AF-BB3B-259234CE52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FAE27818-D874-4A10-8F60-CEE061C4B14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21434D9D-907D-4292-A767-8BD3D5495D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42F0E1B0-04B2-435D-A275-DA0D1712B1E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8" name="AutoShape 1025" descr="Mostrando IMG_8691.JPG">
          <a:extLst>
            <a:ext uri="{FF2B5EF4-FFF2-40B4-BE49-F238E27FC236}">
              <a16:creationId xmlns:a16="http://schemas.microsoft.com/office/drawing/2014/main" id="{96C6D58F-C320-4D66-97D1-1DC19495AF4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186250"/>
    <xdr:sp macro="" textlink="">
      <xdr:nvSpPr>
        <xdr:cNvPr id="309" name="AutoShape 1024" descr="Mostrando IMG_8691.JPG">
          <a:extLst>
            <a:ext uri="{FF2B5EF4-FFF2-40B4-BE49-F238E27FC236}">
              <a16:creationId xmlns:a16="http://schemas.microsoft.com/office/drawing/2014/main" id="{F52A0107-3900-402C-A423-423A12FA9CB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FCDF443A-DB89-4F61-9D8A-47FA139E8CF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5DC95526-9CF1-475A-9535-62264F9899E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DF59FF2-18D3-45A4-B246-146EBAA64BB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5242DF52-BB33-4D30-BD01-4680BD6F80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B960BFCB-6360-4F00-8952-43E0673B853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C2880A44-0872-4969-9AC3-C2C83C83CF2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84FED6F1-B5F9-4800-9D5F-14C81B8B987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3B2C9EFD-B95B-4BF9-8C55-0514EE87EFD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50D61427-2B9D-4462-89F8-33068B7B4E6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1228B5E2-B242-4312-9F3A-35DBF201044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8F77D960-E4DB-4376-B5FB-8ECD9C02955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AC9D878E-450C-423C-A7F7-6D98D22F8B8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C6ED1868-31C6-4BFF-9C58-EFA8CC22C37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C471CB64-244D-4287-94EF-28AEBAAC825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438CCF1D-EA49-4850-92A1-0E0FB1588C8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A7D651E-F3DE-4AAA-BADA-DF64E57518C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DABB1BF4-8189-4FEA-99AC-6F79AF8B793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0C84E36-7BDB-4CA8-ADBE-EE4DEBC4585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E202D39B-F864-455B-AE1D-F8F45DE89AC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B6CA891-40B0-4153-B155-9600D867EC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63FEA153-A895-42DD-BA01-FC23D81D618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251410B-6A57-40DF-A2EA-4B8A404E1B9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7A1F5444-FBAA-411C-9FC5-AEF98986D8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1F4EDD02-D540-4C02-ABE8-29C2051BA02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00AA0791-F18A-4A1F-B75E-CB1CB8D7E8C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DAE852F-1A27-481A-A580-4239257EED3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D04027B-EF35-4131-AACE-512A5890F0B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FBEF971E-FBA2-4871-BF90-0C196D6A9E4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6E4415BE-52CE-4E01-BA87-2A40A65A519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4DCB0CCD-9BA9-41D9-91B2-38703808852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33F9DFA-8CD7-461C-B902-DAFC805E839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A1DC4C09-5750-4074-B581-609A31F2840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BC25401C-E1A8-41DC-8765-0E1CE4299F4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DE503AA8-A82B-4D4F-9657-FDA24AA4108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DAD955B6-C30E-4537-8541-D0E81389D81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283B9F1E-48B7-488F-80BC-07DC821F722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55E08C63-EAD5-449B-8C7A-3723E3D706D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F05A6224-20BF-4883-8A88-7250006A367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45A1E8BB-BA97-47BC-8389-E7241AACC20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E02FE949-8F64-4E60-9071-D646B9962BA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A09C6FE0-FA1D-490D-96C8-899F1E8FE3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C41CF21E-80C1-460A-BC14-05F2DB3C947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FC2F2175-12D1-41BD-8D2F-00B371639C9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05715CB6-6D72-4CE3-878C-A1B1624EB68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66F4FD19-6977-4711-8931-65AFB2BD321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7B3388C2-8DEE-43AE-A404-C99237B66B9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E6CA74B0-F511-42A5-B944-15B1FC6534E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15F8714D-27C2-4627-9851-16E70FB45A6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B1A16566-AC00-4AB6-AB87-9224BEE39F4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113B8BD3-DB8E-4BBB-AA1C-3BF509E0B6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F3C04A6B-3BBD-4CCF-8ACF-D0DD5863737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64FDD57-FE9F-4E36-80A9-2D6D0FD48F6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6D75BC37-6F37-4F06-A06A-52DDA5D1398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38DFCA9C-83B3-498F-B397-B09D52673FE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098D2805-AC1A-4EA7-8C3C-1E04D129FEF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F5C29485-0DAC-463E-A3CA-6AFFD0C0C5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F8B463D9-CDD4-4200-97A1-748A299E4C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E19B190D-B96A-48BA-AFAF-7EF5346DD1D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82AC89E-97C2-45A4-8C55-A7498FBEC26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8687044B-FD92-48F3-9939-6C722671283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F1D70433-4DDE-42F3-9DB5-D5F6C336C23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8953260D-C624-4E76-B159-3E58365D4D1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87EEBD8-0C3A-467F-BAC5-97CF69BA0E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BC3DBA6-9173-4F8A-80B0-AFDD1A8DB17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88D335C4-06F1-4DEF-9836-E1D79163551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B76EA42E-195B-4E5D-8D87-20E1F36818C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A183B0A-6906-4119-8E19-0604AD7EBCA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94A032BD-F440-4853-AD8E-2FFD4FB5062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0A659B9D-E1CE-4CE5-B9DC-38D2CE7E382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19CB0CA-8858-4123-A626-DA3AC6116D6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F8AE6D4E-FE7B-452B-B522-131F23FE62B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EDB5A930-1D50-4227-98BA-EBE4AA5F356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94A84705-0A01-452A-AC04-F0DDD703BD0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8AB09D43-09D1-4226-856D-0888B066C9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0B6C8D92-F2AB-4616-A748-95DF8887EFE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B1162138-D1B6-4BD7-803D-3B1E6104E9E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DF3ADA8A-F67F-437C-B16F-EA94A4C7E03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7169" cy="866772"/>
        </a:xfrm>
        <a:prstGeom prst="rect">
          <a:avLst/>
        </a:prstGeom>
      </xdr:spPr>
    </xdr:pic>
    <xdr:clientData/>
  </xdr:twoCellAnchor>
  <xdr:twoCellAnchor editAs="oneCell">
    <xdr:from>
      <xdr:col>10</xdr:col>
      <xdr:colOff>126197</xdr:colOff>
      <xdr:row>12</xdr:row>
      <xdr:rowOff>109909</xdr:rowOff>
    </xdr:from>
    <xdr:to>
      <xdr:col>10</xdr:col>
      <xdr:colOff>1741925</xdr:colOff>
      <xdr:row>25</xdr:row>
      <xdr:rowOff>50847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68F9B385-02E4-4E79-8556-1850FC2B198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340954" y="3751180"/>
          <a:ext cx="1615728" cy="29127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1760521</xdr:colOff>
      <xdr:row>12</xdr:row>
      <xdr:rowOff>108548</xdr:rowOff>
    </xdr:from>
    <xdr:to>
      <xdr:col>12</xdr:col>
      <xdr:colOff>255813</xdr:colOff>
      <xdr:row>25</xdr:row>
      <xdr:rowOff>48985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AA45C4D1-9022-4D42-B152-07CF621226AA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975278" y="3749819"/>
          <a:ext cx="1744679" cy="291223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276956</xdr:colOff>
      <xdr:row>12</xdr:row>
      <xdr:rowOff>107488</xdr:rowOff>
    </xdr:from>
    <xdr:to>
      <xdr:col>13</xdr:col>
      <xdr:colOff>696685</xdr:colOff>
      <xdr:row>25</xdr:row>
      <xdr:rowOff>54429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F5E23FD5-04AB-4620-96A8-BF109E788B66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741099" y="3748759"/>
          <a:ext cx="1644371" cy="291874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2" name="AutoShape 1024" descr="Mostrando IMG_8691.JPG">
          <a:extLst>
            <a:ext uri="{FF2B5EF4-FFF2-40B4-BE49-F238E27FC236}">
              <a16:creationId xmlns:a16="http://schemas.microsoft.com/office/drawing/2014/main" id="{CC5D21F6-B272-4603-8484-D0AB623AE9A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3" name="AutoShape 1025" descr="Mostrando IMG_8691.JPG">
          <a:extLst>
            <a:ext uri="{FF2B5EF4-FFF2-40B4-BE49-F238E27FC236}">
              <a16:creationId xmlns:a16="http://schemas.microsoft.com/office/drawing/2014/main" id="{8DDF3D0C-3A72-4A74-87F4-58C4B66FB2D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4" name="AutoShape 1024" descr="Mostrando IMG_8691.JPG">
          <a:extLst>
            <a:ext uri="{FF2B5EF4-FFF2-40B4-BE49-F238E27FC236}">
              <a16:creationId xmlns:a16="http://schemas.microsoft.com/office/drawing/2014/main" id="{CE3ADE6B-BDE8-473F-8FDD-ABD7A54803E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5" name="AutoShape 1025" descr="Mostrando IMG_8691.JPG">
          <a:extLst>
            <a:ext uri="{FF2B5EF4-FFF2-40B4-BE49-F238E27FC236}">
              <a16:creationId xmlns:a16="http://schemas.microsoft.com/office/drawing/2014/main" id="{90C95F6F-CA10-46FB-B2C4-77ACBF66C2F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6" name="AutoShape 1024" descr="Mostrando IMG_8691.JPG">
          <a:extLst>
            <a:ext uri="{FF2B5EF4-FFF2-40B4-BE49-F238E27FC236}">
              <a16:creationId xmlns:a16="http://schemas.microsoft.com/office/drawing/2014/main" id="{60505B25-487F-46A3-B8F8-EE803A20EB6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7" name="AutoShape 1025" descr="Mostrando IMG_8691.JPG">
          <a:extLst>
            <a:ext uri="{FF2B5EF4-FFF2-40B4-BE49-F238E27FC236}">
              <a16:creationId xmlns:a16="http://schemas.microsoft.com/office/drawing/2014/main" id="{A42B643B-DD1A-4CE8-B4BD-574B0334F6D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8" name="AutoShape 1024" descr="Mostrando IMG_8691.JPG">
          <a:extLst>
            <a:ext uri="{FF2B5EF4-FFF2-40B4-BE49-F238E27FC236}">
              <a16:creationId xmlns:a16="http://schemas.microsoft.com/office/drawing/2014/main" id="{BAB221FE-95FB-4D37-9D2D-C0C639D942D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89" name="AutoShape 1025" descr="Mostrando IMG_8691.JPG">
          <a:extLst>
            <a:ext uri="{FF2B5EF4-FFF2-40B4-BE49-F238E27FC236}">
              <a16:creationId xmlns:a16="http://schemas.microsoft.com/office/drawing/2014/main" id="{D3521D45-ABDD-4DA2-845C-4FE85EE657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0" name="AutoShape 1024" descr="Mostrando IMG_8691.JPG">
          <a:extLst>
            <a:ext uri="{FF2B5EF4-FFF2-40B4-BE49-F238E27FC236}">
              <a16:creationId xmlns:a16="http://schemas.microsoft.com/office/drawing/2014/main" id="{829C789E-A447-4274-B53D-0E2C920BADA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1" name="AutoShape 1025" descr="Mostrando IMG_8691.JPG">
          <a:extLst>
            <a:ext uri="{FF2B5EF4-FFF2-40B4-BE49-F238E27FC236}">
              <a16:creationId xmlns:a16="http://schemas.microsoft.com/office/drawing/2014/main" id="{9DB9232E-E1B6-40BF-92AB-0E909FA7AA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2" name="AutoShape 1024" descr="Mostrando IMG_8691.JPG">
          <a:extLst>
            <a:ext uri="{FF2B5EF4-FFF2-40B4-BE49-F238E27FC236}">
              <a16:creationId xmlns:a16="http://schemas.microsoft.com/office/drawing/2014/main" id="{713B3AEB-DCD6-411B-A65E-7AC1DCC0DFE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3" name="AutoShape 1025" descr="Mostrando IMG_8691.JPG">
          <a:extLst>
            <a:ext uri="{FF2B5EF4-FFF2-40B4-BE49-F238E27FC236}">
              <a16:creationId xmlns:a16="http://schemas.microsoft.com/office/drawing/2014/main" id="{ED7ABEBE-8730-423E-ABF2-2687413C238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4" name="AutoShape 1024" descr="Mostrando IMG_8691.JPG">
          <a:extLst>
            <a:ext uri="{FF2B5EF4-FFF2-40B4-BE49-F238E27FC236}">
              <a16:creationId xmlns:a16="http://schemas.microsoft.com/office/drawing/2014/main" id="{F2F26DFE-03DD-4CE7-B4D2-188FE92EF3B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5" name="AutoShape 1025" descr="Mostrando IMG_8691.JPG">
          <a:extLst>
            <a:ext uri="{FF2B5EF4-FFF2-40B4-BE49-F238E27FC236}">
              <a16:creationId xmlns:a16="http://schemas.microsoft.com/office/drawing/2014/main" id="{CF6F0EE6-F7C9-44AB-8679-3F7A711957B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6" name="AutoShape 1024" descr="Mostrando IMG_8691.JPG">
          <a:extLst>
            <a:ext uri="{FF2B5EF4-FFF2-40B4-BE49-F238E27FC236}">
              <a16:creationId xmlns:a16="http://schemas.microsoft.com/office/drawing/2014/main" id="{E32F8655-EC65-48F2-89A5-80D4621689C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7" name="AutoShape 1025" descr="Mostrando IMG_8691.JPG">
          <a:extLst>
            <a:ext uri="{FF2B5EF4-FFF2-40B4-BE49-F238E27FC236}">
              <a16:creationId xmlns:a16="http://schemas.microsoft.com/office/drawing/2014/main" id="{6F267CFD-AD94-48DE-9F47-3DA0E0EB88B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F4520E21-2BDE-470C-AC58-CDCDCBA9CB8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1B25D15C-0647-474E-A3B6-CB87FC6D100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3328CC16-74A2-4AFB-9654-2188AE66C01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1" name="AutoShape 1024" descr="Mostrando IMG_8691.JPG">
          <a:extLst>
            <a:ext uri="{FF2B5EF4-FFF2-40B4-BE49-F238E27FC236}">
              <a16:creationId xmlns:a16="http://schemas.microsoft.com/office/drawing/2014/main" id="{329F9579-AAA9-4EC8-A5F4-447867BE54F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2" name="AutoShape 1025" descr="Mostrando IMG_8691.JPG">
          <a:extLst>
            <a:ext uri="{FF2B5EF4-FFF2-40B4-BE49-F238E27FC236}">
              <a16:creationId xmlns:a16="http://schemas.microsoft.com/office/drawing/2014/main" id="{E405138D-5C54-491C-942D-4BA12FE0C01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3" name="AutoShape 1024" descr="Mostrando IMG_8691.JPG">
          <a:extLst>
            <a:ext uri="{FF2B5EF4-FFF2-40B4-BE49-F238E27FC236}">
              <a16:creationId xmlns:a16="http://schemas.microsoft.com/office/drawing/2014/main" id="{D1FA5980-835B-46CB-BC5A-C9CDA80968F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4" name="AutoShape 1025" descr="Mostrando IMG_8691.JPG">
          <a:extLst>
            <a:ext uri="{FF2B5EF4-FFF2-40B4-BE49-F238E27FC236}">
              <a16:creationId xmlns:a16="http://schemas.microsoft.com/office/drawing/2014/main" id="{4746A775-4C15-4E78-A181-9A9F090C17A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5" name="AutoShape 1024" descr="Mostrando IMG_8691.JPG">
          <a:extLst>
            <a:ext uri="{FF2B5EF4-FFF2-40B4-BE49-F238E27FC236}">
              <a16:creationId xmlns:a16="http://schemas.microsoft.com/office/drawing/2014/main" id="{EC3B06B9-3B4D-468C-8D56-06C75FAFEBE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6" name="AutoShape 1025" descr="Mostrando IMG_8691.JPG">
          <a:extLst>
            <a:ext uri="{FF2B5EF4-FFF2-40B4-BE49-F238E27FC236}">
              <a16:creationId xmlns:a16="http://schemas.microsoft.com/office/drawing/2014/main" id="{02697E8E-B288-4A0F-A11A-AF83E9340BF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7" name="AutoShape 1024" descr="Mostrando IMG_8691.JPG">
          <a:extLst>
            <a:ext uri="{FF2B5EF4-FFF2-40B4-BE49-F238E27FC236}">
              <a16:creationId xmlns:a16="http://schemas.microsoft.com/office/drawing/2014/main" id="{61C282A8-A41D-4D27-8F14-63600B42768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8" name="AutoShape 1025" descr="Mostrando IMG_8691.JPG">
          <a:extLst>
            <a:ext uri="{FF2B5EF4-FFF2-40B4-BE49-F238E27FC236}">
              <a16:creationId xmlns:a16="http://schemas.microsoft.com/office/drawing/2014/main" id="{EA900733-9065-411E-A343-C784222476A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09" name="AutoShape 1024" descr="Mostrando IMG_8691.JPG">
          <a:extLst>
            <a:ext uri="{FF2B5EF4-FFF2-40B4-BE49-F238E27FC236}">
              <a16:creationId xmlns:a16="http://schemas.microsoft.com/office/drawing/2014/main" id="{DA0C4111-DB7E-452D-BAA3-557C3F3A444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0" name="AutoShape 1025" descr="Mostrando IMG_8691.JPG">
          <a:extLst>
            <a:ext uri="{FF2B5EF4-FFF2-40B4-BE49-F238E27FC236}">
              <a16:creationId xmlns:a16="http://schemas.microsoft.com/office/drawing/2014/main" id="{60E4E6CA-0FA0-43FB-8837-48EDB39317A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1" name="AutoShape 1024" descr="Mostrando IMG_8691.JPG">
          <a:extLst>
            <a:ext uri="{FF2B5EF4-FFF2-40B4-BE49-F238E27FC236}">
              <a16:creationId xmlns:a16="http://schemas.microsoft.com/office/drawing/2014/main" id="{A0F097F0-6F56-4754-BD96-63C7F851A86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2" name="AutoShape 1025" descr="Mostrando IMG_8691.JPG">
          <a:extLst>
            <a:ext uri="{FF2B5EF4-FFF2-40B4-BE49-F238E27FC236}">
              <a16:creationId xmlns:a16="http://schemas.microsoft.com/office/drawing/2014/main" id="{3095DE46-9BBD-45E8-9236-9002C0633C6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3" name="AutoShape 1024" descr="Mostrando IMG_8691.JPG">
          <a:extLst>
            <a:ext uri="{FF2B5EF4-FFF2-40B4-BE49-F238E27FC236}">
              <a16:creationId xmlns:a16="http://schemas.microsoft.com/office/drawing/2014/main" id="{11B9ED52-8725-43E4-820F-1205114E61A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4" name="AutoShape 1025" descr="Mostrando IMG_8691.JPG">
          <a:extLst>
            <a:ext uri="{FF2B5EF4-FFF2-40B4-BE49-F238E27FC236}">
              <a16:creationId xmlns:a16="http://schemas.microsoft.com/office/drawing/2014/main" id="{7B42E7D3-3E40-4352-9269-6F0A61C41FD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5" name="AutoShape 1024" descr="Mostrando IMG_8691.JPG">
          <a:extLst>
            <a:ext uri="{FF2B5EF4-FFF2-40B4-BE49-F238E27FC236}">
              <a16:creationId xmlns:a16="http://schemas.microsoft.com/office/drawing/2014/main" id="{2EFB21F8-E526-4686-98EA-89601C80A4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6" name="AutoShape 1025" descr="Mostrando IMG_8691.JPG">
          <a:extLst>
            <a:ext uri="{FF2B5EF4-FFF2-40B4-BE49-F238E27FC236}">
              <a16:creationId xmlns:a16="http://schemas.microsoft.com/office/drawing/2014/main" id="{A540368B-A5F1-44D7-AC42-88252CF0ACD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20B1926E-6C04-4197-9AB8-A591655E2E3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670986E8-B0DA-4CB3-86AD-B775C002BD3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B1199F3A-C184-4E53-A92F-CA657175A23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0" name="AutoShape 1024" descr="Mostrando IMG_8691.JPG">
          <a:extLst>
            <a:ext uri="{FF2B5EF4-FFF2-40B4-BE49-F238E27FC236}">
              <a16:creationId xmlns:a16="http://schemas.microsoft.com/office/drawing/2014/main" id="{C0ECBEB6-666A-4A4A-9828-A7401C3057F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1" name="AutoShape 1025" descr="Mostrando IMG_8691.JPG">
          <a:extLst>
            <a:ext uri="{FF2B5EF4-FFF2-40B4-BE49-F238E27FC236}">
              <a16:creationId xmlns:a16="http://schemas.microsoft.com/office/drawing/2014/main" id="{A89C6666-C2DE-478A-8FE2-E5AFC0E1418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2" name="AutoShape 1024" descr="Mostrando IMG_8691.JPG">
          <a:extLst>
            <a:ext uri="{FF2B5EF4-FFF2-40B4-BE49-F238E27FC236}">
              <a16:creationId xmlns:a16="http://schemas.microsoft.com/office/drawing/2014/main" id="{0A687E63-B908-4204-AD79-9C7B94F4D34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3" name="AutoShape 1025" descr="Mostrando IMG_8691.JPG">
          <a:extLst>
            <a:ext uri="{FF2B5EF4-FFF2-40B4-BE49-F238E27FC236}">
              <a16:creationId xmlns:a16="http://schemas.microsoft.com/office/drawing/2014/main" id="{C497225A-F152-4DA9-9EAA-D64FE92C306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4" name="AutoShape 1024" descr="Mostrando IMG_8691.JPG">
          <a:extLst>
            <a:ext uri="{FF2B5EF4-FFF2-40B4-BE49-F238E27FC236}">
              <a16:creationId xmlns:a16="http://schemas.microsoft.com/office/drawing/2014/main" id="{BF2AFEE0-2C92-433C-AB7C-8382A11E076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5" name="AutoShape 1025" descr="Mostrando IMG_8691.JPG">
          <a:extLst>
            <a:ext uri="{FF2B5EF4-FFF2-40B4-BE49-F238E27FC236}">
              <a16:creationId xmlns:a16="http://schemas.microsoft.com/office/drawing/2014/main" id="{63EB3A5A-B80E-480F-81C7-B7FC88977C9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6" name="AutoShape 1024" descr="Mostrando IMG_8691.JPG">
          <a:extLst>
            <a:ext uri="{FF2B5EF4-FFF2-40B4-BE49-F238E27FC236}">
              <a16:creationId xmlns:a16="http://schemas.microsoft.com/office/drawing/2014/main" id="{9677690E-2FE6-40AE-8203-D32682704AF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7" name="AutoShape 1025" descr="Mostrando IMG_8691.JPG">
          <a:extLst>
            <a:ext uri="{FF2B5EF4-FFF2-40B4-BE49-F238E27FC236}">
              <a16:creationId xmlns:a16="http://schemas.microsoft.com/office/drawing/2014/main" id="{840AE9DA-C1A1-4CF1-A790-22096D89410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8" name="AutoShape 1024" descr="Mostrando IMG_8691.JPG">
          <a:extLst>
            <a:ext uri="{FF2B5EF4-FFF2-40B4-BE49-F238E27FC236}">
              <a16:creationId xmlns:a16="http://schemas.microsoft.com/office/drawing/2014/main" id="{D27137D3-B567-40AD-BCE7-B2376E4CC48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29" name="AutoShape 1025" descr="Mostrando IMG_8691.JPG">
          <a:extLst>
            <a:ext uri="{FF2B5EF4-FFF2-40B4-BE49-F238E27FC236}">
              <a16:creationId xmlns:a16="http://schemas.microsoft.com/office/drawing/2014/main" id="{CD057EDA-C82D-44EA-926C-3D88297901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0" name="AutoShape 1024" descr="Mostrando IMG_8691.JPG">
          <a:extLst>
            <a:ext uri="{FF2B5EF4-FFF2-40B4-BE49-F238E27FC236}">
              <a16:creationId xmlns:a16="http://schemas.microsoft.com/office/drawing/2014/main" id="{5F2259D7-52CF-45B6-8C0B-C43EC21678E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1" name="AutoShape 1025" descr="Mostrando IMG_8691.JPG">
          <a:extLst>
            <a:ext uri="{FF2B5EF4-FFF2-40B4-BE49-F238E27FC236}">
              <a16:creationId xmlns:a16="http://schemas.microsoft.com/office/drawing/2014/main" id="{A9F2A52C-F3BA-4176-852E-F45D1E610F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2" name="AutoShape 1024" descr="Mostrando IMG_8691.JPG">
          <a:extLst>
            <a:ext uri="{FF2B5EF4-FFF2-40B4-BE49-F238E27FC236}">
              <a16:creationId xmlns:a16="http://schemas.microsoft.com/office/drawing/2014/main" id="{28E88FE7-3986-405C-A9E7-C58CD3A5DB1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3" name="AutoShape 1025" descr="Mostrando IMG_8691.JPG">
          <a:extLst>
            <a:ext uri="{FF2B5EF4-FFF2-40B4-BE49-F238E27FC236}">
              <a16:creationId xmlns:a16="http://schemas.microsoft.com/office/drawing/2014/main" id="{0733AE09-46F5-4801-9C80-E8B7ED9F138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4" name="AutoShape 1024" descr="Mostrando IMG_8691.JPG">
          <a:extLst>
            <a:ext uri="{FF2B5EF4-FFF2-40B4-BE49-F238E27FC236}">
              <a16:creationId xmlns:a16="http://schemas.microsoft.com/office/drawing/2014/main" id="{31398AF0-7467-432E-95F2-4735B41E807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5" name="AutoShape 1025" descr="Mostrando IMG_8691.JPG">
          <a:extLst>
            <a:ext uri="{FF2B5EF4-FFF2-40B4-BE49-F238E27FC236}">
              <a16:creationId xmlns:a16="http://schemas.microsoft.com/office/drawing/2014/main" id="{0101DDD9-065C-4E90-9F36-D43BDDBF66C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9BA5DA23-E5D4-4A95-9A61-E6E9460F51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F5DD684B-6CBC-4E20-9F74-48F61F684B3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FB404044-F85B-490C-AAD2-B4E929A8F0C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39" name="AutoShape 1024" descr="Mostrando IMG_8691.JPG">
          <a:extLst>
            <a:ext uri="{FF2B5EF4-FFF2-40B4-BE49-F238E27FC236}">
              <a16:creationId xmlns:a16="http://schemas.microsoft.com/office/drawing/2014/main" id="{62CB4B35-1E2B-40AD-A4EE-015284C0FCF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0" name="AutoShape 1025" descr="Mostrando IMG_8691.JPG">
          <a:extLst>
            <a:ext uri="{FF2B5EF4-FFF2-40B4-BE49-F238E27FC236}">
              <a16:creationId xmlns:a16="http://schemas.microsoft.com/office/drawing/2014/main" id="{BAFCA3F6-13F9-497B-BAAF-AF507C4A608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1" name="AutoShape 1024" descr="Mostrando IMG_8691.JPG">
          <a:extLst>
            <a:ext uri="{FF2B5EF4-FFF2-40B4-BE49-F238E27FC236}">
              <a16:creationId xmlns:a16="http://schemas.microsoft.com/office/drawing/2014/main" id="{2CAC2C0C-94A9-4545-A459-20EF781B03B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2" name="AutoShape 1025" descr="Mostrando IMG_8691.JPG">
          <a:extLst>
            <a:ext uri="{FF2B5EF4-FFF2-40B4-BE49-F238E27FC236}">
              <a16:creationId xmlns:a16="http://schemas.microsoft.com/office/drawing/2014/main" id="{3840E453-86AB-4AE5-9119-7ADE8910B01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3" name="AutoShape 1024" descr="Mostrando IMG_8691.JPG">
          <a:extLst>
            <a:ext uri="{FF2B5EF4-FFF2-40B4-BE49-F238E27FC236}">
              <a16:creationId xmlns:a16="http://schemas.microsoft.com/office/drawing/2014/main" id="{558201B0-E776-4C93-A1E3-63BB797C48D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4" name="AutoShape 1025" descr="Mostrando IMG_8691.JPG">
          <a:extLst>
            <a:ext uri="{FF2B5EF4-FFF2-40B4-BE49-F238E27FC236}">
              <a16:creationId xmlns:a16="http://schemas.microsoft.com/office/drawing/2014/main" id="{64F48939-1C18-4763-8A91-928E15B6FB1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5" name="AutoShape 1024" descr="Mostrando IMG_8691.JPG">
          <a:extLst>
            <a:ext uri="{FF2B5EF4-FFF2-40B4-BE49-F238E27FC236}">
              <a16:creationId xmlns:a16="http://schemas.microsoft.com/office/drawing/2014/main" id="{3459824D-4E88-4E8C-91A3-7946FFB9051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6" name="AutoShape 1025" descr="Mostrando IMG_8691.JPG">
          <a:extLst>
            <a:ext uri="{FF2B5EF4-FFF2-40B4-BE49-F238E27FC236}">
              <a16:creationId xmlns:a16="http://schemas.microsoft.com/office/drawing/2014/main" id="{9B8C99EA-2B2F-4792-90B0-02A127A0DE2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7" name="AutoShape 1024" descr="Mostrando IMG_8691.JPG">
          <a:extLst>
            <a:ext uri="{FF2B5EF4-FFF2-40B4-BE49-F238E27FC236}">
              <a16:creationId xmlns:a16="http://schemas.microsoft.com/office/drawing/2014/main" id="{1E7A7E9C-1616-44CC-B459-BA00943B526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8" name="AutoShape 1025" descr="Mostrando IMG_8691.JPG">
          <a:extLst>
            <a:ext uri="{FF2B5EF4-FFF2-40B4-BE49-F238E27FC236}">
              <a16:creationId xmlns:a16="http://schemas.microsoft.com/office/drawing/2014/main" id="{5FFD9A85-591A-47F8-B010-7633E1698DD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49" name="AutoShape 1024" descr="Mostrando IMG_8691.JPG">
          <a:extLst>
            <a:ext uri="{FF2B5EF4-FFF2-40B4-BE49-F238E27FC236}">
              <a16:creationId xmlns:a16="http://schemas.microsoft.com/office/drawing/2014/main" id="{25EF9872-66D3-41A9-9693-F5AA68CE751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0" name="AutoShape 1025" descr="Mostrando IMG_8691.JPG">
          <a:extLst>
            <a:ext uri="{FF2B5EF4-FFF2-40B4-BE49-F238E27FC236}">
              <a16:creationId xmlns:a16="http://schemas.microsoft.com/office/drawing/2014/main" id="{7EA9DE84-82E5-4B0B-AF4C-ABEA74228D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1" name="AutoShape 1024" descr="Mostrando IMG_8691.JPG">
          <a:extLst>
            <a:ext uri="{FF2B5EF4-FFF2-40B4-BE49-F238E27FC236}">
              <a16:creationId xmlns:a16="http://schemas.microsoft.com/office/drawing/2014/main" id="{4E83CDB5-6A2D-429F-A5A3-D80D2CF77FD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2" name="AutoShape 1025" descr="Mostrando IMG_8691.JPG">
          <a:extLst>
            <a:ext uri="{FF2B5EF4-FFF2-40B4-BE49-F238E27FC236}">
              <a16:creationId xmlns:a16="http://schemas.microsoft.com/office/drawing/2014/main" id="{0CD488AC-7E30-4515-816A-27E942492A8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3" name="AutoShape 1024" descr="Mostrando IMG_8691.JPG">
          <a:extLst>
            <a:ext uri="{FF2B5EF4-FFF2-40B4-BE49-F238E27FC236}">
              <a16:creationId xmlns:a16="http://schemas.microsoft.com/office/drawing/2014/main" id="{F6E2E109-BAE2-47E5-AC76-013E76D511B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4" name="AutoShape 1025" descr="Mostrando IMG_8691.JPG">
          <a:extLst>
            <a:ext uri="{FF2B5EF4-FFF2-40B4-BE49-F238E27FC236}">
              <a16:creationId xmlns:a16="http://schemas.microsoft.com/office/drawing/2014/main" id="{FD93719C-0BF9-40D5-9112-C7AE0573B19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578BD23A-7A6C-4F57-94C2-2EC2324E162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8972103A-46F3-4273-93A0-7C4093C88F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242D842F-57E1-4E1D-8038-54ACB9AF657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982027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13</xdr:col>
      <xdr:colOff>710406</xdr:colOff>
      <xdr:row>12</xdr:row>
      <xdr:rowOff>106002</xdr:rowOff>
    </xdr:from>
    <xdr:to>
      <xdr:col>15</xdr:col>
      <xdr:colOff>468085</xdr:colOff>
      <xdr:row>25</xdr:row>
      <xdr:rowOff>48985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B59EA5A0-FBA1-487E-BD6A-24C01124B27D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399192" y="3747273"/>
          <a:ext cx="1782422" cy="2914783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4E15A032-DE9D-46D1-BC16-32068633CFE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E822117B-057D-41EB-8E2D-2F7550AE04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DA91A01C-7501-42F3-9E06-C370593D63F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94366F76-2EE3-4AB0-B4B8-BE13756D9FD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4" name="AutoShape 1024" descr="Mostrando IMG_8691.JPG">
          <a:extLst>
            <a:ext uri="{FF2B5EF4-FFF2-40B4-BE49-F238E27FC236}">
              <a16:creationId xmlns:a16="http://schemas.microsoft.com/office/drawing/2014/main" id="{A63EF0E6-F936-46EB-8B50-121A5D3A131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5" name="AutoShape 1025" descr="Mostrando IMG_8691.JPG">
          <a:extLst>
            <a:ext uri="{FF2B5EF4-FFF2-40B4-BE49-F238E27FC236}">
              <a16:creationId xmlns:a16="http://schemas.microsoft.com/office/drawing/2014/main" id="{472E7CAA-71DD-466A-8D1A-CAE2C8C8AF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8F922252-310A-4DE3-937E-A1BB5E23AB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11F6D7DA-A75E-46B4-9883-11CA11C8D15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8" name="AutoShape 1024" descr="Mostrando IMG_8691.JPG">
          <a:extLst>
            <a:ext uri="{FF2B5EF4-FFF2-40B4-BE49-F238E27FC236}">
              <a16:creationId xmlns:a16="http://schemas.microsoft.com/office/drawing/2014/main" id="{FE1A4D5D-4284-4F44-9D10-71408E890D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BBCF8BB2-C485-4B11-90A0-F64A9B90DA2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EC6E5A9A-261D-4B11-81B0-2F4696F16F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AFEEBB06-F1AA-4115-92D0-EA62C0A490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2667811F-2B39-4E30-B5B1-B4237AFB258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D4D4ECCE-A530-4E01-9EEA-A6125456EA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F7A625B7-603F-4300-8772-F80E04DBFE7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1B4D8334-37D2-441A-8D35-5C508423CAE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AD74C1FA-FD46-467C-BA68-136CB7D5A4A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C7B9370D-14BC-4B78-AA82-CBB6720C4CB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3FA8DB01-49BD-4DA9-AE30-847381D4E5D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01778815-7EA8-4F22-B538-E59C262BEB8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67ACB2B3-DFA2-47EF-A86E-7A38B512C67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80BE07BC-67B2-436D-B58D-247200BD736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242C7B43-53DF-480C-949C-3094875EC10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82B0CE62-21E0-443C-B78F-83669AA1A9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D3E104F4-EDDD-4F53-88C7-BA3386A54A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254D3550-5652-4E87-85E0-01B1A68DB69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090DF596-EA0C-45E6-A730-E12479CF26E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25E4D0D3-5056-4D54-97C6-A6C5DC82DD7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981B7412-D498-4687-89F1-472317BF7A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D7574E7B-C9D6-478B-B2A3-A01BAC996D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B97BC4B3-8BCC-4381-B61E-3B080A3C4B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EB02B1EB-3972-49B0-BCDA-A66A4C882AA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87AB8E9A-DDE7-4FDF-B770-E8CB671C29B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6F5FC9C0-9F7E-4B65-930C-430D4A05B85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F480CCC7-C612-4D07-8CAD-4340CF1BB5A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FB610249-52FA-4D18-A44E-E92D7CAD66A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21880637-A086-4E46-B0BA-26334596EBB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00D6962F-3C48-4822-94C7-9C52E640B9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AA239FC1-CDFA-4F79-B1C4-7F642B48EC8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4ACE27E2-28FD-4682-9AED-5E0D3DC53D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96F4DA70-210C-4E8E-BD50-243CB2F9A12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96F6FA84-E837-4E4D-B76F-70609712E86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E9F8A17E-4D9C-41F5-8971-3D6A17E8344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E2D19AA0-47B9-4529-97DD-5476352549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BCB11EAD-B0D4-4778-9292-C377FA554C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168943C7-FB6F-438F-AF13-9899E8989A0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EFD5CCB2-9306-4379-AEB1-9542C28796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DC3FC3B9-64E4-49C9-9FA6-989DB5AA91E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86A98453-E269-44AA-B276-0AC6FFE9AF1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36ADD446-7C14-4390-BC7E-8CC873984C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7658D6B0-6C1C-4653-8AD7-E31326521A3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35A031B4-9938-483E-B698-B6B6AF28828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9195092B-8735-45E1-97D1-5E332002521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FBB528CB-ED2E-41C5-9F40-6FA874DA4BA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1B0AA7C7-05E6-491D-85CE-38212382631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0F63992F-04E6-4EA0-B6E7-F4DDE1BEFDB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4B7047FB-874E-419D-B589-7E7D89591DA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AA3CA127-0398-4B3C-B0DF-5F50C24BE1E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D4D3771A-7ED0-43C2-B5EC-7430A99A89D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2E035225-E65B-4D45-94D9-B973178A79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700856B2-7AE5-4462-829A-E3269369AD3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823DD2BF-CAE5-45D2-A252-8F743E66A80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5C02EA59-5BA2-4BFF-9B51-3093A2975C5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5C9393B8-BBEB-4A86-A9CE-912934469E9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36677AF8-8425-4F66-8ADE-E70E278200B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F75DD871-A12C-485D-8663-1AEAF5F282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0208AB86-97E8-4788-8569-D7236A50D30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736BF13E-EC92-44FE-8CA2-CFB2C6348C6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86DEC437-0FC8-4598-A9A9-2B121496F0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8F679A61-F14D-4C34-8738-B7A29EA2172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01317B9F-AFD0-4533-BB83-B7287AC094B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F1694803-44C8-42E1-8A87-22ACEC549D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2" name="AutoShape 1025" descr="Mostrando IMG_8691.JPG">
          <a:extLst>
            <a:ext uri="{FF2B5EF4-FFF2-40B4-BE49-F238E27FC236}">
              <a16:creationId xmlns:a16="http://schemas.microsoft.com/office/drawing/2014/main" id="{767E7DCD-9839-474E-AF10-DFABB9318C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02D0EE0E-4FD7-4D21-B9E3-71C204ADD7D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E9C6AEAF-5663-4407-B022-72E8607F10D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F06D87D1-7512-49ED-AE5E-793633326E7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59FFDEE2-E7D3-4472-A8E1-209F0C9B6E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56CF1D10-10F5-4601-BC2C-E9988AF02D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6A92C3B4-6A40-4FC7-88CA-4703291EC0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4384656C-B54C-478C-BB5F-E2538E2FC1E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8A4E6472-EB11-47B2-8BD3-76D0FB003D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0F84F86A-EC31-4B56-B38C-4F2A7D38D5A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C81C736E-8C0C-4CA3-9E41-5745F5A5081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C346A946-EAD7-47F5-BE06-1E02F6B458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91A05C78-5241-45FC-9DC1-E7058585ED8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38FDCEDA-1606-44D8-B413-218610555198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10A07500-C703-4440-83AD-BFEC4AA460A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B6517355-9508-42DC-933C-1E28A685A8C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6F5CBB53-AE9D-426D-B572-BA8A2417C6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059E1376-9490-4A84-BC19-9ADA1CBB996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BCDBD387-1A45-40DA-9429-06EBA04ADF1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1" name="AutoShape 1025" descr="Mostrando IMG_8691.JPG">
          <a:extLst>
            <a:ext uri="{FF2B5EF4-FFF2-40B4-BE49-F238E27FC236}">
              <a16:creationId xmlns:a16="http://schemas.microsoft.com/office/drawing/2014/main" id="{5B33DFB4-918A-49D3-BAE6-DEC4F4F44383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A61916F0-0CF2-410D-B826-8EE509BD433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784B8487-2594-4974-9985-76C016AA006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2647886D-FC40-4A30-95B1-CB882A0FD4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CC1B7C8F-C367-4CF7-8FA3-423EA6A71A6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E9B0B620-835A-4EEB-A658-7EBCA6C9BC8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9AFB16F8-A0E1-4AF1-B406-B7BB0251FE3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DA9AD5E3-84DD-41B1-A4BC-373EA4D4F56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F67F7D2F-463B-421F-BC5E-C85DB96A2BF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D6DBEEA3-2D79-46DB-A384-A5FBF0AAC18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C98FB9C0-133A-4200-B6E5-59D1DA0C37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20FEAC8A-A7F2-4C32-BB0D-96B750DAEFF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7E29F96D-7F5E-417F-A0CE-AFF00ECA91E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5B02C316-4FF8-4F7E-AE28-0A70356A4FF5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50F05565-C01B-4A9E-B1A3-177A423D212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AF330707-3FBC-4928-9C07-D2FF39FD809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B1E53329-247B-4716-960C-52F8E0C638C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CF8CC6D6-EE38-4906-93A1-76ED62D5A83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A3C1922F-0ECF-4017-8AE8-1EF5E0B793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0" name="AutoShape 1025" descr="Mostrando IMG_8691.JPG">
          <a:extLst>
            <a:ext uri="{FF2B5EF4-FFF2-40B4-BE49-F238E27FC236}">
              <a16:creationId xmlns:a16="http://schemas.microsoft.com/office/drawing/2014/main" id="{CD1D87BE-5111-4D6C-A007-2AE9C00A347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880E15EA-C352-497D-AB63-584E355A042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C872B2B7-2721-423F-9A09-64EC7362AED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D71F638D-AB58-4349-A951-119540331FC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759A1204-B59F-4B84-9A89-69DB2DB1E31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B7E2A851-2B9A-4DF1-B081-329E83CB0E1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E00E86BD-DDE2-4B2F-8D1D-A75AE0F771C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5A5CAD18-3CE4-4D83-8569-B7DDA300051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43673D7C-652A-4AAF-A41A-22DFDC40D4B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57708254-BADD-4E73-9607-562417211BA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102A4DA3-F4DC-4EFD-A9B9-460A85125B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BE95B438-EEEA-47DB-B102-F884C72CC0A0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95EF312D-F38D-4195-A721-4A0A955D37D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AEBC8508-54BE-423F-89AB-A41584F3164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901ED924-A1BC-4105-8C75-A71CAFF1141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D464667D-A20A-489F-8B84-E7606A79C24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654A60E5-6D33-42D8-9A3F-598473B806D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C684BC9E-B727-4C1F-8DD8-80EA4CFA1D0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C0A1D194-6F5C-4F8F-A55B-40799AE88F5D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89" name="AutoShape 1025" descr="Mostrando IMG_8691.JPG">
          <a:extLst>
            <a:ext uri="{FF2B5EF4-FFF2-40B4-BE49-F238E27FC236}">
              <a16:creationId xmlns:a16="http://schemas.microsoft.com/office/drawing/2014/main" id="{C7213612-50FA-4185-A3AC-283F529203D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B97EB022-D592-4D3F-B9A9-C51566A61E5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4CA3DD35-84AF-4D4F-9278-921469B7D72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7B06F8C7-2713-424D-9B8C-C98B88D0999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96A2097C-D776-4F96-9DB8-34CB5DE98B3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A7025A5B-E01B-448E-B6D8-2361F670DF4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73FD844F-D019-42C1-865A-40FF59807BF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73C4C0ED-142B-4029-BD82-B8BA8EE527A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DD06C018-BA79-49F8-9C1C-50377399B7FE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26B6196A-660B-4171-A633-348D6349F94B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02F16FE7-274A-4182-82CF-E7541A11100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E0A86484-9C92-4D00-B9D7-F02D01D1F7E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D6251E10-89B4-4FF0-ABCE-DC99622126B9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BD8830CF-244B-4095-A9AC-652021E49027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38331308-14E4-499F-8DB3-DC976A9E3AB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2945BC6E-4711-4367-BA24-4E41AA85E2B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D0CF2A7F-2FE1-4CC3-9FE4-94632E0B1621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EF86D9C0-ED7C-4AEB-9AFC-D449B2DEEF64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A925DAF7-3AA6-485C-9CAE-7B8D57B9E932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8" name="AutoShape 1025" descr="Mostrando IMG_8691.JPG">
          <a:extLst>
            <a:ext uri="{FF2B5EF4-FFF2-40B4-BE49-F238E27FC236}">
              <a16:creationId xmlns:a16="http://schemas.microsoft.com/office/drawing/2014/main" id="{CAF095C3-0123-4A9C-8005-B851EC9ECC26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9" name="AutoShape 1024" descr="Mostrando IMG_8691.JPG">
          <a:extLst>
            <a:ext uri="{FF2B5EF4-FFF2-40B4-BE49-F238E27FC236}">
              <a16:creationId xmlns:a16="http://schemas.microsoft.com/office/drawing/2014/main" id="{3D57324C-3841-4C16-A37A-65B1ACAFC8FC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0" name="AutoShape 1025" descr="Mostrando IMG_8691.JPG">
          <a:extLst>
            <a:ext uri="{FF2B5EF4-FFF2-40B4-BE49-F238E27FC236}">
              <a16:creationId xmlns:a16="http://schemas.microsoft.com/office/drawing/2014/main" id="{073F8A58-5A1C-4648-987C-85328C1E322A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1" name="AutoShape 1024" descr="Mostrando IMG_8691.JPG">
          <a:extLst>
            <a:ext uri="{FF2B5EF4-FFF2-40B4-BE49-F238E27FC236}">
              <a16:creationId xmlns:a16="http://schemas.microsoft.com/office/drawing/2014/main" id="{38B65ADA-79D4-4AF8-BEAC-CEF18CB0F85F}"/>
            </a:ext>
          </a:extLst>
        </xdr:cNvPr>
        <xdr:cNvSpPr>
          <a:spLocks noChangeAspect="1" noChangeArrowheads="1"/>
        </xdr:cNvSpPr>
      </xdr:nvSpPr>
      <xdr:spPr bwMode="auto">
        <a:xfrm>
          <a:off x="8107680" y="1780032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P%20APU%20DABEIB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JANDRO%20SILVA\Desktop\PIZZAS\Presupuesto%20La%20Esperanza%20Actualizado%202022%20(1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048941D\Cronogram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216.226.64.242/INGENIERIA/unidades%20sanitarias/PREFABRICADA/PRESUPUESTO%20F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OA\STOA%202026\EXTERNO\Resolucion%20Precios%200050%20de%202025%20-%20Gob%20Boyaca\STOA\An&#225;lisis%20de%20Precios%20Unitarios%20-%20STOA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An&#225;lisis%20de%20Precios%20Unitarios%20-%20STOA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OA\STOA%202026\TECNICO\11.%20ADECUACIONES%20LUIS%20DUQUE%20GIRARDOT\TECNICO\SOLICITUD%20ADICIONAL\PRESUPUESTO%20GENERAL%20DE%20OBRA%20CON%20ADICIONAL%20GIRARDOT_V0.6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RECIBO%20FINAL%20DE%20OBRA%20IE%20LUIS%20DUQUE%20GIRARDOT_V0.3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01 - Tub. PVC Acueducto"/>
      <sheetName val="4.02 - Tub. Polietileno"/>
      <sheetName val="NP APU DABEIBA"/>
    </sheetNames>
    <definedNames>
      <definedName name="ERR" refersTo="#REF!"/>
    </defined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  <sheetName val="RQ"/>
      <sheetName val="COTIZACION"/>
      <sheetName val="SOPORTE"/>
      <sheetName val="mecanicos"/>
      <sheetName val="especiales"/>
      <sheetName val="AIU y Prestaciones"/>
      <sheetName val="ANALISIS SALARIAL"/>
      <sheetName val="Presup Oficial"/>
      <sheetName val="APU OFICIAL"/>
      <sheetName val="Flujo de caja"/>
      <sheetName val="LD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\\Amd\documentos c\Documentos-W"/>
      <sheetName val="CDItem"/>
      <sheetName val="Acc Ago-Sep.xls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EMPRESA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CALCULO"/>
      <sheetName val="Macro1"/>
      <sheetName val="otros"/>
      <sheetName val="ANEXO 7"/>
      <sheetName val="MC SF GAVIONES"/>
      <sheetName val="VARIABLES"/>
      <sheetName val="Análisis de preci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Análisis_de_precios"/>
      <sheetName val="Acc_Ago-Sep_xls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FLUJO CAJA GRUPO 75"/>
      <sheetName val="VALOR PROPUESTA GRUPO 75"/>
      <sheetName val="INDICMICROEMP"/>
      <sheetName val="TARIFAS EQUIPOS"/>
      <sheetName val="EQUIPOS pte"/>
      <sheetName val="ARBOL DE PROBLEMAS final"/>
      <sheetName val="IDENTIFICACION DEL PROBLEMA fin"/>
      <sheetName val="OBJETIVOS FINALES"/>
      <sheetName val="ESTRUCTURA DE PROYECTO"/>
      <sheetName val="OBJETIVOS ESPECIFICOS final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2">
          <cell r="R2">
            <v>0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R2">
            <v>0</v>
          </cell>
        </row>
      </sheetData>
      <sheetData sheetId="82"/>
      <sheetData sheetId="83"/>
      <sheetData sheetId="84"/>
      <sheetData sheetId="85">
        <row r="2">
          <cell r="R2">
            <v>0</v>
          </cell>
        </row>
      </sheetData>
      <sheetData sheetId="86"/>
      <sheetData sheetId="87">
        <row r="2">
          <cell r="R2">
            <v>0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2">
          <cell r="R2">
            <v>0</v>
          </cell>
        </row>
      </sheetData>
      <sheetData sheetId="100"/>
      <sheetData sheetId="101"/>
      <sheetData sheetId="102"/>
      <sheetData sheetId="103"/>
      <sheetData sheetId="104"/>
      <sheetData sheetId="105"/>
      <sheetData sheetId="106">
        <row r="2">
          <cell r="R2">
            <v>0</v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>
        <row r="2">
          <cell r="R2">
            <v>0</v>
          </cell>
        </row>
      </sheetData>
      <sheetData sheetId="120"/>
      <sheetData sheetId="121"/>
      <sheetData sheetId="122"/>
      <sheetData sheetId="123"/>
      <sheetData sheetId="124">
        <row r="2">
          <cell r="R2">
            <v>0</v>
          </cell>
        </row>
      </sheetData>
      <sheetData sheetId="125"/>
      <sheetData sheetId="126">
        <row r="2">
          <cell r="R2">
            <v>0</v>
          </cell>
        </row>
      </sheetData>
      <sheetData sheetId="127"/>
      <sheetData sheetId="128"/>
      <sheetData sheetId="129"/>
      <sheetData sheetId="130"/>
      <sheetData sheetId="131">
        <row r="2">
          <cell r="R2">
            <v>0</v>
          </cell>
        </row>
      </sheetData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>
        <row r="2">
          <cell r="R2">
            <v>0</v>
          </cell>
        </row>
      </sheetData>
      <sheetData sheetId="144">
        <row r="2">
          <cell r="R2">
            <v>0</v>
          </cell>
        </row>
      </sheetData>
      <sheetData sheetId="145"/>
      <sheetData sheetId="146"/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>
        <row r="2">
          <cell r="R2">
            <v>0</v>
          </cell>
        </row>
      </sheetData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>
        <row r="2">
          <cell r="R2">
            <v>0</v>
          </cell>
        </row>
      </sheetData>
      <sheetData sheetId="162"/>
      <sheetData sheetId="163"/>
      <sheetData sheetId="164"/>
      <sheetData sheetId="165"/>
      <sheetData sheetId="166"/>
      <sheetData sheetId="167"/>
      <sheetData sheetId="168"/>
      <sheetData sheetId="169">
        <row r="2">
          <cell r="R2">
            <v>0</v>
          </cell>
        </row>
      </sheetData>
      <sheetData sheetId="170"/>
      <sheetData sheetId="171"/>
      <sheetData sheetId="172"/>
      <sheetData sheetId="173"/>
      <sheetData sheetId="174"/>
      <sheetData sheetId="175">
        <row r="2">
          <cell r="R2">
            <v>0</v>
          </cell>
        </row>
      </sheetData>
      <sheetData sheetId="176">
        <row r="2">
          <cell r="R2">
            <v>0</v>
          </cell>
        </row>
      </sheetData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2">
          <cell r="R2">
            <v>0</v>
          </cell>
        </row>
      </sheetData>
      <sheetData sheetId="187"/>
      <sheetData sheetId="188"/>
      <sheetData sheetId="189"/>
      <sheetData sheetId="190">
        <row r="2">
          <cell r="R2">
            <v>0</v>
          </cell>
        </row>
      </sheetData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DIRECTO"/>
      <sheetName val="PRESUPUESTO TOTAL (2)"/>
      <sheetName val="APUs"/>
      <sheetName val="PRESUPUESTO TOTAL"/>
      <sheetName val="TODO COSTO - CAP"/>
      <sheetName val="CRONOGRAMA"/>
      <sheetName val="INTEVENTORIA"/>
      <sheetName val="CUADRILLAS"/>
      <sheetName val="RELACION AIU"/>
      <sheetName val="FACTOR INTERV"/>
      <sheetName val="FACTOR OBRA"/>
    </sheetNames>
    <sheetDataSet>
      <sheetData sheetId="0">
        <row r="219">
          <cell r="E219">
            <v>0.05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5M"/>
      <sheetName val="CRONOGRAMA 4M "/>
      <sheetName val="Hoja1"/>
      <sheetName val="Hoja2"/>
      <sheetName val="Hoja3"/>
      <sheetName val="Cronograma"/>
      <sheetName val="\\UNIDADCONTRATAC\Users\Docum"/>
      <sheetName val="Cronograma.xlsx"/>
    </sheetNames>
    <definedNames>
      <definedName name="ER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  <sheetName val="Presup Av 1o de mayo con 73a "/>
      <sheetName val="Tablas"/>
      <sheetName val="320.1"/>
      <sheetName val="330.2"/>
      <sheetName val="700.1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  <sheetName val="PRESUPUEST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c.i. .6x.6"/>
      <sheetName val="POZO"/>
      <sheetName val="1.2 (2)"/>
      <sheetName val="EQUIPO"/>
      <sheetName val="TRANSPORTE"/>
      <sheetName val="EQUIPO PESADO"/>
      <sheetName val="MANO DE OBRA"/>
      <sheetName val="ITEMS"/>
      <sheetName val="INSUMO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6">
          <cell r="A6" t="str">
            <v>LOCALIZACION Y REPLANTEO MANUAL PARA OBRAS DE PROTECCION PAGADO POR ML</v>
          </cell>
        </row>
        <row r="7">
          <cell r="A7" t="str">
            <v>LOCALIZACION Y REPLANTEO PARA PUENTES COLGANTES PAGADO POR M2</v>
          </cell>
        </row>
        <row r="8">
          <cell r="A8" t="str">
            <v>LOCALIZACION Y REPLANTEO PARA PUENTES  (Planimetria y Altimetria), Pagado por ML</v>
          </cell>
        </row>
        <row r="9">
          <cell r="A9" t="str">
            <v>LOCALIZACION Y REPLANTEO PARA OBRAS EN GENERAL PAGADO POR M2</v>
          </cell>
        </row>
      </sheetData>
      <sheetData sheetId="23" refreshError="1"/>
      <sheetData sheetId="24" refreshError="1">
        <row r="3">
          <cell r="B3" t="str">
            <v>1 KMS</v>
          </cell>
        </row>
        <row r="4">
          <cell r="B4" t="str">
            <v>2 KMS</v>
          </cell>
        </row>
        <row r="5">
          <cell r="B5" t="str">
            <v>3 KMS</v>
          </cell>
        </row>
        <row r="6">
          <cell r="B6" t="str">
            <v>4 KMS</v>
          </cell>
        </row>
        <row r="7">
          <cell r="B7" t="str">
            <v>5 KMS</v>
          </cell>
        </row>
        <row r="8">
          <cell r="B8" t="str">
            <v>6 KMS</v>
          </cell>
        </row>
        <row r="9">
          <cell r="B9" t="str">
            <v>7 KMS</v>
          </cell>
        </row>
        <row r="10">
          <cell r="B10" t="str">
            <v>8 KMS</v>
          </cell>
        </row>
        <row r="11">
          <cell r="B11" t="str">
            <v>9 KMS</v>
          </cell>
        </row>
        <row r="12">
          <cell r="B12" t="str">
            <v>10 KMS</v>
          </cell>
        </row>
        <row r="13">
          <cell r="B13" t="str">
            <v>11 KMS</v>
          </cell>
        </row>
        <row r="14">
          <cell r="B14" t="str">
            <v>12 KMS</v>
          </cell>
        </row>
        <row r="15">
          <cell r="B15" t="str">
            <v>13 KMS</v>
          </cell>
        </row>
        <row r="16">
          <cell r="B16" t="str">
            <v>14 KMS</v>
          </cell>
        </row>
        <row r="17">
          <cell r="B17" t="str">
            <v>15 KMS</v>
          </cell>
        </row>
        <row r="18">
          <cell r="B18" t="str">
            <v>16 KMS</v>
          </cell>
        </row>
        <row r="19">
          <cell r="B19" t="str">
            <v>17 KMS</v>
          </cell>
        </row>
        <row r="20">
          <cell r="B20" t="str">
            <v>18 KMS</v>
          </cell>
        </row>
        <row r="21">
          <cell r="B21" t="str">
            <v>19 KMS</v>
          </cell>
        </row>
        <row r="22">
          <cell r="B22" t="str">
            <v>20 KMS</v>
          </cell>
        </row>
        <row r="23">
          <cell r="B23" t="str">
            <v>21 KMS</v>
          </cell>
        </row>
        <row r="24">
          <cell r="B24" t="str">
            <v>22 KMS</v>
          </cell>
        </row>
        <row r="25">
          <cell r="B25" t="str">
            <v>23 KMS</v>
          </cell>
        </row>
        <row r="26">
          <cell r="B26" t="str">
            <v>24 KMS</v>
          </cell>
        </row>
        <row r="27">
          <cell r="B27" t="str">
            <v>25 KMS</v>
          </cell>
        </row>
        <row r="28">
          <cell r="B28" t="str">
            <v>26 KMS</v>
          </cell>
        </row>
        <row r="29">
          <cell r="B29" t="str">
            <v>27 KMS</v>
          </cell>
        </row>
        <row r="30">
          <cell r="B30" t="str">
            <v>28 KMS</v>
          </cell>
        </row>
        <row r="31">
          <cell r="B31" t="str">
            <v>29 KMS</v>
          </cell>
        </row>
        <row r="32">
          <cell r="B32" t="str">
            <v>30 KMS</v>
          </cell>
        </row>
        <row r="33">
          <cell r="B33" t="str">
            <v>31 KMS</v>
          </cell>
        </row>
        <row r="34">
          <cell r="B34" t="str">
            <v>32 KMS</v>
          </cell>
        </row>
        <row r="35">
          <cell r="B35" t="str">
            <v>33 KMS</v>
          </cell>
        </row>
        <row r="36">
          <cell r="B36" t="str">
            <v>34 KMS</v>
          </cell>
        </row>
        <row r="37">
          <cell r="B37" t="str">
            <v>35 KMS</v>
          </cell>
        </row>
        <row r="38">
          <cell r="B38" t="str">
            <v>36 KMS</v>
          </cell>
        </row>
        <row r="39">
          <cell r="B39" t="str">
            <v>37 KMS</v>
          </cell>
        </row>
        <row r="40">
          <cell r="B40" t="str">
            <v>38 KMS</v>
          </cell>
        </row>
        <row r="41">
          <cell r="B41" t="str">
            <v>39 KMS</v>
          </cell>
        </row>
        <row r="42">
          <cell r="B42" t="str">
            <v>40 KMS</v>
          </cell>
        </row>
        <row r="43">
          <cell r="B43" t="str">
            <v>41 KMS</v>
          </cell>
        </row>
        <row r="44">
          <cell r="B44" t="str">
            <v>42 KMS</v>
          </cell>
        </row>
        <row r="45">
          <cell r="B45" t="str">
            <v>43 KMS</v>
          </cell>
        </row>
        <row r="46">
          <cell r="B46" t="str">
            <v>44 KMS</v>
          </cell>
        </row>
        <row r="47">
          <cell r="B47" t="str">
            <v>45 KMS</v>
          </cell>
        </row>
        <row r="48">
          <cell r="B48" t="str">
            <v>46 KMS</v>
          </cell>
        </row>
        <row r="49">
          <cell r="B49" t="str">
            <v>47 KMS</v>
          </cell>
        </row>
        <row r="50">
          <cell r="B50" t="str">
            <v>48 KMS</v>
          </cell>
        </row>
        <row r="51">
          <cell r="B51" t="str">
            <v>49 KMS</v>
          </cell>
        </row>
        <row r="52">
          <cell r="B52" t="str">
            <v>50 KMS</v>
          </cell>
        </row>
        <row r="53">
          <cell r="B53" t="str">
            <v>51 KMS</v>
          </cell>
        </row>
        <row r="54">
          <cell r="B54" t="str">
            <v>52 KMS</v>
          </cell>
        </row>
        <row r="55">
          <cell r="B55" t="str">
            <v>53 KMS</v>
          </cell>
        </row>
        <row r="56">
          <cell r="B56" t="str">
            <v>54 KMS</v>
          </cell>
        </row>
        <row r="57">
          <cell r="B57" t="str">
            <v>55 KMS</v>
          </cell>
        </row>
        <row r="58">
          <cell r="B58" t="str">
            <v>56 KMS</v>
          </cell>
        </row>
        <row r="59">
          <cell r="B59" t="str">
            <v>57 KMS</v>
          </cell>
        </row>
        <row r="60">
          <cell r="B60" t="str">
            <v>58 KMS</v>
          </cell>
        </row>
        <row r="61">
          <cell r="B61" t="str">
            <v>59 KMS</v>
          </cell>
        </row>
        <row r="62">
          <cell r="B62" t="str">
            <v>60 KMS</v>
          </cell>
        </row>
        <row r="63">
          <cell r="B63" t="str">
            <v>61 KMS</v>
          </cell>
        </row>
        <row r="64">
          <cell r="B64" t="str">
            <v>62 KMS</v>
          </cell>
        </row>
        <row r="65">
          <cell r="B65" t="str">
            <v>63 KMS</v>
          </cell>
        </row>
        <row r="66">
          <cell r="B66" t="str">
            <v>64 KMS</v>
          </cell>
        </row>
        <row r="67">
          <cell r="B67" t="str">
            <v>65 KMS</v>
          </cell>
        </row>
        <row r="68">
          <cell r="B68" t="str">
            <v>66 KMS</v>
          </cell>
        </row>
        <row r="69">
          <cell r="B69" t="str">
            <v>67 KMS</v>
          </cell>
        </row>
        <row r="70">
          <cell r="B70" t="str">
            <v>68 KMS</v>
          </cell>
        </row>
        <row r="71">
          <cell r="B71" t="str">
            <v>69 KMS</v>
          </cell>
        </row>
        <row r="72">
          <cell r="B72" t="str">
            <v>70 KMS</v>
          </cell>
        </row>
        <row r="73">
          <cell r="B73" t="str">
            <v>71 KMS</v>
          </cell>
        </row>
        <row r="74">
          <cell r="B74" t="str">
            <v>72 KMS</v>
          </cell>
        </row>
        <row r="75">
          <cell r="B75" t="str">
            <v>73 KMS</v>
          </cell>
        </row>
        <row r="76">
          <cell r="B76" t="str">
            <v>74 KMS</v>
          </cell>
        </row>
        <row r="77">
          <cell r="B77" t="str">
            <v>75 KMS</v>
          </cell>
        </row>
        <row r="78">
          <cell r="B78" t="str">
            <v>76 KMS</v>
          </cell>
        </row>
        <row r="79">
          <cell r="B79" t="str">
            <v>77 KMS</v>
          </cell>
        </row>
        <row r="80">
          <cell r="B80" t="str">
            <v>78 KMS</v>
          </cell>
        </row>
        <row r="81">
          <cell r="B81" t="str">
            <v>79 KMS</v>
          </cell>
        </row>
        <row r="82">
          <cell r="B82" t="str">
            <v>80 KMS</v>
          </cell>
        </row>
        <row r="83">
          <cell r="B83" t="str">
            <v>81 KMS</v>
          </cell>
        </row>
        <row r="84">
          <cell r="B84" t="str">
            <v>82 KMS</v>
          </cell>
        </row>
        <row r="85">
          <cell r="B85" t="str">
            <v>83 KMS</v>
          </cell>
        </row>
        <row r="86">
          <cell r="B86" t="str">
            <v>84 KMS</v>
          </cell>
        </row>
        <row r="87">
          <cell r="B87" t="str">
            <v>85 KMS</v>
          </cell>
        </row>
        <row r="88">
          <cell r="B88" t="str">
            <v>86 KMS</v>
          </cell>
        </row>
        <row r="89">
          <cell r="B89" t="str">
            <v>87 KMS</v>
          </cell>
        </row>
        <row r="90">
          <cell r="B90" t="str">
            <v>88 KMS</v>
          </cell>
        </row>
        <row r="91">
          <cell r="B91" t="str">
            <v>89 KMS</v>
          </cell>
        </row>
        <row r="92">
          <cell r="B92" t="str">
            <v>90 KMS</v>
          </cell>
        </row>
        <row r="93">
          <cell r="B93" t="str">
            <v>91 KMS</v>
          </cell>
        </row>
        <row r="94">
          <cell r="B94" t="str">
            <v>92 KMS</v>
          </cell>
        </row>
        <row r="95">
          <cell r="B95" t="str">
            <v>93 KMS</v>
          </cell>
        </row>
        <row r="96">
          <cell r="B96" t="str">
            <v>94 KMS</v>
          </cell>
        </row>
        <row r="97">
          <cell r="B97" t="str">
            <v>95 KMS</v>
          </cell>
        </row>
        <row r="98">
          <cell r="B98" t="str">
            <v>96 KMS</v>
          </cell>
        </row>
        <row r="99">
          <cell r="B99" t="str">
            <v>97 KMS</v>
          </cell>
        </row>
        <row r="100">
          <cell r="B100" t="str">
            <v>98 KMS</v>
          </cell>
        </row>
        <row r="101">
          <cell r="B101" t="str">
            <v>99 KMS</v>
          </cell>
        </row>
        <row r="102">
          <cell r="B102" t="str">
            <v>100 KMS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CREMENTOS"/>
      <sheetName val="PRESUPUESTO ORIGINAL"/>
      <sheetName val="A.I.U"/>
      <sheetName val="Cronograma"/>
      <sheetName val="Flujo de Fondos"/>
      <sheetName val="1.01 - Concretos"/>
      <sheetName val="1.02 - Morteros"/>
      <sheetName val="1.03 - Pañetes"/>
      <sheetName val="2.01 - Preliminares"/>
      <sheetName val="2.02 - Cim. y Desa"/>
      <sheetName val="2.03 - Estructuras"/>
      <sheetName val="2.04 - Mampostería"/>
      <sheetName val="2.05 - Pisos B y A"/>
      <sheetName val="2.06 - Enchapes"/>
      <sheetName val="2.07 - Pinturas y esmaltes"/>
      <sheetName val="2.08 - Cubiertas"/>
      <sheetName val="2.09 - Cielo rasos"/>
      <sheetName val="2.10 - Elec. e Ilum. U.F."/>
      <sheetName val="2.11 - Comunicac., C.E., VyD"/>
      <sheetName val="2.11 - Comunicac., C.E., V y D"/>
      <sheetName val="2.12 - Inst. H y S y Ap. San."/>
      <sheetName val="2.13 - Redes de Gas"/>
      <sheetName val="2.14 - RCI "/>
      <sheetName val="2.15 - Carpintería Metálica"/>
      <sheetName val="2.16 - Carpintería de madera"/>
      <sheetName val="2.17 - Vidrios y cerraduras"/>
      <sheetName val="2.18 - Inst. Deportivas"/>
      <sheetName val="2.19 - Otras Actividades"/>
      <sheetName val="3.01 - Preliminares (vías)"/>
      <sheetName val="3.02 - Explanaciones"/>
      <sheetName val="3.03 - Obras de D. P. y E."/>
      <sheetName val="3.04 - Afirm., Subb y Bases"/>
      <sheetName val="3.05 - Pavim. Rígido"/>
      <sheetName val="3.06 - Pavim. Flexible"/>
      <sheetName val="3.07 - Pavim. Articulado"/>
      <sheetName val="3.08 - Sardineles y andenes"/>
      <sheetName val="3.09 - Señaliz. y demarcación"/>
      <sheetName val="3.10 - Cctos. y Estr. Puentes"/>
      <sheetName val="3.11 - Mantenimiento vial"/>
      <sheetName val="3.12 - Transporte"/>
      <sheetName val="3.13 - Varios (Vías)"/>
      <sheetName val="4.01 - Tub. PVC Acueducto"/>
      <sheetName val="4.02 - Tub. Polietileno"/>
      <sheetName val="4.03 - Accesorios - Acueducto"/>
      <sheetName val="4.04 - Acc. de cont. de presión"/>
      <sheetName val="5.01 - Tub. Sanit. y Accesorios"/>
      <sheetName val="5.02 - Otras obras - Alc. y des"/>
      <sheetName val="5.03 - Concretos y otros - A.A."/>
      <sheetName val="6.01 - Prelim. Redes MT y BT"/>
      <sheetName val="6.02 - Est. Redes Aéreas MTyBT"/>
      <sheetName val="6.03 - Est. Redes Subt. MT y BT"/>
      <sheetName val="6.04 - Subestaciones y Equipos"/>
      <sheetName val="7.01 - Postes Contemporáneos"/>
      <sheetName val="7.02 - Postes Coloniales"/>
      <sheetName val="7.03 - Brazos para postes"/>
      <sheetName val="7.04 - Postes para Escenarios"/>
      <sheetName val="7.05 - Cimentación para postes"/>
      <sheetName val="7.06 - Luminarias AP, Parq, Esc"/>
      <sheetName val="7.07 - Cableado para A.P."/>
      <sheetName val="7.08 - Elem. para telegestión"/>
      <sheetName val="8.01 - Reforestación"/>
    </sheetNames>
    <sheetDataSet>
      <sheetData sheetId="0" refreshError="1"/>
      <sheetData sheetId="1">
        <row r="70">
          <cell r="H70"/>
        </row>
        <row r="1934">
          <cell r="E1934"/>
        </row>
        <row r="1935">
          <cell r="E1935"/>
        </row>
        <row r="1936">
          <cell r="E1936"/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CREMENTOS"/>
      <sheetName val="PRESUPUESTO ORIGINAL"/>
      <sheetName val="A.I.U"/>
      <sheetName val="Cronograma"/>
      <sheetName val="Flujo de Fondos"/>
      <sheetName val="1.01 - Concretos"/>
      <sheetName val="1.02 - Morteros"/>
      <sheetName val="1.03 - Pañetes"/>
      <sheetName val="2.01 - Preliminares"/>
      <sheetName val="2.02 - Cim. y Desa"/>
      <sheetName val="2.03 - Estructuras"/>
      <sheetName val="2.04 - Mampostería"/>
      <sheetName val="2.05 - Pisos B y A"/>
      <sheetName val="2.06 - Enchapes"/>
      <sheetName val="2.07 - Pinturas y esmaltes"/>
      <sheetName val="2.08 - Cubiertas"/>
      <sheetName val="2.09 - Cielo rasos"/>
      <sheetName val="2.10 - Elec. e Ilum. U.F."/>
      <sheetName val="2.11 - Comunicac., C.E., VyD"/>
      <sheetName val="2.11 - Comunicac., C.E., V y D"/>
      <sheetName val="2.12 - Inst. H y S y Ap. San."/>
      <sheetName val="2.13 - Redes de Gas"/>
      <sheetName val="2.14 - RCI "/>
      <sheetName val="2.15 - Carpintería Metálica"/>
      <sheetName val="2.16 - Carpintería de madera"/>
      <sheetName val="2.17 - Vidrios y cerraduras"/>
      <sheetName val="2.18 - Inst. Deportivas"/>
      <sheetName val="2.19 - Otras Actividades"/>
      <sheetName val="3.01 - Preliminares (vías)"/>
      <sheetName val="3.02 - Explanaciones"/>
      <sheetName val="3.03 - Obras de D. P. y E."/>
      <sheetName val="3.04 - Afirm., Subb y Bases"/>
      <sheetName val="3.05 - Pavim. Rígido"/>
      <sheetName val="3.06 - Pavim. Flexible"/>
      <sheetName val="3.07 - Pavim. Articulado"/>
      <sheetName val="3.08 - Sardineles y andenes"/>
      <sheetName val="3.09 - Señaliz. y demarcación"/>
      <sheetName val="3.10 - Cctos. y Estr. Puentes"/>
      <sheetName val="3.11 - Mantenimiento vial"/>
      <sheetName val="3.12 - Transporte"/>
      <sheetName val="3.13 - Varios (Vías)"/>
      <sheetName val="4.01 - Tub. PVC Acueducto"/>
      <sheetName val="4.02 - Tub. Polietileno"/>
      <sheetName val="4.03 - Accesorios - Acueducto"/>
      <sheetName val="4.04 - Acc. de cont. de presión"/>
      <sheetName val="5.01 - Tub. Sanit. y Accesorios"/>
      <sheetName val="5.02 - Otras obras - Alc. y des"/>
      <sheetName val="5.03 - Concretos y otros - A.A."/>
      <sheetName val="6.01 - Prelim. Redes MT y BT"/>
      <sheetName val="6.02 - Est. Redes Aéreas MTyBT"/>
      <sheetName val="6.03 - Est. Redes Subt. MT y BT"/>
      <sheetName val="6.04 - Subestaciones y Equipos"/>
      <sheetName val="7.01 - Postes Contemporáneos"/>
      <sheetName val="7.02 - Postes Coloniales"/>
      <sheetName val="7.03 - Brazos para postes"/>
      <sheetName val="7.04 - Postes para Escenarios"/>
      <sheetName val="7.05 - Cimentación para postes"/>
      <sheetName val="7.06 - Luminarias AP, Parq, Esc"/>
      <sheetName val="7.07 - Cableado para A.P."/>
      <sheetName val="7.08 - Elem. para telegestión"/>
      <sheetName val="8.01 - Reforestación"/>
      <sheetName val="Análisis de Precios Unitarios -"/>
    </sheetNames>
    <sheetDataSet>
      <sheetData sheetId="0"/>
      <sheetData sheetId="1">
        <row r="70">
          <cell r="H70"/>
        </row>
        <row r="1934">
          <cell r="E1934"/>
        </row>
        <row r="1935">
          <cell r="E1935"/>
        </row>
        <row r="1936">
          <cell r="E1936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TA ECONÓMICA+ ADICIONAL"/>
      <sheetName val="APU02"/>
      <sheetName val="excavacion"/>
      <sheetName val="retiro de sobrantes"/>
      <sheetName val="viga"/>
      <sheetName val="zapata"/>
      <sheetName val="columnas"/>
      <sheetName val="viga aerea"/>
      <sheetName val="acero 60000"/>
      <sheetName val="acero de 37000"/>
      <sheetName val="malla"/>
      <sheetName val="muros "/>
      <sheetName val="pañete"/>
      <sheetName val="cubierta"/>
      <sheetName val="estruc. cubierta"/>
      <sheetName val="marco puerta"/>
      <sheetName val="puerta metalica"/>
      <sheetName val="ventana"/>
      <sheetName val="conexion tanque"/>
      <sheetName val="llave manguera"/>
      <sheetName val="puntos hidraulicos"/>
      <sheetName val="red sanitaria 2&quot;"/>
      <sheetName val="red sanitaria de 4&quot;"/>
      <sheetName val="red suministro"/>
      <sheetName val="salida sanitaria 2&quot;"/>
      <sheetName val="salida sanitaria 4&quot;"/>
      <sheetName val="caja inspeccion"/>
      <sheetName val="Enchape"/>
      <sheetName val="Meson"/>
      <sheetName val="Placa Base "/>
      <sheetName val="Pintura"/>
    </sheetNames>
    <sheetDataSet>
      <sheetData sheetId="0" refreshError="1">
        <row r="78">
          <cell r="C78" t="str">
            <v>BALDOSA CERÁMICA PISO-PARED 20X20 CALIDAD PRIMERA</v>
          </cell>
        </row>
        <row r="93">
          <cell r="C93" t="str">
            <v>VINILO SOBRE PAÑETE 2 MANOS</v>
          </cell>
        </row>
        <row r="107">
          <cell r="C107" t="str">
            <v>PUERTA EN LÁMINA CAL 18 INC. ANTICORROSIVO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BANA FINAL"/>
      <sheetName val="APU02"/>
      <sheetName val="excavacion"/>
      <sheetName val="retiro de sobrantes"/>
      <sheetName val="viga"/>
      <sheetName val="zapata"/>
      <sheetName val="caja inspeccion"/>
      <sheetName val="columnas"/>
      <sheetName val="viga aerea"/>
      <sheetName val="acero 60000"/>
      <sheetName val="acero de 37000"/>
      <sheetName val="malla"/>
      <sheetName val="muros "/>
      <sheetName val="pañete"/>
      <sheetName val="cubierta"/>
      <sheetName val="estruc. cubierta"/>
      <sheetName val="marco puerta"/>
      <sheetName val="puerta metalica"/>
      <sheetName val="ventana"/>
      <sheetName val="conexion tanque"/>
      <sheetName val="llave manguera"/>
      <sheetName val="puntos hidraulicos"/>
      <sheetName val="red sanitaria 2&quot;"/>
      <sheetName val="red sanitaria de 4&quot;"/>
      <sheetName val="salida sanitaria 2&quot;"/>
      <sheetName val="salida sanitaria 4&quot;"/>
      <sheetName val="red suministro"/>
      <sheetName val="Acometida Aerea"/>
      <sheetName val="Salida Lampara"/>
      <sheetName val="Tuberia Conduit"/>
      <sheetName val="Placa Base "/>
      <sheetName val="Enchape"/>
      <sheetName val="Pintura"/>
      <sheetName val="Preliminares"/>
      <sheetName val="Placa Tanques"/>
      <sheetName val="Corte Arbo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6">
          <cell r="E16">
            <v>3.36</v>
          </cell>
        </row>
        <row r="17">
          <cell r="E17">
            <v>3</v>
          </cell>
        </row>
        <row r="19">
          <cell r="E19">
            <v>3</v>
          </cell>
        </row>
      </sheetData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53B28-EF35-4150-80C9-DC966E8803FE}">
  <sheetPr>
    <tabColor rgb="FFFFFF00"/>
    <pageSetUpPr fitToPage="1"/>
  </sheetPr>
  <dimension ref="A1:BA2231"/>
  <sheetViews>
    <sheetView tabSelected="1" view="pageBreakPreview" zoomScale="70" zoomScaleNormal="80" zoomScaleSheetLayoutView="70" zoomScalePageLayoutView="90" workbookViewId="0">
      <selection activeCell="A2" sqref="A2:J2"/>
    </sheetView>
  </sheetViews>
  <sheetFormatPr baseColWidth="10" defaultColWidth="10.85546875" defaultRowHeight="15" customHeight="1" x14ac:dyDescent="0.25"/>
  <cols>
    <col min="1" max="1" width="11.42578125" style="254" customWidth="1"/>
    <col min="2" max="2" width="10" style="273" customWidth="1"/>
    <col min="3" max="3" width="87" style="245" customWidth="1"/>
    <col min="4" max="4" width="10" style="256" customWidth="1"/>
    <col min="5" max="5" width="13.5703125" style="24" customWidth="1"/>
    <col min="6" max="6" width="22.140625" style="25" customWidth="1"/>
    <col min="7" max="7" width="22.140625" style="25" hidden="1" customWidth="1"/>
    <col min="8" max="9" width="22.140625" style="25" customWidth="1"/>
    <col min="10" max="10" width="28.28515625" style="26" customWidth="1"/>
    <col min="11" max="11" width="11.85546875" style="210" customWidth="1"/>
    <col min="12" max="53" width="10.85546875" style="210"/>
    <col min="54" max="16384" width="10.85546875" style="211"/>
  </cols>
  <sheetData>
    <row r="1" spans="1:53" ht="15" customHeight="1" x14ac:dyDescent="0.25">
      <c r="A1" s="369"/>
      <c r="B1" s="369"/>
      <c r="C1" s="369"/>
      <c r="D1" s="369"/>
      <c r="E1" s="369"/>
      <c r="F1" s="369"/>
      <c r="G1" s="369"/>
      <c r="H1" s="369"/>
      <c r="I1" s="369"/>
      <c r="J1" s="369"/>
    </row>
    <row r="2" spans="1:53" ht="15" customHeigh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</row>
    <row r="3" spans="1:53" ht="15" customHeight="1" x14ac:dyDescent="0.25">
      <c r="A3" s="370" t="s">
        <v>430</v>
      </c>
      <c r="B3" s="370"/>
      <c r="C3" s="370"/>
      <c r="D3" s="370"/>
      <c r="E3" s="370"/>
      <c r="F3" s="370"/>
      <c r="G3" s="370"/>
      <c r="H3" s="370"/>
      <c r="I3" s="370"/>
      <c r="J3" s="370"/>
    </row>
    <row r="4" spans="1:53" ht="15" customHeight="1" x14ac:dyDescent="0.25">
      <c r="A4" s="370"/>
      <c r="B4" s="370"/>
      <c r="C4" s="370"/>
      <c r="D4" s="370"/>
      <c r="E4" s="370"/>
      <c r="F4" s="370"/>
      <c r="G4" s="370"/>
      <c r="H4" s="370"/>
      <c r="I4" s="370"/>
      <c r="J4" s="370"/>
    </row>
    <row r="5" spans="1:53" ht="3" customHeight="1" x14ac:dyDescent="0.25">
      <c r="A5" s="371"/>
      <c r="B5" s="371"/>
      <c r="C5" s="371"/>
      <c r="D5" s="371"/>
      <c r="E5" s="371"/>
      <c r="F5" s="371"/>
      <c r="G5" s="371"/>
      <c r="H5" s="371"/>
      <c r="I5" s="371"/>
      <c r="J5" s="371"/>
    </row>
    <row r="6" spans="1:53" ht="18" customHeight="1" x14ac:dyDescent="0.25">
      <c r="A6" s="372" t="s">
        <v>96</v>
      </c>
      <c r="B6" s="373"/>
      <c r="C6" s="373"/>
      <c r="D6" s="373"/>
      <c r="E6" s="373"/>
      <c r="F6" s="373"/>
      <c r="G6" s="373"/>
      <c r="H6" s="373"/>
      <c r="I6" s="373"/>
      <c r="J6" s="374"/>
    </row>
    <row r="7" spans="1:53" ht="3" customHeight="1" x14ac:dyDescent="0.25">
      <c r="A7" s="256"/>
      <c r="B7" s="209"/>
      <c r="C7" s="256"/>
      <c r="E7" s="256"/>
      <c r="F7" s="256"/>
      <c r="G7" s="256"/>
      <c r="H7" s="256"/>
      <c r="I7" s="256"/>
      <c r="J7" s="256"/>
    </row>
    <row r="8" spans="1:53" ht="33.75" customHeight="1" x14ac:dyDescent="0.25">
      <c r="A8" s="372" t="s">
        <v>0</v>
      </c>
      <c r="B8" s="373"/>
      <c r="C8" s="373"/>
      <c r="D8" s="373"/>
      <c r="E8" s="373"/>
      <c r="F8" s="373"/>
      <c r="G8" s="373"/>
      <c r="H8" s="373"/>
      <c r="I8" s="373"/>
      <c r="J8" s="374"/>
    </row>
    <row r="9" spans="1:53" s="214" customFormat="1" ht="14.25" customHeight="1" x14ac:dyDescent="0.25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213"/>
      <c r="AQ9" s="213"/>
      <c r="AR9" s="213"/>
      <c r="AS9" s="213"/>
      <c r="AT9" s="213"/>
      <c r="AU9" s="213"/>
      <c r="AV9" s="213"/>
      <c r="AW9" s="213"/>
      <c r="AX9" s="213"/>
      <c r="AY9" s="213"/>
      <c r="AZ9" s="213"/>
      <c r="BA9" s="213"/>
    </row>
    <row r="10" spans="1:53" s="214" customFormat="1" ht="18" customHeight="1" x14ac:dyDescent="0.25">
      <c r="A10" s="385" t="s">
        <v>1</v>
      </c>
      <c r="B10" s="385"/>
      <c r="C10" s="385"/>
      <c r="D10" s="385"/>
      <c r="E10" s="385"/>
      <c r="F10" s="385"/>
      <c r="G10" s="385"/>
      <c r="H10" s="385"/>
      <c r="I10" s="385"/>
      <c r="J10" s="386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213"/>
      <c r="AQ10" s="213"/>
      <c r="AR10" s="213"/>
      <c r="AS10" s="213"/>
      <c r="AT10" s="213"/>
      <c r="AU10" s="213"/>
      <c r="AV10" s="213"/>
      <c r="AW10" s="213"/>
      <c r="AX10" s="213"/>
      <c r="AY10" s="213"/>
      <c r="AZ10" s="213"/>
      <c r="BA10" s="213"/>
    </row>
    <row r="11" spans="1:53" s="214" customFormat="1" ht="18" customHeight="1" x14ac:dyDescent="0.25">
      <c r="A11" s="206"/>
      <c r="B11" s="207"/>
      <c r="C11" s="206"/>
      <c r="D11" s="387" t="s">
        <v>99</v>
      </c>
      <c r="E11" s="387"/>
      <c r="F11" s="387"/>
      <c r="G11" s="387"/>
      <c r="H11" s="388" t="s">
        <v>100</v>
      </c>
      <c r="I11" s="389"/>
      <c r="J11" s="390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13"/>
      <c r="BA11" s="213"/>
    </row>
    <row r="12" spans="1:53" s="214" customFormat="1" ht="33.75" customHeight="1" x14ac:dyDescent="0.25">
      <c r="A12" s="215" t="s">
        <v>2</v>
      </c>
      <c r="B12" s="265" t="s">
        <v>3</v>
      </c>
      <c r="C12" s="215" t="s">
        <v>4</v>
      </c>
      <c r="D12" s="215" t="s">
        <v>5</v>
      </c>
      <c r="E12" s="1" t="s">
        <v>6</v>
      </c>
      <c r="F12" s="2" t="s">
        <v>7</v>
      </c>
      <c r="G12" s="3" t="s">
        <v>8</v>
      </c>
      <c r="H12" s="2" t="s">
        <v>98</v>
      </c>
      <c r="I12" s="2" t="s">
        <v>97</v>
      </c>
      <c r="J12" s="3" t="s">
        <v>8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</row>
    <row r="13" spans="1:53" s="214" customFormat="1" ht="15.75" x14ac:dyDescent="0.25">
      <c r="A13" s="391" t="s">
        <v>11</v>
      </c>
      <c r="B13" s="392"/>
      <c r="C13" s="377" t="s">
        <v>410</v>
      </c>
      <c r="D13" s="377"/>
      <c r="E13" s="377"/>
      <c r="F13" s="377"/>
      <c r="G13" s="377"/>
      <c r="H13" s="377"/>
      <c r="I13" s="377"/>
      <c r="J13" s="377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</row>
    <row r="14" spans="1:53" s="214" customFormat="1" ht="15.75" x14ac:dyDescent="0.25">
      <c r="A14" s="216">
        <v>1.1000000000000001</v>
      </c>
      <c r="B14" s="217" t="s">
        <v>9</v>
      </c>
      <c r="C14" s="218" t="s">
        <v>10</v>
      </c>
      <c r="D14" s="221" t="s">
        <v>247</v>
      </c>
      <c r="E14" s="219">
        <v>16.32</v>
      </c>
      <c r="F14" s="4">
        <v>11296</v>
      </c>
      <c r="G14" s="9">
        <f>+E14*F14</f>
        <v>184350.72</v>
      </c>
      <c r="H14" s="29">
        <f>+I14-E14</f>
        <v>-12.09</v>
      </c>
      <c r="I14" s="219">
        <f>excavacion!J20</f>
        <v>4.2300000000000004</v>
      </c>
      <c r="J14" s="266">
        <f>F14*I14</f>
        <v>47782.080000000002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213"/>
      <c r="AQ14" s="213"/>
      <c r="AR14" s="213"/>
      <c r="AS14" s="213"/>
      <c r="AT14" s="213"/>
      <c r="AU14" s="213"/>
      <c r="AV14" s="213"/>
      <c r="AW14" s="213"/>
      <c r="AX14" s="213"/>
      <c r="AY14" s="213"/>
      <c r="AZ14" s="213"/>
      <c r="BA14" s="213"/>
    </row>
    <row r="15" spans="1:53" s="214" customFormat="1" ht="15.75" x14ac:dyDescent="0.25">
      <c r="A15" s="216"/>
      <c r="B15" s="217"/>
      <c r="C15" s="212"/>
      <c r="D15" s="212"/>
      <c r="E15" s="219"/>
      <c r="F15" s="212"/>
      <c r="G15" s="27">
        <f>SUM(G14)</f>
        <v>184350.72</v>
      </c>
      <c r="H15" s="224"/>
      <c r="I15" s="224"/>
      <c r="J15" s="27">
        <f>SUM(J14)</f>
        <v>47782.080000000002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213"/>
      <c r="AQ15" s="213"/>
      <c r="AR15" s="213"/>
      <c r="AS15" s="213"/>
      <c r="AT15" s="213"/>
      <c r="AU15" s="213"/>
      <c r="AV15" s="213"/>
      <c r="AW15" s="213"/>
      <c r="AX15" s="213"/>
      <c r="AY15" s="213"/>
      <c r="AZ15" s="213"/>
      <c r="BA15" s="213"/>
    </row>
    <row r="16" spans="1:53" s="214" customFormat="1" ht="15.75" x14ac:dyDescent="0.25">
      <c r="A16" s="375" t="s">
        <v>14</v>
      </c>
      <c r="B16" s="376"/>
      <c r="C16" s="377" t="s">
        <v>12</v>
      </c>
      <c r="D16" s="377"/>
      <c r="E16" s="377"/>
      <c r="F16" s="377"/>
      <c r="G16" s="377"/>
      <c r="H16" s="377"/>
      <c r="I16" s="377"/>
      <c r="J16" s="377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213"/>
      <c r="AQ16" s="213"/>
      <c r="AR16" s="213"/>
      <c r="AS16" s="213"/>
      <c r="AT16" s="213"/>
      <c r="AU16" s="213"/>
      <c r="AV16" s="213"/>
      <c r="AW16" s="213"/>
      <c r="AX16" s="213"/>
      <c r="AY16" s="213"/>
      <c r="AZ16" s="213"/>
      <c r="BA16" s="213"/>
    </row>
    <row r="17" spans="1:53" s="214" customFormat="1" ht="30" x14ac:dyDescent="0.25">
      <c r="A17" s="212">
        <v>2.1</v>
      </c>
      <c r="B17" s="212">
        <v>1.46</v>
      </c>
      <c r="C17" s="220" t="s">
        <v>13</v>
      </c>
      <c r="D17" s="221" t="s">
        <v>247</v>
      </c>
      <c r="E17" s="219">
        <v>16.28</v>
      </c>
      <c r="F17" s="5">
        <v>14951</v>
      </c>
      <c r="G17" s="9">
        <f>+E17*F17</f>
        <v>243402.28000000003</v>
      </c>
      <c r="H17" s="29">
        <f>+I17-E17</f>
        <v>1.8900000000000006</v>
      </c>
      <c r="I17" s="29">
        <f>+'retiro de sobrantes'!J19</f>
        <v>18.170000000000002</v>
      </c>
      <c r="J17" s="266">
        <f>F17*I17</f>
        <v>271659.67000000004</v>
      </c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  <c r="AT17" s="213"/>
      <c r="AU17" s="213"/>
      <c r="AV17" s="213"/>
      <c r="AW17" s="213"/>
      <c r="AX17" s="213"/>
      <c r="AY17" s="213"/>
      <c r="AZ17" s="213"/>
      <c r="BA17" s="213"/>
    </row>
    <row r="18" spans="1:53" s="214" customFormat="1" ht="15.75" x14ac:dyDescent="0.25">
      <c r="A18" s="378"/>
      <c r="B18" s="379"/>
      <c r="C18" s="379"/>
      <c r="D18" s="379"/>
      <c r="E18" s="379"/>
      <c r="F18" s="380"/>
      <c r="G18" s="27">
        <f>SUM(G17)</f>
        <v>243402.28000000003</v>
      </c>
      <c r="H18" s="224"/>
      <c r="I18" s="224"/>
      <c r="J18" s="27">
        <f>SUM(J17)</f>
        <v>271659.67000000004</v>
      </c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213"/>
      <c r="AQ18" s="213"/>
      <c r="AR18" s="213"/>
      <c r="AS18" s="213"/>
      <c r="AT18" s="213"/>
      <c r="AU18" s="213"/>
      <c r="AV18" s="213"/>
      <c r="AW18" s="213"/>
      <c r="AX18" s="213"/>
      <c r="AY18" s="213"/>
      <c r="AZ18" s="213"/>
      <c r="BA18" s="213"/>
    </row>
    <row r="19" spans="1:53" s="214" customFormat="1" ht="15.75" x14ac:dyDescent="0.25">
      <c r="A19" s="375" t="s">
        <v>19</v>
      </c>
      <c r="B19" s="376"/>
      <c r="C19" s="381" t="s">
        <v>15</v>
      </c>
      <c r="D19" s="382"/>
      <c r="E19" s="382"/>
      <c r="F19" s="382"/>
      <c r="G19" s="382"/>
      <c r="H19" s="382"/>
      <c r="I19" s="382"/>
      <c r="J19" s="383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213"/>
      <c r="AQ19" s="213"/>
      <c r="AR19" s="213"/>
      <c r="AS19" s="213"/>
      <c r="AT19" s="213"/>
      <c r="AU19" s="213"/>
      <c r="AV19" s="213"/>
      <c r="AW19" s="213"/>
      <c r="AX19" s="213"/>
      <c r="AY19" s="213"/>
      <c r="AZ19" s="213"/>
      <c r="BA19" s="213"/>
    </row>
    <row r="20" spans="1:53" s="214" customFormat="1" ht="15.75" x14ac:dyDescent="0.25">
      <c r="A20" s="212">
        <v>3.1</v>
      </c>
      <c r="B20" s="212">
        <v>2.7</v>
      </c>
      <c r="C20" s="225" t="s">
        <v>16</v>
      </c>
      <c r="D20" s="221" t="s">
        <v>247</v>
      </c>
      <c r="E20" s="219">
        <v>0.86</v>
      </c>
      <c r="F20" s="6">
        <v>715609</v>
      </c>
      <c r="G20" s="9">
        <f>+E20*F20</f>
        <v>615423.74</v>
      </c>
      <c r="H20" s="29">
        <f>+I20-E20</f>
        <v>1.0000000000000009E-2</v>
      </c>
      <c r="I20" s="29">
        <f>viga!J20</f>
        <v>0.87</v>
      </c>
      <c r="J20" s="266">
        <f>F20*I20</f>
        <v>622579.82999999996</v>
      </c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213"/>
      <c r="AQ20" s="213"/>
      <c r="AR20" s="213"/>
      <c r="AS20" s="213"/>
      <c r="AT20" s="213"/>
      <c r="AU20" s="213"/>
      <c r="AV20" s="213"/>
      <c r="AW20" s="213"/>
      <c r="AX20" s="213"/>
      <c r="AY20" s="213"/>
      <c r="AZ20" s="213"/>
      <c r="BA20" s="213"/>
    </row>
    <row r="21" spans="1:53" s="214" customFormat="1" ht="15.75" x14ac:dyDescent="0.25">
      <c r="A21" s="212">
        <v>3.2</v>
      </c>
      <c r="B21" s="212">
        <v>2.8</v>
      </c>
      <c r="C21" s="226" t="s">
        <v>18</v>
      </c>
      <c r="D21" s="221" t="s">
        <v>247</v>
      </c>
      <c r="E21" s="219">
        <v>0.59</v>
      </c>
      <c r="F21" s="6">
        <v>670841</v>
      </c>
      <c r="G21" s="9">
        <f>+E21*F21</f>
        <v>395796.19</v>
      </c>
      <c r="H21" s="29">
        <f>+I21-E21</f>
        <v>9.9999999999999978E-2</v>
      </c>
      <c r="I21" s="29">
        <f>+zapata!$J$19</f>
        <v>0.69</v>
      </c>
      <c r="J21" s="266">
        <f>F21*I21</f>
        <v>462880.29</v>
      </c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3"/>
      <c r="AW21" s="213"/>
      <c r="AX21" s="213"/>
      <c r="AY21" s="213"/>
      <c r="AZ21" s="213"/>
      <c r="BA21" s="213"/>
    </row>
    <row r="22" spans="1:53" s="214" customFormat="1" ht="15.75" x14ac:dyDescent="0.25">
      <c r="A22" s="216"/>
      <c r="B22" s="217"/>
      <c r="C22" s="378"/>
      <c r="D22" s="379"/>
      <c r="E22" s="379"/>
      <c r="F22" s="380"/>
      <c r="G22" s="27">
        <f>SUM(G20:G21)</f>
        <v>1011219.9299999999</v>
      </c>
      <c r="H22" s="224"/>
      <c r="I22" s="224"/>
      <c r="J22" s="27">
        <f>SUM(J20:J21)</f>
        <v>1085460.1199999999</v>
      </c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  <c r="AT22" s="213"/>
      <c r="AU22" s="213"/>
      <c r="AV22" s="213"/>
      <c r="AW22" s="213"/>
      <c r="AX22" s="213"/>
      <c r="AY22" s="213"/>
      <c r="AZ22" s="213"/>
      <c r="BA22" s="213"/>
    </row>
    <row r="23" spans="1:53" s="214" customFormat="1" ht="15.75" x14ac:dyDescent="0.25">
      <c r="A23" s="216"/>
      <c r="B23" s="217"/>
      <c r="C23" s="222"/>
      <c r="D23" s="223"/>
      <c r="E23" s="227"/>
      <c r="F23" s="224"/>
      <c r="G23" s="224"/>
      <c r="H23" s="224"/>
      <c r="I23" s="224"/>
      <c r="J23" s="8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</row>
    <row r="24" spans="1:53" s="214" customFormat="1" ht="15.75" x14ac:dyDescent="0.25">
      <c r="A24" s="375" t="s">
        <v>22</v>
      </c>
      <c r="B24" s="376"/>
      <c r="C24" s="381" t="s">
        <v>20</v>
      </c>
      <c r="D24" s="382"/>
      <c r="E24" s="382"/>
      <c r="F24" s="382"/>
      <c r="G24" s="382"/>
      <c r="H24" s="382"/>
      <c r="I24" s="382"/>
      <c r="J24" s="38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213"/>
      <c r="AQ24" s="213"/>
      <c r="AR24" s="213"/>
      <c r="AS24" s="213"/>
      <c r="AT24" s="213"/>
      <c r="AU24" s="213"/>
      <c r="AV24" s="213"/>
      <c r="AW24" s="213"/>
      <c r="AX24" s="213"/>
      <c r="AY24" s="213"/>
      <c r="AZ24" s="213"/>
      <c r="BA24" s="213"/>
    </row>
    <row r="25" spans="1:53" s="214" customFormat="1" ht="15.75" x14ac:dyDescent="0.25">
      <c r="A25" s="216">
        <v>4.0999999999999996</v>
      </c>
      <c r="B25" s="217">
        <v>3.6</v>
      </c>
      <c r="C25" s="228" t="s">
        <v>21</v>
      </c>
      <c r="D25" s="223" t="s">
        <v>43</v>
      </c>
      <c r="E25" s="219">
        <v>2</v>
      </c>
      <c r="F25" s="9">
        <v>323343</v>
      </c>
      <c r="G25" s="9">
        <f>+E25*F25</f>
        <v>646686</v>
      </c>
      <c r="H25" s="29">
        <f>+I25-E25</f>
        <v>0</v>
      </c>
      <c r="I25" s="29">
        <f>+'caja inspeccion'!J22</f>
        <v>2</v>
      </c>
      <c r="J25" s="266">
        <f>F25*I25</f>
        <v>646686</v>
      </c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213"/>
      <c r="AQ25" s="213"/>
      <c r="AR25" s="213"/>
      <c r="AS25" s="213"/>
      <c r="AT25" s="213"/>
      <c r="AU25" s="213"/>
      <c r="AV25" s="213"/>
      <c r="AW25" s="213"/>
      <c r="AX25" s="213"/>
      <c r="AY25" s="213"/>
      <c r="AZ25" s="213"/>
      <c r="BA25" s="213"/>
    </row>
    <row r="26" spans="1:53" s="214" customFormat="1" ht="15.75" x14ac:dyDescent="0.25">
      <c r="A26" s="216"/>
      <c r="B26" s="217"/>
      <c r="C26" s="222"/>
      <c r="D26" s="223"/>
      <c r="E26" s="227"/>
      <c r="F26" s="224"/>
      <c r="G26" s="27">
        <f>SUM(G25)</f>
        <v>646686</v>
      </c>
      <c r="H26" s="224"/>
      <c r="I26" s="224"/>
      <c r="J26" s="27">
        <f>SUM(J25)</f>
        <v>646686</v>
      </c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213"/>
      <c r="AQ26" s="213"/>
      <c r="AR26" s="213"/>
      <c r="AS26" s="213"/>
      <c r="AT26" s="213"/>
      <c r="AU26" s="213"/>
      <c r="AV26" s="213"/>
      <c r="AW26" s="213"/>
      <c r="AX26" s="213"/>
      <c r="AY26" s="213"/>
      <c r="AZ26" s="213"/>
      <c r="BA26" s="213"/>
    </row>
    <row r="27" spans="1:53" s="214" customFormat="1" ht="15.75" x14ac:dyDescent="0.25">
      <c r="A27" s="384"/>
      <c r="B27" s="384"/>
      <c r="C27" s="384"/>
      <c r="D27" s="384"/>
      <c r="E27" s="384"/>
      <c r="F27" s="384"/>
      <c r="G27" s="384"/>
      <c r="H27" s="384"/>
      <c r="I27" s="384"/>
      <c r="J27" s="384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213"/>
      <c r="AQ27" s="213"/>
      <c r="AR27" s="213"/>
      <c r="AS27" s="213"/>
      <c r="AT27" s="213"/>
      <c r="AU27" s="213"/>
      <c r="AV27" s="213"/>
      <c r="AW27" s="213"/>
      <c r="AX27" s="213"/>
      <c r="AY27" s="213"/>
      <c r="AZ27" s="213"/>
      <c r="BA27" s="213"/>
    </row>
    <row r="28" spans="1:53" s="214" customFormat="1" ht="15.75" x14ac:dyDescent="0.25">
      <c r="A28" s="375" t="s">
        <v>30</v>
      </c>
      <c r="B28" s="376"/>
      <c r="C28" s="381" t="s">
        <v>23</v>
      </c>
      <c r="D28" s="382"/>
      <c r="E28" s="382"/>
      <c r="F28" s="382"/>
      <c r="G28" s="382"/>
      <c r="H28" s="382"/>
      <c r="I28" s="382"/>
      <c r="J28" s="38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213"/>
      <c r="AQ28" s="213"/>
      <c r="AR28" s="213"/>
      <c r="AS28" s="213"/>
      <c r="AT28" s="213"/>
      <c r="AU28" s="213"/>
      <c r="AV28" s="213"/>
      <c r="AW28" s="213"/>
      <c r="AX28" s="213"/>
      <c r="AY28" s="213"/>
      <c r="AZ28" s="213"/>
      <c r="BA28" s="213"/>
    </row>
    <row r="29" spans="1:53" s="214" customFormat="1" ht="15.75" x14ac:dyDescent="0.25">
      <c r="A29" s="222">
        <v>5.0999999999999996</v>
      </c>
      <c r="B29" s="229">
        <v>4.3</v>
      </c>
      <c r="C29" s="230" t="s">
        <v>24</v>
      </c>
      <c r="D29" s="221" t="s">
        <v>247</v>
      </c>
      <c r="E29" s="219">
        <v>0.5</v>
      </c>
      <c r="F29" s="10">
        <v>949658</v>
      </c>
      <c r="G29" s="9">
        <f>+E29*F29</f>
        <v>474829</v>
      </c>
      <c r="H29" s="29">
        <f>+I29-E29</f>
        <v>-0.06</v>
      </c>
      <c r="I29" s="29">
        <f>columnas!J22</f>
        <v>0.44</v>
      </c>
      <c r="J29" s="266">
        <f>F29*I29</f>
        <v>417849.52</v>
      </c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13"/>
      <c r="AM29" s="213"/>
      <c r="AN29" s="213"/>
      <c r="AO29" s="213"/>
      <c r="AP29" s="213"/>
      <c r="AQ29" s="213"/>
      <c r="AR29" s="213"/>
      <c r="AS29" s="213"/>
      <c r="AT29" s="213"/>
      <c r="AU29" s="213"/>
      <c r="AV29" s="213"/>
      <c r="AW29" s="213"/>
      <c r="AX29" s="213"/>
      <c r="AY29" s="213"/>
      <c r="AZ29" s="213"/>
      <c r="BA29" s="213"/>
    </row>
    <row r="30" spans="1:53" s="214" customFormat="1" ht="15.75" x14ac:dyDescent="0.25">
      <c r="A30" s="222">
        <v>5.2</v>
      </c>
      <c r="B30" s="232">
        <v>4.26</v>
      </c>
      <c r="C30" s="230" t="s">
        <v>25</v>
      </c>
      <c r="D30" s="221" t="s">
        <v>247</v>
      </c>
      <c r="E30" s="219">
        <v>0.41400000000000003</v>
      </c>
      <c r="F30" s="10">
        <v>1017123</v>
      </c>
      <c r="G30" s="9">
        <f>+E30*F30</f>
        <v>421088.92200000002</v>
      </c>
      <c r="H30" s="29">
        <f>+I30-E30</f>
        <v>5.3999999999999604E-3</v>
      </c>
      <c r="I30" s="29">
        <f>'viga aerea'!J23</f>
        <v>0.4194</v>
      </c>
      <c r="J30" s="266">
        <f>F30*I30</f>
        <v>426581.38620000001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13"/>
      <c r="AT30" s="213"/>
      <c r="AU30" s="213"/>
      <c r="AV30" s="213"/>
      <c r="AW30" s="213"/>
      <c r="AX30" s="213"/>
      <c r="AY30" s="213"/>
      <c r="AZ30" s="213"/>
      <c r="BA30" s="213"/>
    </row>
    <row r="31" spans="1:53" s="214" customFormat="1" ht="15.75" x14ac:dyDescent="0.25">
      <c r="A31" s="222">
        <v>5.3</v>
      </c>
      <c r="B31" s="224">
        <v>4.22</v>
      </c>
      <c r="C31" s="230" t="s">
        <v>26</v>
      </c>
      <c r="D31" s="221" t="s">
        <v>27</v>
      </c>
      <c r="E31" s="219">
        <v>195.2</v>
      </c>
      <c r="F31" s="10">
        <v>6950</v>
      </c>
      <c r="G31" s="9">
        <f>+E31*F31</f>
        <v>1356640</v>
      </c>
      <c r="H31" s="29">
        <f>+I31-E31</f>
        <v>5.0400000000000205</v>
      </c>
      <c r="I31" s="278">
        <f>+'acero 60000'!K20</f>
        <v>200.24</v>
      </c>
      <c r="J31" s="266">
        <f>F31*I31</f>
        <v>1391668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13"/>
      <c r="AT31" s="213"/>
      <c r="AU31" s="213"/>
      <c r="AV31" s="213"/>
      <c r="AW31" s="213"/>
      <c r="AX31" s="213"/>
      <c r="AY31" s="213"/>
      <c r="AZ31" s="213"/>
      <c r="BA31" s="213"/>
    </row>
    <row r="32" spans="1:53" s="214" customFormat="1" ht="15.75" x14ac:dyDescent="0.25">
      <c r="A32" s="222">
        <v>5.4</v>
      </c>
      <c r="B32" s="224">
        <v>4.21</v>
      </c>
      <c r="C32" s="228" t="s">
        <v>28</v>
      </c>
      <c r="D32" s="221" t="s">
        <v>27</v>
      </c>
      <c r="E32" s="219">
        <v>164.58</v>
      </c>
      <c r="F32" s="10">
        <v>6724</v>
      </c>
      <c r="G32" s="9">
        <f>+E32*F32</f>
        <v>1106635.9200000002</v>
      </c>
      <c r="H32" s="29">
        <f>+I32-E32</f>
        <v>-77.190000000000012</v>
      </c>
      <c r="I32" s="278">
        <f>+'acero de 37000'!J22</f>
        <v>87.39</v>
      </c>
      <c r="J32" s="266">
        <f>F32*I32</f>
        <v>587610.36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  <c r="AT32" s="213"/>
      <c r="AU32" s="213"/>
      <c r="AV32" s="213"/>
      <c r="AW32" s="213"/>
      <c r="AX32" s="213"/>
      <c r="AY32" s="213"/>
      <c r="AZ32" s="213"/>
      <c r="BA32" s="213"/>
    </row>
    <row r="33" spans="1:53" s="214" customFormat="1" ht="15.75" x14ac:dyDescent="0.25">
      <c r="A33" s="222">
        <v>5.5</v>
      </c>
      <c r="B33" s="224">
        <v>4.2300000000000004</v>
      </c>
      <c r="C33" s="228" t="s">
        <v>29</v>
      </c>
      <c r="D33" s="221" t="s">
        <v>27</v>
      </c>
      <c r="E33" s="219">
        <v>29.6</v>
      </c>
      <c r="F33" s="10">
        <v>9153</v>
      </c>
      <c r="G33" s="9">
        <f>+E33*F33</f>
        <v>270928.8</v>
      </c>
      <c r="H33" s="29">
        <f>+I33-E33</f>
        <v>7.1700000000000017</v>
      </c>
      <c r="I33" s="29">
        <f>malla!J21</f>
        <v>36.770000000000003</v>
      </c>
      <c r="J33" s="266">
        <f>F33*I33</f>
        <v>336555.81000000006</v>
      </c>
      <c r="K33" s="213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3"/>
      <c r="AW33" s="213"/>
      <c r="AX33" s="213"/>
      <c r="AY33" s="213"/>
      <c r="AZ33" s="213"/>
      <c r="BA33" s="213"/>
    </row>
    <row r="34" spans="1:53" s="214" customFormat="1" ht="15.75" x14ac:dyDescent="0.25">
      <c r="A34" s="378"/>
      <c r="B34" s="379"/>
      <c r="C34" s="379"/>
      <c r="D34" s="379"/>
      <c r="E34" s="379"/>
      <c r="F34" s="380"/>
      <c r="G34" s="27">
        <f>SUM(G29:G33)</f>
        <v>3630122.642</v>
      </c>
      <c r="H34" s="224"/>
      <c r="I34" s="224"/>
      <c r="J34" s="27">
        <f>SUM(J29:J33)</f>
        <v>3160265.0762</v>
      </c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  <c r="AT34" s="213"/>
      <c r="AU34" s="213"/>
      <c r="AV34" s="213"/>
      <c r="AW34" s="213"/>
      <c r="AX34" s="213"/>
      <c r="AY34" s="213"/>
      <c r="AZ34" s="213"/>
      <c r="BA34" s="213"/>
    </row>
    <row r="35" spans="1:53" s="214" customFormat="1" ht="15.75" x14ac:dyDescent="0.25">
      <c r="A35" s="222"/>
      <c r="B35" s="224"/>
      <c r="C35" s="222"/>
      <c r="D35" s="223"/>
      <c r="E35" s="227"/>
      <c r="F35" s="223"/>
      <c r="G35" s="223"/>
      <c r="H35" s="223"/>
      <c r="I35" s="223"/>
      <c r="J35" s="224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3"/>
      <c r="AG35" s="213"/>
      <c r="AH35" s="213"/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  <c r="AT35" s="213"/>
      <c r="AU35" s="213"/>
      <c r="AV35" s="213"/>
      <c r="AW35" s="213"/>
      <c r="AX35" s="213"/>
      <c r="AY35" s="213"/>
      <c r="AZ35" s="213"/>
      <c r="BA35" s="213"/>
    </row>
    <row r="36" spans="1:53" s="214" customFormat="1" ht="15.75" x14ac:dyDescent="0.25">
      <c r="A36" s="375" t="s">
        <v>32</v>
      </c>
      <c r="B36" s="376"/>
      <c r="C36" s="381" t="s">
        <v>31</v>
      </c>
      <c r="D36" s="382"/>
      <c r="E36" s="382"/>
      <c r="F36" s="382"/>
      <c r="G36" s="382"/>
      <c r="H36" s="382"/>
      <c r="I36" s="382"/>
      <c r="J36" s="38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3"/>
      <c r="AE36" s="213"/>
      <c r="AF36" s="213"/>
      <c r="AG36" s="213"/>
      <c r="AH36" s="213"/>
      <c r="AI36" s="213"/>
      <c r="AJ36" s="213"/>
      <c r="AK36" s="213"/>
      <c r="AL36" s="213"/>
      <c r="AM36" s="213"/>
      <c r="AN36" s="213"/>
      <c r="AO36" s="213"/>
      <c r="AP36" s="213"/>
      <c r="AQ36" s="213"/>
      <c r="AR36" s="213"/>
      <c r="AS36" s="213"/>
      <c r="AT36" s="213"/>
      <c r="AU36" s="213"/>
      <c r="AV36" s="213"/>
      <c r="AW36" s="213"/>
      <c r="AX36" s="213"/>
      <c r="AY36" s="213"/>
      <c r="AZ36" s="213"/>
      <c r="BA36" s="213"/>
    </row>
    <row r="37" spans="1:53" s="214" customFormat="1" ht="15.75" x14ac:dyDescent="0.25">
      <c r="A37" s="212">
        <v>6.1</v>
      </c>
      <c r="B37" s="222">
        <v>5.17</v>
      </c>
      <c r="C37" s="233" t="s">
        <v>95</v>
      </c>
      <c r="D37" s="221" t="s">
        <v>248</v>
      </c>
      <c r="E37" s="219">
        <v>32.86</v>
      </c>
      <c r="F37" s="11">
        <v>52350</v>
      </c>
      <c r="G37" s="9">
        <f>+E37*F37</f>
        <v>1720221</v>
      </c>
      <c r="H37" s="29">
        <f>+I37-E37</f>
        <v>1.9976999999999947</v>
      </c>
      <c r="I37" s="29">
        <f>'muros '!J25</f>
        <v>34.857699999999994</v>
      </c>
      <c r="J37" s="266">
        <f>F37*I37</f>
        <v>1824800.5949999997</v>
      </c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3"/>
      <c r="AO37" s="213"/>
      <c r="AP37" s="213"/>
      <c r="AQ37" s="213"/>
      <c r="AR37" s="213"/>
      <c r="AS37" s="213"/>
      <c r="AT37" s="213"/>
      <c r="AU37" s="213"/>
      <c r="AV37" s="213"/>
      <c r="AW37" s="213"/>
      <c r="AX37" s="213"/>
      <c r="AY37" s="213"/>
      <c r="AZ37" s="213"/>
      <c r="BA37" s="213"/>
    </row>
    <row r="38" spans="1:53" s="214" customFormat="1" ht="15.75" x14ac:dyDescent="0.25">
      <c r="A38" s="378"/>
      <c r="B38" s="379"/>
      <c r="C38" s="379"/>
      <c r="D38" s="379"/>
      <c r="E38" s="379"/>
      <c r="F38" s="380"/>
      <c r="G38" s="27">
        <f>SUM(G37)</f>
        <v>1720221</v>
      </c>
      <c r="H38" s="224"/>
      <c r="I38" s="224"/>
      <c r="J38" s="27">
        <f>SUM(J37)</f>
        <v>1824800.5949999997</v>
      </c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/>
      <c r="AN38" s="213"/>
      <c r="AO38" s="213"/>
      <c r="AP38" s="213"/>
      <c r="AQ38" s="213"/>
      <c r="AR38" s="213"/>
      <c r="AS38" s="213"/>
      <c r="AT38" s="213"/>
      <c r="AU38" s="213"/>
      <c r="AV38" s="213"/>
      <c r="AW38" s="213"/>
      <c r="AX38" s="213"/>
      <c r="AY38" s="213"/>
      <c r="AZ38" s="213"/>
      <c r="BA38" s="213"/>
    </row>
    <row r="39" spans="1:53" s="214" customFormat="1" ht="15.75" x14ac:dyDescent="0.25">
      <c r="A39" s="378"/>
      <c r="B39" s="379"/>
      <c r="C39" s="379"/>
      <c r="D39" s="379"/>
      <c r="E39" s="379"/>
      <c r="F39" s="379"/>
      <c r="G39" s="379"/>
      <c r="H39" s="379"/>
      <c r="I39" s="379"/>
      <c r="J39" s="380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  <c r="AM39" s="213"/>
      <c r="AN39" s="213"/>
      <c r="AO39" s="213"/>
      <c r="AP39" s="213"/>
      <c r="AQ39" s="213"/>
      <c r="AR39" s="213"/>
      <c r="AS39" s="213"/>
      <c r="AT39" s="213"/>
      <c r="AU39" s="213"/>
      <c r="AV39" s="213"/>
      <c r="AW39" s="213"/>
      <c r="AX39" s="213"/>
      <c r="AY39" s="213"/>
      <c r="AZ39" s="213"/>
      <c r="BA39" s="213"/>
    </row>
    <row r="40" spans="1:53" s="214" customFormat="1" ht="15.75" x14ac:dyDescent="0.25">
      <c r="A40" s="375" t="s">
        <v>35</v>
      </c>
      <c r="B40" s="376"/>
      <c r="C40" s="381" t="s">
        <v>33</v>
      </c>
      <c r="D40" s="382"/>
      <c r="E40" s="382"/>
      <c r="F40" s="382"/>
      <c r="G40" s="382"/>
      <c r="H40" s="382"/>
      <c r="I40" s="382"/>
      <c r="J40" s="38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3"/>
      <c r="AO40" s="213"/>
      <c r="AP40" s="213"/>
      <c r="AQ40" s="213"/>
      <c r="AR40" s="213"/>
      <c r="AS40" s="213"/>
      <c r="AT40" s="213"/>
      <c r="AU40" s="213"/>
      <c r="AV40" s="213"/>
      <c r="AW40" s="213"/>
      <c r="AX40" s="213"/>
      <c r="AY40" s="213"/>
      <c r="AZ40" s="213"/>
      <c r="BA40" s="213"/>
    </row>
    <row r="41" spans="1:53" s="214" customFormat="1" ht="15.75" x14ac:dyDescent="0.25">
      <c r="A41" s="222">
        <v>7.1</v>
      </c>
      <c r="B41" s="212">
        <v>6.19</v>
      </c>
      <c r="C41" s="234" t="s">
        <v>34</v>
      </c>
      <c r="D41" s="221" t="s">
        <v>248</v>
      </c>
      <c r="E41" s="219">
        <v>60.34</v>
      </c>
      <c r="F41" s="6">
        <v>23334</v>
      </c>
      <c r="G41" s="9">
        <f>+E41*F41</f>
        <v>1407973.56</v>
      </c>
      <c r="H41" s="29">
        <f>+I41-E41</f>
        <v>11.81816286106249</v>
      </c>
      <c r="I41" s="29">
        <f>pañete!I32</f>
        <v>72.158162861062493</v>
      </c>
      <c r="J41" s="266">
        <f>F41*I41</f>
        <v>1683738.5722000322</v>
      </c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3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</row>
    <row r="42" spans="1:53" s="214" customFormat="1" ht="15.75" x14ac:dyDescent="0.25">
      <c r="A42" s="378"/>
      <c r="B42" s="379"/>
      <c r="C42" s="379"/>
      <c r="D42" s="379"/>
      <c r="E42" s="379"/>
      <c r="F42" s="380"/>
      <c r="G42" s="27">
        <f>SUM(G41)</f>
        <v>1407973.56</v>
      </c>
      <c r="H42" s="224"/>
      <c r="I42" s="224"/>
      <c r="J42" s="27">
        <f>SUM(J41)</f>
        <v>1683738.5722000322</v>
      </c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3"/>
      <c r="AE42" s="213"/>
      <c r="AF42" s="213"/>
      <c r="AG42" s="213"/>
      <c r="AH42" s="213"/>
      <c r="AI42" s="213"/>
      <c r="AJ42" s="213"/>
      <c r="AK42" s="213"/>
      <c r="AL42" s="213"/>
      <c r="AM42" s="213"/>
      <c r="AN42" s="213"/>
      <c r="AO42" s="213"/>
      <c r="AP42" s="213"/>
      <c r="AQ42" s="213"/>
      <c r="AR42" s="213"/>
      <c r="AS42" s="213"/>
      <c r="AT42" s="213"/>
      <c r="AU42" s="213"/>
      <c r="AV42" s="213"/>
      <c r="AW42" s="213"/>
      <c r="AX42" s="213"/>
      <c r="AY42" s="213"/>
      <c r="AZ42" s="213"/>
      <c r="BA42" s="213"/>
    </row>
    <row r="43" spans="1:53" s="214" customFormat="1" ht="15.75" x14ac:dyDescent="0.25">
      <c r="A43" s="378"/>
      <c r="B43" s="379"/>
      <c r="C43" s="379"/>
      <c r="D43" s="379"/>
      <c r="E43" s="379"/>
      <c r="F43" s="379"/>
      <c r="G43" s="379"/>
      <c r="H43" s="379"/>
      <c r="I43" s="379"/>
      <c r="J43" s="380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</row>
    <row r="44" spans="1:53" s="214" customFormat="1" ht="15.75" x14ac:dyDescent="0.25">
      <c r="A44" s="375" t="s">
        <v>249</v>
      </c>
      <c r="B44" s="376"/>
      <c r="C44" s="381" t="s">
        <v>36</v>
      </c>
      <c r="D44" s="382"/>
      <c r="E44" s="382"/>
      <c r="F44" s="382"/>
      <c r="G44" s="382"/>
      <c r="H44" s="382"/>
      <c r="I44" s="382"/>
      <c r="J44" s="38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3"/>
      <c r="AL44" s="213"/>
      <c r="AM44" s="213"/>
      <c r="AN44" s="213"/>
      <c r="AO44" s="213"/>
      <c r="AP44" s="213"/>
      <c r="AQ44" s="213"/>
      <c r="AR44" s="213"/>
      <c r="AS44" s="213"/>
      <c r="AT44" s="213"/>
      <c r="AU44" s="213"/>
      <c r="AV44" s="213"/>
      <c r="AW44" s="213"/>
      <c r="AX44" s="213"/>
      <c r="AY44" s="213"/>
      <c r="AZ44" s="213"/>
      <c r="BA44" s="213"/>
    </row>
    <row r="45" spans="1:53" s="214" customFormat="1" ht="19.5" customHeight="1" x14ac:dyDescent="0.25">
      <c r="A45" s="221">
        <v>8.1</v>
      </c>
      <c r="B45" s="231">
        <v>7.2</v>
      </c>
      <c r="C45" s="235" t="s">
        <v>37</v>
      </c>
      <c r="D45" s="221" t="s">
        <v>248</v>
      </c>
      <c r="E45" s="219">
        <v>16</v>
      </c>
      <c r="F45" s="10">
        <v>57759</v>
      </c>
      <c r="G45" s="9">
        <f>+E45*F45</f>
        <v>924144</v>
      </c>
      <c r="H45" s="29">
        <f>+I45-E45</f>
        <v>1.1999999999999993</v>
      </c>
      <c r="I45" s="29">
        <f>+cubierta!J22</f>
        <v>17.2</v>
      </c>
      <c r="J45" s="266">
        <f>F45*I45</f>
        <v>993454.79999999993</v>
      </c>
      <c r="K45" s="236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3"/>
      <c r="AE45" s="213"/>
      <c r="AF45" s="213"/>
      <c r="AG45" s="213"/>
      <c r="AH45" s="213"/>
      <c r="AI45" s="213"/>
      <c r="AJ45" s="213"/>
      <c r="AK45" s="213"/>
      <c r="AL45" s="213"/>
      <c r="AM45" s="213"/>
      <c r="AN45" s="213"/>
      <c r="AO45" s="213"/>
      <c r="AP45" s="213"/>
      <c r="AQ45" s="213"/>
      <c r="AR45" s="213"/>
      <c r="AS45" s="213"/>
      <c r="AT45" s="213"/>
      <c r="AU45" s="213"/>
      <c r="AV45" s="213"/>
      <c r="AW45" s="213"/>
      <c r="AX45" s="213"/>
      <c r="AY45" s="213"/>
      <c r="AZ45" s="213"/>
      <c r="BA45" s="213"/>
    </row>
    <row r="46" spans="1:53" s="214" customFormat="1" ht="19.5" customHeight="1" x14ac:dyDescent="0.25">
      <c r="A46" s="237">
        <v>8.1999999999999993</v>
      </c>
      <c r="B46" s="238">
        <v>7.21</v>
      </c>
      <c r="C46" s="239" t="s">
        <v>39</v>
      </c>
      <c r="D46" s="221" t="s">
        <v>248</v>
      </c>
      <c r="E46" s="219">
        <v>16</v>
      </c>
      <c r="F46" s="6">
        <f>APUs!J200</f>
        <v>53036.73</v>
      </c>
      <c r="G46" s="277">
        <f>+E46*F46</f>
        <v>848587.68</v>
      </c>
      <c r="H46" s="29">
        <f>+I46-E46</f>
        <v>-16</v>
      </c>
      <c r="I46" s="278">
        <v>0</v>
      </c>
      <c r="J46" s="266">
        <f>F46*I46</f>
        <v>0</v>
      </c>
      <c r="K46" s="236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3"/>
      <c r="AE46" s="213"/>
      <c r="AF46" s="213"/>
      <c r="AG46" s="213"/>
      <c r="AH46" s="213"/>
      <c r="AI46" s="213"/>
      <c r="AJ46" s="213"/>
      <c r="AK46" s="213"/>
      <c r="AL46" s="213"/>
      <c r="AM46" s="213"/>
      <c r="AN46" s="213"/>
      <c r="AO46" s="213"/>
      <c r="AP46" s="213"/>
      <c r="AQ46" s="213"/>
      <c r="AR46" s="213"/>
      <c r="AS46" s="213"/>
      <c r="AT46" s="213"/>
      <c r="AU46" s="213"/>
      <c r="AV46" s="213"/>
      <c r="AW46" s="213"/>
      <c r="AX46" s="213"/>
      <c r="AY46" s="213"/>
      <c r="AZ46" s="213"/>
      <c r="BA46" s="213"/>
    </row>
    <row r="47" spans="1:53" s="214" customFormat="1" ht="15.75" x14ac:dyDescent="0.25">
      <c r="A47" s="216"/>
      <c r="B47" s="217"/>
      <c r="C47" s="378"/>
      <c r="D47" s="379"/>
      <c r="E47" s="379"/>
      <c r="F47" s="380"/>
      <c r="G47" s="27">
        <f>SUM(G45:G46)</f>
        <v>1772731.6800000002</v>
      </c>
      <c r="H47" s="232"/>
      <c r="I47" s="232"/>
      <c r="J47" s="27">
        <f>SUM(J45:J46)</f>
        <v>993454.79999999993</v>
      </c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3"/>
      <c r="AP47" s="213"/>
      <c r="AQ47" s="213"/>
      <c r="AR47" s="213"/>
      <c r="AS47" s="213"/>
      <c r="AT47" s="213"/>
      <c r="AU47" s="213"/>
      <c r="AV47" s="213"/>
      <c r="AW47" s="213"/>
      <c r="AX47" s="213"/>
      <c r="AY47" s="213"/>
      <c r="AZ47" s="213"/>
      <c r="BA47" s="213"/>
    </row>
    <row r="48" spans="1:53" s="214" customFormat="1" ht="15.75" x14ac:dyDescent="0.25">
      <c r="A48" s="378"/>
      <c r="B48" s="379"/>
      <c r="C48" s="379"/>
      <c r="D48" s="379"/>
      <c r="E48" s="379"/>
      <c r="F48" s="379"/>
      <c r="G48" s="379"/>
      <c r="H48" s="379"/>
      <c r="I48" s="379"/>
      <c r="J48" s="380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213"/>
      <c r="AG48" s="213"/>
      <c r="AH48" s="213"/>
      <c r="AI48" s="213"/>
      <c r="AJ48" s="213"/>
      <c r="AK48" s="213"/>
      <c r="AL48" s="213"/>
      <c r="AM48" s="213"/>
      <c r="AN48" s="213"/>
      <c r="AO48" s="213"/>
      <c r="AP48" s="213"/>
      <c r="AQ48" s="213"/>
      <c r="AR48" s="213"/>
      <c r="AS48" s="213"/>
      <c r="AT48" s="213"/>
      <c r="AU48" s="213"/>
      <c r="AV48" s="213"/>
      <c r="AW48" s="213"/>
      <c r="AX48" s="213"/>
      <c r="AY48" s="213"/>
      <c r="AZ48" s="213"/>
      <c r="BA48" s="213"/>
    </row>
    <row r="49" spans="1:53" s="214" customFormat="1" ht="15.75" x14ac:dyDescent="0.25">
      <c r="A49" s="375" t="s">
        <v>250</v>
      </c>
      <c r="B49" s="376"/>
      <c r="C49" s="393" t="s">
        <v>41</v>
      </c>
      <c r="D49" s="393"/>
      <c r="E49" s="393"/>
      <c r="F49" s="393"/>
      <c r="G49" s="393"/>
      <c r="H49" s="393"/>
      <c r="I49" s="393"/>
      <c r="J49" s="39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3"/>
      <c r="AE49" s="213"/>
      <c r="AF49" s="213"/>
      <c r="AG49" s="213"/>
      <c r="AH49" s="213"/>
      <c r="AI49" s="213"/>
      <c r="AJ49" s="213"/>
      <c r="AK49" s="213"/>
      <c r="AL49" s="213"/>
      <c r="AM49" s="213"/>
      <c r="AN49" s="213"/>
      <c r="AO49" s="213"/>
      <c r="AP49" s="213"/>
      <c r="AQ49" s="213"/>
      <c r="AR49" s="213"/>
      <c r="AS49" s="213"/>
      <c r="AT49" s="213"/>
      <c r="AU49" s="213"/>
      <c r="AV49" s="213"/>
      <c r="AW49" s="213"/>
      <c r="AX49" s="213"/>
      <c r="AY49" s="213"/>
      <c r="AZ49" s="213"/>
      <c r="BA49" s="213"/>
    </row>
    <row r="50" spans="1:53" s="214" customFormat="1" ht="15.75" x14ac:dyDescent="0.25">
      <c r="A50" s="212">
        <v>9.1</v>
      </c>
      <c r="B50" s="212">
        <v>10.4</v>
      </c>
      <c r="C50" s="220" t="s">
        <v>42</v>
      </c>
      <c r="D50" s="221" t="s">
        <v>43</v>
      </c>
      <c r="E50" s="219">
        <v>4</v>
      </c>
      <c r="F50" s="12">
        <v>236384</v>
      </c>
      <c r="G50" s="9">
        <f>+E50*F50</f>
        <v>945536</v>
      </c>
      <c r="H50" s="29">
        <f>+I50-E50</f>
        <v>-3</v>
      </c>
      <c r="I50" s="278">
        <f>'marcos puertas'!J22</f>
        <v>1</v>
      </c>
      <c r="J50" s="266">
        <f>F50*I50</f>
        <v>236384</v>
      </c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3"/>
      <c r="AE50" s="213"/>
      <c r="AF50" s="213"/>
      <c r="AG50" s="213"/>
      <c r="AH50" s="213"/>
      <c r="AI50" s="213"/>
      <c r="AJ50" s="213"/>
      <c r="AK50" s="213"/>
      <c r="AL50" s="213"/>
      <c r="AM50" s="213"/>
      <c r="AN50" s="213"/>
      <c r="AO50" s="213"/>
      <c r="AP50" s="213"/>
      <c r="AQ50" s="213"/>
      <c r="AR50" s="213"/>
      <c r="AS50" s="213"/>
      <c r="AT50" s="213"/>
      <c r="AU50" s="213"/>
      <c r="AV50" s="213"/>
      <c r="AW50" s="213"/>
      <c r="AX50" s="213"/>
      <c r="AY50" s="213"/>
      <c r="AZ50" s="213"/>
      <c r="BA50" s="213"/>
    </row>
    <row r="51" spans="1:53" s="214" customFormat="1" ht="15.75" x14ac:dyDescent="0.25">
      <c r="A51" s="222">
        <v>9.1999999999999993</v>
      </c>
      <c r="B51" s="212">
        <v>10.7</v>
      </c>
      <c r="C51" s="240" t="s">
        <v>44</v>
      </c>
      <c r="D51" s="221" t="s">
        <v>248</v>
      </c>
      <c r="E51" s="219">
        <v>6.32</v>
      </c>
      <c r="F51" s="12">
        <v>269782</v>
      </c>
      <c r="G51" s="9">
        <f>+E51*F51</f>
        <v>1705022.24</v>
      </c>
      <c r="H51" s="29">
        <f>+I51-E51</f>
        <v>-0.96000000000000085</v>
      </c>
      <c r="I51" s="29">
        <f>'puerta metalica'!J22</f>
        <v>5.3599999999999994</v>
      </c>
      <c r="J51" s="266">
        <f>F51*I51</f>
        <v>1446031.5199999998</v>
      </c>
      <c r="K51" s="213"/>
      <c r="L51" s="213"/>
      <c r="M51" s="213"/>
      <c r="N51" s="213"/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  <c r="AA51" s="213"/>
      <c r="AB51" s="213"/>
      <c r="AC51" s="213"/>
      <c r="AD51" s="213"/>
      <c r="AE51" s="213"/>
      <c r="AF51" s="213"/>
      <c r="AG51" s="213"/>
      <c r="AH51" s="213"/>
      <c r="AI51" s="213"/>
      <c r="AJ51" s="213"/>
      <c r="AK51" s="213"/>
      <c r="AL51" s="213"/>
      <c r="AM51" s="213"/>
      <c r="AN51" s="213"/>
      <c r="AO51" s="213"/>
      <c r="AP51" s="213"/>
      <c r="AQ51" s="213"/>
      <c r="AR51" s="213"/>
      <c r="AS51" s="213"/>
      <c r="AT51" s="213"/>
      <c r="AU51" s="213"/>
      <c r="AV51" s="213"/>
      <c r="AW51" s="213"/>
      <c r="AX51" s="213"/>
      <c r="AY51" s="213"/>
      <c r="AZ51" s="213"/>
      <c r="BA51" s="213"/>
    </row>
    <row r="52" spans="1:53" s="214" customFormat="1" ht="15.75" x14ac:dyDescent="0.25">
      <c r="A52" s="222">
        <v>9.3000000000000007</v>
      </c>
      <c r="B52" s="219">
        <v>10.199999999999999</v>
      </c>
      <c r="C52" s="220" t="s">
        <v>45</v>
      </c>
      <c r="D52" s="221" t="s">
        <v>248</v>
      </c>
      <c r="E52" s="219">
        <v>1.69</v>
      </c>
      <c r="F52" s="12">
        <v>167379</v>
      </c>
      <c r="G52" s="9">
        <f>+E52*F52</f>
        <v>282870.51</v>
      </c>
      <c r="H52" s="29">
        <f>+I52-E52</f>
        <v>-0.31000000000000005</v>
      </c>
      <c r="I52" s="29">
        <f>ventana!J21</f>
        <v>1.38</v>
      </c>
      <c r="J52" s="266">
        <f>F52*I52</f>
        <v>230983.02</v>
      </c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3"/>
      <c r="AO52" s="213"/>
      <c r="AP52" s="213"/>
      <c r="AQ52" s="213"/>
      <c r="AR52" s="213"/>
      <c r="AS52" s="213"/>
      <c r="AT52" s="213"/>
      <c r="AU52" s="213"/>
      <c r="AV52" s="213"/>
      <c r="AW52" s="213"/>
      <c r="AX52" s="213"/>
      <c r="AY52" s="213"/>
      <c r="AZ52" s="213"/>
      <c r="BA52" s="213"/>
    </row>
    <row r="53" spans="1:53" s="214" customFormat="1" ht="15.75" x14ac:dyDescent="0.25">
      <c r="A53" s="378"/>
      <c r="B53" s="379"/>
      <c r="C53" s="379"/>
      <c r="D53" s="379"/>
      <c r="E53" s="379"/>
      <c r="F53" s="380"/>
      <c r="G53" s="28">
        <f>SUM(G50:G52)</f>
        <v>2933428.75</v>
      </c>
      <c r="H53" s="224"/>
      <c r="I53" s="224"/>
      <c r="J53" s="28">
        <f>SUM(J50:J52)</f>
        <v>1913398.5399999998</v>
      </c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3"/>
      <c r="AP53" s="213"/>
      <c r="AQ53" s="213"/>
      <c r="AR53" s="213"/>
      <c r="AS53" s="213"/>
      <c r="AT53" s="213"/>
      <c r="AU53" s="213"/>
      <c r="AV53" s="213"/>
      <c r="AW53" s="213"/>
      <c r="AX53" s="213"/>
      <c r="AY53" s="213"/>
      <c r="AZ53" s="213"/>
      <c r="BA53" s="213"/>
    </row>
    <row r="54" spans="1:53" s="214" customFormat="1" ht="15.75" x14ac:dyDescent="0.25">
      <c r="A54" s="378"/>
      <c r="B54" s="379"/>
      <c r="C54" s="379"/>
      <c r="D54" s="379"/>
      <c r="E54" s="379"/>
      <c r="F54" s="379"/>
      <c r="G54" s="379"/>
      <c r="H54" s="379"/>
      <c r="I54" s="379"/>
      <c r="J54" s="380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  <c r="AT54" s="213"/>
      <c r="AU54" s="213"/>
      <c r="AV54" s="213"/>
      <c r="AW54" s="213"/>
      <c r="AX54" s="213"/>
      <c r="AY54" s="213"/>
      <c r="AZ54" s="213"/>
      <c r="BA54" s="213"/>
    </row>
    <row r="55" spans="1:53" s="214" customFormat="1" ht="15.75" x14ac:dyDescent="0.25">
      <c r="A55" s="375" t="s">
        <v>40</v>
      </c>
      <c r="B55" s="376"/>
      <c r="C55" s="393" t="s">
        <v>47</v>
      </c>
      <c r="D55" s="393"/>
      <c r="E55" s="393"/>
      <c r="F55" s="393"/>
      <c r="G55" s="393"/>
      <c r="H55" s="393"/>
      <c r="I55" s="393"/>
      <c r="J55" s="39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I55" s="213"/>
      <c r="AJ55" s="213"/>
      <c r="AK55" s="213"/>
      <c r="AL55" s="213"/>
      <c r="AM55" s="213"/>
      <c r="AN55" s="213"/>
      <c r="AO55" s="213"/>
      <c r="AP55" s="213"/>
      <c r="AQ55" s="213"/>
      <c r="AR55" s="213"/>
      <c r="AS55" s="213"/>
      <c r="AT55" s="213"/>
      <c r="AU55" s="213"/>
      <c r="AV55" s="213"/>
      <c r="AW55" s="213"/>
      <c r="AX55" s="213"/>
      <c r="AY55" s="213"/>
      <c r="AZ55" s="213"/>
      <c r="BA55" s="213"/>
    </row>
    <row r="56" spans="1:53" s="214" customFormat="1" ht="15.75" x14ac:dyDescent="0.25">
      <c r="A56" s="212">
        <v>10.1</v>
      </c>
      <c r="B56" s="212">
        <v>11.8</v>
      </c>
      <c r="C56" s="240" t="s">
        <v>48</v>
      </c>
      <c r="D56" s="221" t="s">
        <v>43</v>
      </c>
      <c r="E56" s="219">
        <v>1</v>
      </c>
      <c r="F56" s="12">
        <v>304335</v>
      </c>
      <c r="G56" s="9">
        <f t="shared" ref="G56:G63" si="0">+E56*F56</f>
        <v>304335</v>
      </c>
      <c r="H56" s="29">
        <f t="shared" ref="H56:H63" si="1">+I56-E56</f>
        <v>1</v>
      </c>
      <c r="I56" s="29">
        <f>+'conexion tanque'!J22</f>
        <v>2</v>
      </c>
      <c r="J56" s="266">
        <f t="shared" ref="J56:J63" si="2">F56*I56</f>
        <v>608670</v>
      </c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/>
      <c r="AC56" s="213"/>
      <c r="AD56" s="213"/>
      <c r="AE56" s="213"/>
      <c r="AF56" s="213"/>
      <c r="AG56" s="213"/>
      <c r="AH56" s="213"/>
      <c r="AI56" s="213"/>
      <c r="AJ56" s="213"/>
      <c r="AK56" s="213"/>
      <c r="AL56" s="213"/>
      <c r="AM56" s="213"/>
      <c r="AN56" s="213"/>
      <c r="AO56" s="213"/>
      <c r="AP56" s="213"/>
      <c r="AQ56" s="213"/>
      <c r="AR56" s="213"/>
      <c r="AS56" s="213"/>
      <c r="AT56" s="213"/>
      <c r="AU56" s="213"/>
      <c r="AV56" s="213"/>
      <c r="AW56" s="213"/>
      <c r="AX56" s="213"/>
      <c r="AY56" s="213"/>
      <c r="AZ56" s="213"/>
      <c r="BA56" s="213"/>
    </row>
    <row r="57" spans="1:53" s="214" customFormat="1" ht="15.75" customHeight="1" x14ac:dyDescent="0.25">
      <c r="A57" s="212">
        <v>10.199999999999999</v>
      </c>
      <c r="B57" s="212">
        <v>11.12</v>
      </c>
      <c r="C57" s="240" t="s">
        <v>49</v>
      </c>
      <c r="D57" s="221" t="s">
        <v>43</v>
      </c>
      <c r="E57" s="219">
        <v>1</v>
      </c>
      <c r="F57" s="12">
        <v>48237</v>
      </c>
      <c r="G57" s="9">
        <f t="shared" si="0"/>
        <v>48237</v>
      </c>
      <c r="H57" s="29">
        <f t="shared" si="1"/>
        <v>0</v>
      </c>
      <c r="I57" s="29">
        <f>+'llave manguera'!J22</f>
        <v>1</v>
      </c>
      <c r="J57" s="266">
        <f t="shared" si="2"/>
        <v>48237</v>
      </c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213"/>
      <c r="AR57" s="213"/>
      <c r="AS57" s="213"/>
      <c r="AT57" s="213"/>
      <c r="AU57" s="213"/>
      <c r="AV57" s="213"/>
      <c r="AW57" s="213"/>
      <c r="AX57" s="213"/>
      <c r="AY57" s="213"/>
      <c r="AZ57" s="213"/>
      <c r="BA57" s="213"/>
    </row>
    <row r="58" spans="1:53" s="214" customFormat="1" ht="15.75" x14ac:dyDescent="0.25">
      <c r="A58" s="212">
        <v>10.3</v>
      </c>
      <c r="B58" s="212">
        <v>11.16</v>
      </c>
      <c r="C58" s="220" t="s">
        <v>50</v>
      </c>
      <c r="D58" s="221" t="s">
        <v>43</v>
      </c>
      <c r="E58" s="219">
        <v>6</v>
      </c>
      <c r="F58" s="12">
        <v>89947</v>
      </c>
      <c r="G58" s="9">
        <f t="shared" si="0"/>
        <v>539682</v>
      </c>
      <c r="H58" s="29">
        <f t="shared" si="1"/>
        <v>0</v>
      </c>
      <c r="I58" s="29">
        <f>+'puntos hidraulicos'!J21</f>
        <v>6</v>
      </c>
      <c r="J58" s="266">
        <f t="shared" si="2"/>
        <v>539682</v>
      </c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213"/>
      <c r="AR58" s="213"/>
      <c r="AS58" s="213"/>
      <c r="AT58" s="213"/>
      <c r="AU58" s="213"/>
      <c r="AV58" s="213"/>
      <c r="AW58" s="213"/>
      <c r="AX58" s="213"/>
      <c r="AY58" s="213"/>
      <c r="AZ58" s="213"/>
      <c r="BA58" s="213"/>
    </row>
    <row r="59" spans="1:53" s="214" customFormat="1" ht="15.75" x14ac:dyDescent="0.25">
      <c r="A59" s="212">
        <v>10.4</v>
      </c>
      <c r="B59" s="212">
        <v>11.31</v>
      </c>
      <c r="C59" s="220" t="s">
        <v>51</v>
      </c>
      <c r="D59" s="221" t="s">
        <v>52</v>
      </c>
      <c r="E59" s="219">
        <v>4.8999999999999995</v>
      </c>
      <c r="F59" s="12">
        <v>33027</v>
      </c>
      <c r="G59" s="9">
        <f t="shared" si="0"/>
        <v>161832.29999999999</v>
      </c>
      <c r="H59" s="29">
        <f t="shared" si="1"/>
        <v>0.60000000000000053</v>
      </c>
      <c r="I59" s="29">
        <f>+'red sanitaria 2"'!J22</f>
        <v>5.5</v>
      </c>
      <c r="J59" s="266">
        <f t="shared" si="2"/>
        <v>181648.5</v>
      </c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3"/>
      <c r="AE59" s="213"/>
      <c r="AF59" s="213"/>
      <c r="AG59" s="213"/>
      <c r="AH59" s="213"/>
      <c r="AI59" s="213"/>
      <c r="AJ59" s="213"/>
      <c r="AK59" s="213"/>
      <c r="AL59" s="213"/>
      <c r="AM59" s="213"/>
      <c r="AN59" s="213"/>
      <c r="AO59" s="213"/>
      <c r="AP59" s="213"/>
      <c r="AQ59" s="213"/>
      <c r="AR59" s="213"/>
      <c r="AS59" s="213"/>
      <c r="AT59" s="213"/>
      <c r="AU59" s="213"/>
      <c r="AV59" s="213"/>
      <c r="AW59" s="213"/>
      <c r="AX59" s="213"/>
      <c r="AY59" s="213"/>
      <c r="AZ59" s="213"/>
      <c r="BA59" s="213"/>
    </row>
    <row r="60" spans="1:53" s="214" customFormat="1" ht="15.75" x14ac:dyDescent="0.25">
      <c r="A60" s="212">
        <v>10.5</v>
      </c>
      <c r="B60" s="212">
        <v>11.33</v>
      </c>
      <c r="C60" s="220" t="s">
        <v>53</v>
      </c>
      <c r="D60" s="221" t="s">
        <v>52</v>
      </c>
      <c r="E60" s="219">
        <v>8.1499999999999986</v>
      </c>
      <c r="F60" s="12">
        <v>60992</v>
      </c>
      <c r="G60" s="9">
        <f t="shared" si="0"/>
        <v>497084.79999999993</v>
      </c>
      <c r="H60" s="29">
        <f t="shared" si="1"/>
        <v>0.50000000000000178</v>
      </c>
      <c r="I60" s="29">
        <f>+'red sanitaria de 4"'!J22</f>
        <v>8.65</v>
      </c>
      <c r="J60" s="266">
        <f t="shared" si="2"/>
        <v>527580.80000000005</v>
      </c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3"/>
      <c r="AE60" s="213"/>
      <c r="AF60" s="213"/>
      <c r="AG60" s="213"/>
      <c r="AH60" s="213"/>
      <c r="AI60" s="213"/>
      <c r="AJ60" s="213"/>
      <c r="AK60" s="213"/>
      <c r="AL60" s="213"/>
      <c r="AM60" s="213"/>
      <c r="AN60" s="213"/>
      <c r="AO60" s="213"/>
      <c r="AP60" s="213"/>
      <c r="AQ60" s="213"/>
      <c r="AR60" s="213"/>
      <c r="AS60" s="213"/>
      <c r="AT60" s="213"/>
      <c r="AU60" s="213"/>
      <c r="AV60" s="213"/>
      <c r="AW60" s="213"/>
      <c r="AX60" s="213"/>
      <c r="AY60" s="213"/>
      <c r="AZ60" s="213"/>
      <c r="BA60" s="213"/>
    </row>
    <row r="61" spans="1:53" s="214" customFormat="1" ht="15.75" x14ac:dyDescent="0.25">
      <c r="A61" s="212">
        <v>10.6</v>
      </c>
      <c r="B61" s="212">
        <v>11.19</v>
      </c>
      <c r="C61" s="220" t="s">
        <v>54</v>
      </c>
      <c r="D61" s="221" t="s">
        <v>43</v>
      </c>
      <c r="E61" s="219">
        <v>4</v>
      </c>
      <c r="F61" s="12">
        <v>94059</v>
      </c>
      <c r="G61" s="9">
        <f t="shared" si="0"/>
        <v>376236</v>
      </c>
      <c r="H61" s="29">
        <f t="shared" si="1"/>
        <v>0</v>
      </c>
      <c r="I61" s="29">
        <f>+'salida sanitaria 2"'!J22</f>
        <v>4</v>
      </c>
      <c r="J61" s="266">
        <f t="shared" si="2"/>
        <v>376236</v>
      </c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213"/>
      <c r="AT61" s="213"/>
      <c r="AU61" s="213"/>
      <c r="AV61" s="213"/>
      <c r="AW61" s="213"/>
      <c r="AX61" s="213"/>
      <c r="AY61" s="213"/>
      <c r="AZ61" s="213"/>
      <c r="BA61" s="213"/>
    </row>
    <row r="62" spans="1:53" s="214" customFormat="1" ht="15.75" x14ac:dyDescent="0.25">
      <c r="A62" s="212">
        <v>10.7</v>
      </c>
      <c r="B62" s="212">
        <v>11.21</v>
      </c>
      <c r="C62" s="220" t="s">
        <v>55</v>
      </c>
      <c r="D62" s="221" t="s">
        <v>43</v>
      </c>
      <c r="E62" s="219">
        <v>2</v>
      </c>
      <c r="F62" s="12">
        <v>120403</v>
      </c>
      <c r="G62" s="9">
        <f t="shared" si="0"/>
        <v>240806</v>
      </c>
      <c r="H62" s="29">
        <f t="shared" si="1"/>
        <v>0</v>
      </c>
      <c r="I62" s="29">
        <f>+'salida sanitaria 4"'!J22</f>
        <v>2</v>
      </c>
      <c r="J62" s="266">
        <f t="shared" si="2"/>
        <v>240806</v>
      </c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3"/>
      <c r="AE62" s="213"/>
      <c r="AF62" s="213"/>
      <c r="AG62" s="213"/>
      <c r="AH62" s="213"/>
      <c r="AI62" s="213"/>
      <c r="AJ62" s="213"/>
      <c r="AK62" s="213"/>
      <c r="AL62" s="213"/>
      <c r="AM62" s="213"/>
      <c r="AN62" s="213"/>
      <c r="AO62" s="213"/>
      <c r="AP62" s="213"/>
      <c r="AQ62" s="213"/>
      <c r="AR62" s="213"/>
      <c r="AS62" s="213"/>
      <c r="AT62" s="213"/>
      <c r="AU62" s="213"/>
      <c r="AV62" s="213"/>
      <c r="AW62" s="213"/>
      <c r="AX62" s="213"/>
      <c r="AY62" s="213"/>
      <c r="AZ62" s="213"/>
      <c r="BA62" s="213"/>
    </row>
    <row r="63" spans="1:53" s="214" customFormat="1" ht="21" customHeight="1" x14ac:dyDescent="0.25">
      <c r="A63" s="212">
        <v>10.8</v>
      </c>
      <c r="B63" s="212">
        <v>11.27</v>
      </c>
      <c r="C63" s="220" t="s">
        <v>56</v>
      </c>
      <c r="D63" s="221" t="s">
        <v>52</v>
      </c>
      <c r="E63" s="219">
        <v>14.75</v>
      </c>
      <c r="F63" s="12">
        <v>11428</v>
      </c>
      <c r="G63" s="9">
        <f t="shared" si="0"/>
        <v>168563</v>
      </c>
      <c r="H63" s="29">
        <f t="shared" si="1"/>
        <v>2.8000000000000007</v>
      </c>
      <c r="I63" s="29">
        <f>+'red suministro'!J24</f>
        <v>17.55</v>
      </c>
      <c r="J63" s="266">
        <f t="shared" si="2"/>
        <v>200561.4</v>
      </c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3"/>
      <c r="AW63" s="213"/>
      <c r="AX63" s="213"/>
      <c r="AY63" s="213"/>
      <c r="AZ63" s="213"/>
      <c r="BA63" s="213"/>
    </row>
    <row r="64" spans="1:53" s="214" customFormat="1" ht="18.75" customHeight="1" x14ac:dyDescent="0.25">
      <c r="A64" s="378"/>
      <c r="B64" s="379"/>
      <c r="C64" s="379"/>
      <c r="D64" s="379"/>
      <c r="E64" s="379"/>
      <c r="F64" s="380"/>
      <c r="G64" s="27">
        <f>SUM(G56:G63)</f>
        <v>2336776.1</v>
      </c>
      <c r="H64" s="224"/>
      <c r="I64" s="224"/>
      <c r="J64" s="27">
        <f>SUM(J56:J63)</f>
        <v>2723421.6999999997</v>
      </c>
      <c r="K64" s="213"/>
      <c r="L64" s="213"/>
      <c r="M64" s="213"/>
      <c r="N64" s="213"/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213"/>
      <c r="AC64" s="213"/>
      <c r="AD64" s="213"/>
      <c r="AE64" s="213"/>
      <c r="AF64" s="213"/>
      <c r="AG64" s="213"/>
      <c r="AH64" s="213"/>
      <c r="AI64" s="213"/>
      <c r="AJ64" s="213"/>
      <c r="AK64" s="213"/>
      <c r="AL64" s="213"/>
      <c r="AM64" s="213"/>
      <c r="AN64" s="213"/>
      <c r="AO64" s="213"/>
      <c r="AP64" s="213"/>
      <c r="AQ64" s="213"/>
      <c r="AR64" s="213"/>
      <c r="AS64" s="213"/>
      <c r="AT64" s="213"/>
      <c r="AU64" s="213"/>
      <c r="AV64" s="213"/>
      <c r="AW64" s="213"/>
      <c r="AX64" s="213"/>
      <c r="AY64" s="213"/>
      <c r="AZ64" s="213"/>
      <c r="BA64" s="213"/>
    </row>
    <row r="65" spans="1:53" s="214" customFormat="1" ht="17.25" customHeight="1" x14ac:dyDescent="0.25">
      <c r="A65" s="378"/>
      <c r="B65" s="379"/>
      <c r="C65" s="379"/>
      <c r="D65" s="379"/>
      <c r="E65" s="379"/>
      <c r="F65" s="379"/>
      <c r="G65" s="379"/>
      <c r="H65" s="379"/>
      <c r="I65" s="379"/>
      <c r="J65" s="380"/>
      <c r="K65" s="213"/>
      <c r="L65" s="213"/>
      <c r="M65" s="213"/>
      <c r="N65" s="213"/>
      <c r="O65" s="213"/>
      <c r="P65" s="213"/>
      <c r="Q65" s="213"/>
      <c r="R65" s="213"/>
      <c r="S65" s="213"/>
      <c r="T65" s="213"/>
      <c r="U65" s="213"/>
      <c r="V65" s="213"/>
      <c r="W65" s="213"/>
      <c r="X65" s="213"/>
      <c r="Y65" s="213"/>
      <c r="Z65" s="213"/>
      <c r="AA65" s="213"/>
      <c r="AB65" s="213"/>
      <c r="AC65" s="213"/>
      <c r="AD65" s="213"/>
      <c r="AE65" s="213"/>
      <c r="AF65" s="213"/>
      <c r="AG65" s="213"/>
      <c r="AH65" s="213"/>
      <c r="AI65" s="213"/>
      <c r="AJ65" s="213"/>
      <c r="AK65" s="213"/>
      <c r="AL65" s="213"/>
      <c r="AM65" s="213"/>
      <c r="AN65" s="213"/>
      <c r="AO65" s="213"/>
      <c r="AP65" s="213"/>
      <c r="AQ65" s="213"/>
      <c r="AR65" s="213"/>
      <c r="AS65" s="213"/>
      <c r="AT65" s="213"/>
      <c r="AU65" s="213"/>
      <c r="AV65" s="213"/>
      <c r="AW65" s="213"/>
      <c r="AX65" s="213"/>
      <c r="AY65" s="213"/>
      <c r="AZ65" s="213"/>
      <c r="BA65" s="213"/>
    </row>
    <row r="66" spans="1:53" s="214" customFormat="1" ht="15.75" x14ac:dyDescent="0.25">
      <c r="A66" s="375" t="s">
        <v>46</v>
      </c>
      <c r="B66" s="376"/>
      <c r="C66" s="396" t="s">
        <v>58</v>
      </c>
      <c r="D66" s="396"/>
      <c r="E66" s="396"/>
      <c r="F66" s="396"/>
      <c r="G66" s="396"/>
      <c r="H66" s="396"/>
      <c r="I66" s="396"/>
      <c r="J66" s="396"/>
      <c r="K66" s="213"/>
      <c r="L66" s="213"/>
      <c r="M66" s="213"/>
      <c r="N66" s="213"/>
      <c r="O66" s="213"/>
      <c r="P66" s="213"/>
      <c r="Q66" s="213"/>
      <c r="R66" s="213"/>
      <c r="S66" s="213"/>
      <c r="T66" s="213"/>
      <c r="U66" s="213"/>
      <c r="V66" s="213"/>
      <c r="W66" s="213"/>
      <c r="X66" s="213"/>
      <c r="Y66" s="213"/>
      <c r="Z66" s="213"/>
      <c r="AA66" s="213"/>
      <c r="AB66" s="213"/>
      <c r="AC66" s="213"/>
      <c r="AD66" s="213"/>
      <c r="AE66" s="213"/>
      <c r="AF66" s="213"/>
      <c r="AG66" s="213"/>
      <c r="AH66" s="213"/>
      <c r="AI66" s="213"/>
      <c r="AJ66" s="213"/>
      <c r="AK66" s="213"/>
      <c r="AL66" s="213"/>
      <c r="AM66" s="213"/>
      <c r="AN66" s="213"/>
      <c r="AO66" s="213"/>
      <c r="AP66" s="213"/>
      <c r="AQ66" s="213"/>
      <c r="AR66" s="213"/>
      <c r="AS66" s="213"/>
      <c r="AT66" s="213"/>
      <c r="AU66" s="213"/>
      <c r="AV66" s="213"/>
      <c r="AW66" s="213"/>
      <c r="AX66" s="213"/>
      <c r="AY66" s="213"/>
      <c r="AZ66" s="213"/>
      <c r="BA66" s="213"/>
    </row>
    <row r="67" spans="1:53" s="214" customFormat="1" ht="15.75" x14ac:dyDescent="0.25">
      <c r="A67" s="241">
        <v>11.1</v>
      </c>
      <c r="B67" s="212">
        <v>12.1</v>
      </c>
      <c r="C67" s="242" t="s">
        <v>59</v>
      </c>
      <c r="D67" s="221" t="s">
        <v>43</v>
      </c>
      <c r="E67" s="219">
        <v>1</v>
      </c>
      <c r="F67" s="6">
        <v>449710</v>
      </c>
      <c r="G67" s="9">
        <f>+E67*F67</f>
        <v>449710</v>
      </c>
      <c r="H67" s="29">
        <f>+I67-E67</f>
        <v>0</v>
      </c>
      <c r="I67" s="29">
        <f>'Acometida Aerea'!J24</f>
        <v>1</v>
      </c>
      <c r="J67" s="266">
        <f>F67*I67</f>
        <v>449710</v>
      </c>
      <c r="K67" s="213"/>
      <c r="L67" s="213"/>
      <c r="M67" s="213"/>
      <c r="N67" s="213"/>
      <c r="O67" s="213"/>
      <c r="P67" s="213"/>
      <c r="Q67" s="213"/>
      <c r="R67" s="213"/>
      <c r="S67" s="213"/>
      <c r="T67" s="213"/>
      <c r="U67" s="213"/>
      <c r="V67" s="213"/>
      <c r="W67" s="213"/>
      <c r="X67" s="213"/>
      <c r="Y67" s="213"/>
      <c r="Z67" s="213"/>
      <c r="AA67" s="213"/>
      <c r="AB67" s="213"/>
      <c r="AC67" s="213"/>
      <c r="AD67" s="213"/>
      <c r="AE67" s="213"/>
      <c r="AF67" s="213"/>
      <c r="AG67" s="213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3"/>
      <c r="AT67" s="213"/>
      <c r="AU67" s="213"/>
      <c r="AV67" s="213"/>
      <c r="AW67" s="213"/>
      <c r="AX67" s="213"/>
      <c r="AY67" s="213"/>
      <c r="AZ67" s="213"/>
      <c r="BA67" s="213"/>
    </row>
    <row r="68" spans="1:53" s="214" customFormat="1" ht="18.75" customHeight="1" x14ac:dyDescent="0.25">
      <c r="A68" s="212">
        <v>11.2</v>
      </c>
      <c r="B68" s="243">
        <v>12.2</v>
      </c>
      <c r="C68" s="220" t="s">
        <v>60</v>
      </c>
      <c r="D68" s="221" t="s">
        <v>43</v>
      </c>
      <c r="E68" s="219">
        <v>3</v>
      </c>
      <c r="F68" s="5">
        <v>71497</v>
      </c>
      <c r="G68" s="9">
        <f>+E68*F68</f>
        <v>214491</v>
      </c>
      <c r="H68" s="29">
        <f>+I68-E68</f>
        <v>-1</v>
      </c>
      <c r="I68" s="29">
        <f>+'Salida Lampara'!J24</f>
        <v>2</v>
      </c>
      <c r="J68" s="266">
        <f>F68*I68</f>
        <v>142994</v>
      </c>
      <c r="K68" s="213"/>
      <c r="L68" s="213"/>
      <c r="M68" s="213"/>
      <c r="N68" s="213"/>
      <c r="O68" s="213"/>
      <c r="P68" s="213"/>
      <c r="Q68" s="213"/>
      <c r="R68" s="213"/>
      <c r="S68" s="213"/>
      <c r="T68" s="213"/>
      <c r="U68" s="213"/>
      <c r="V68" s="213"/>
      <c r="W68" s="213"/>
      <c r="X68" s="213"/>
      <c r="Y68" s="213"/>
      <c r="Z68" s="213"/>
      <c r="AA68" s="213"/>
      <c r="AB68" s="213"/>
      <c r="AC68" s="213"/>
      <c r="AD68" s="213"/>
      <c r="AE68" s="213"/>
      <c r="AF68" s="213"/>
      <c r="AG68" s="213"/>
      <c r="AH68" s="213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13"/>
      <c r="AT68" s="213"/>
      <c r="AU68" s="213"/>
      <c r="AV68" s="213"/>
      <c r="AW68" s="213"/>
      <c r="AX68" s="213"/>
      <c r="AY68" s="213"/>
      <c r="AZ68" s="213"/>
      <c r="BA68" s="213"/>
    </row>
    <row r="69" spans="1:53" s="214" customFormat="1" ht="18.75" customHeight="1" x14ac:dyDescent="0.25">
      <c r="A69" s="212">
        <v>11.3</v>
      </c>
      <c r="B69" s="219">
        <v>12.16</v>
      </c>
      <c r="C69" s="220" t="s">
        <v>61</v>
      </c>
      <c r="D69" s="221" t="s">
        <v>52</v>
      </c>
      <c r="E69" s="219">
        <v>15</v>
      </c>
      <c r="F69" s="5">
        <v>4462</v>
      </c>
      <c r="G69" s="9">
        <f>+E69*F69</f>
        <v>66930</v>
      </c>
      <c r="H69" s="29">
        <f>+I69-E69</f>
        <v>0</v>
      </c>
      <c r="I69" s="29">
        <f>+'Tuberia Conduit'!J24</f>
        <v>15</v>
      </c>
      <c r="J69" s="266">
        <f>F69*I69</f>
        <v>66930</v>
      </c>
      <c r="K69" s="213"/>
      <c r="L69" s="213"/>
      <c r="M69" s="213"/>
      <c r="N69" s="213"/>
      <c r="O69" s="213"/>
      <c r="P69" s="213"/>
      <c r="Q69" s="213"/>
      <c r="R69" s="213"/>
      <c r="S69" s="213"/>
      <c r="T69" s="213"/>
      <c r="U69" s="213"/>
      <c r="V69" s="213"/>
      <c r="W69" s="213"/>
      <c r="X69" s="213"/>
      <c r="Y69" s="213"/>
      <c r="Z69" s="213"/>
      <c r="AA69" s="213"/>
      <c r="AB69" s="213"/>
      <c r="AC69" s="213"/>
      <c r="AD69" s="213"/>
      <c r="AE69" s="213"/>
      <c r="AF69" s="213"/>
      <c r="AG69" s="213"/>
      <c r="AH69" s="213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13"/>
      <c r="AT69" s="213"/>
      <c r="AU69" s="213"/>
      <c r="AV69" s="213"/>
      <c r="AW69" s="213"/>
      <c r="AX69" s="213"/>
      <c r="AY69" s="213"/>
      <c r="AZ69" s="213"/>
      <c r="BA69" s="213"/>
    </row>
    <row r="70" spans="1:53" s="214" customFormat="1" ht="15.75" x14ac:dyDescent="0.25">
      <c r="A70" s="397"/>
      <c r="B70" s="398"/>
      <c r="C70" s="398"/>
      <c r="D70" s="398"/>
      <c r="E70" s="398"/>
      <c r="F70" s="399"/>
      <c r="G70" s="27">
        <f>SUM(G67:G69)</f>
        <v>731131</v>
      </c>
      <c r="H70" s="257"/>
      <c r="I70" s="257"/>
      <c r="J70" s="27">
        <f>SUM(J67:J69)</f>
        <v>659634</v>
      </c>
      <c r="K70" s="213"/>
      <c r="L70" s="213"/>
      <c r="M70" s="213"/>
      <c r="N70" s="213"/>
      <c r="O70" s="213"/>
      <c r="P70" s="213"/>
      <c r="Q70" s="213"/>
      <c r="R70" s="213"/>
      <c r="S70" s="213"/>
      <c r="T70" s="213"/>
      <c r="U70" s="213"/>
      <c r="V70" s="213"/>
      <c r="W70" s="213"/>
      <c r="X70" s="213"/>
      <c r="Y70" s="213"/>
      <c r="Z70" s="213"/>
      <c r="AA70" s="213"/>
      <c r="AB70" s="213"/>
      <c r="AC70" s="213"/>
      <c r="AD70" s="213"/>
      <c r="AE70" s="213"/>
      <c r="AF70" s="213"/>
      <c r="AG70" s="213"/>
      <c r="AH70" s="213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13"/>
      <c r="AT70" s="213"/>
      <c r="AU70" s="213"/>
      <c r="AV70" s="213"/>
      <c r="AW70" s="213"/>
      <c r="AX70" s="213"/>
      <c r="AY70" s="213"/>
      <c r="AZ70" s="213"/>
      <c r="BA70" s="213"/>
    </row>
    <row r="71" spans="1:53" s="214" customFormat="1" ht="17.25" customHeight="1" x14ac:dyDescent="0.25">
      <c r="A71" s="222"/>
      <c r="B71" s="223"/>
      <c r="C71" s="223"/>
      <c r="D71" s="223"/>
      <c r="E71" s="227"/>
      <c r="F71" s="223"/>
      <c r="G71" s="223"/>
      <c r="H71" s="223"/>
      <c r="I71" s="223"/>
      <c r="J71" s="224"/>
      <c r="K71" s="213"/>
      <c r="L71" s="213"/>
      <c r="M71" s="213"/>
      <c r="N71" s="213"/>
      <c r="O71" s="213"/>
      <c r="P71" s="213"/>
      <c r="Q71" s="213"/>
      <c r="R71" s="213"/>
      <c r="S71" s="213"/>
      <c r="T71" s="213"/>
      <c r="U71" s="213"/>
      <c r="V71" s="213"/>
      <c r="W71" s="213"/>
      <c r="X71" s="213"/>
      <c r="Y71" s="213"/>
      <c r="Z71" s="213"/>
      <c r="AA71" s="213"/>
      <c r="AB71" s="213"/>
      <c r="AC71" s="213"/>
      <c r="AD71" s="213"/>
      <c r="AE71" s="213"/>
      <c r="AF71" s="213"/>
      <c r="AG71" s="213"/>
      <c r="AH71" s="213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13"/>
      <c r="AT71" s="213"/>
      <c r="AU71" s="213"/>
      <c r="AV71" s="213"/>
      <c r="AW71" s="213"/>
      <c r="AX71" s="213"/>
      <c r="AY71" s="213"/>
      <c r="AZ71" s="213"/>
      <c r="BA71" s="213"/>
    </row>
    <row r="72" spans="1:53" s="214" customFormat="1" ht="15.75" x14ac:dyDescent="0.25">
      <c r="A72" s="394" t="s">
        <v>57</v>
      </c>
      <c r="B72" s="395"/>
      <c r="C72" s="393" t="s">
        <v>62</v>
      </c>
      <c r="D72" s="393"/>
      <c r="E72" s="393"/>
      <c r="F72" s="393"/>
      <c r="G72" s="393"/>
      <c r="H72" s="393"/>
      <c r="I72" s="393"/>
      <c r="J72" s="393"/>
      <c r="K72" s="213"/>
      <c r="L72" s="213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3"/>
      <c r="AF72" s="213"/>
      <c r="AG72" s="213"/>
      <c r="AH72" s="213"/>
      <c r="AI72" s="213"/>
      <c r="AJ72" s="213"/>
      <c r="AK72" s="213"/>
      <c r="AL72" s="213"/>
      <c r="AM72" s="213"/>
      <c r="AN72" s="213"/>
      <c r="AO72" s="213"/>
      <c r="AP72" s="213"/>
      <c r="AQ72" s="213"/>
      <c r="AR72" s="213"/>
      <c r="AS72" s="213"/>
      <c r="AT72" s="213"/>
      <c r="AU72" s="213"/>
      <c r="AV72" s="213"/>
      <c r="AW72" s="213"/>
      <c r="AX72" s="213"/>
      <c r="AY72" s="213"/>
      <c r="AZ72" s="213"/>
      <c r="BA72" s="213"/>
    </row>
    <row r="73" spans="1:53" s="214" customFormat="1" ht="15.75" x14ac:dyDescent="0.25">
      <c r="A73" s="212">
        <v>12.1</v>
      </c>
      <c r="B73" s="212">
        <v>13.4</v>
      </c>
      <c r="C73" s="220" t="s">
        <v>63</v>
      </c>
      <c r="D73" s="221" t="s">
        <v>248</v>
      </c>
      <c r="E73" s="219">
        <v>9.8999999999999986</v>
      </c>
      <c r="F73" s="12">
        <v>31459</v>
      </c>
      <c r="G73" s="9">
        <f>+E73*F73</f>
        <v>311444.09999999998</v>
      </c>
      <c r="H73" s="29">
        <f>+I73-E73</f>
        <v>0.10650000000000048</v>
      </c>
      <c r="I73" s="29">
        <f>'Alistado y Placa Base '!J24</f>
        <v>10.006499999999999</v>
      </c>
      <c r="J73" s="266">
        <f>F73*I73</f>
        <v>314794.48349999997</v>
      </c>
      <c r="K73" s="213"/>
      <c r="L73" s="213"/>
      <c r="M73" s="213"/>
      <c r="N73" s="213"/>
      <c r="O73" s="213"/>
      <c r="P73" s="213"/>
      <c r="Q73" s="213"/>
      <c r="R73" s="213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3"/>
      <c r="AF73" s="213"/>
      <c r="AG73" s="213"/>
      <c r="AH73" s="213"/>
      <c r="AI73" s="213"/>
      <c r="AJ73" s="213"/>
      <c r="AK73" s="213"/>
      <c r="AL73" s="213"/>
      <c r="AM73" s="213"/>
      <c r="AN73" s="213"/>
      <c r="AO73" s="213"/>
      <c r="AP73" s="213"/>
      <c r="AQ73" s="213"/>
      <c r="AR73" s="213"/>
      <c r="AS73" s="213"/>
      <c r="AT73" s="213"/>
      <c r="AU73" s="213"/>
      <c r="AV73" s="213"/>
      <c r="AW73" s="213"/>
      <c r="AX73" s="213"/>
      <c r="AY73" s="213"/>
      <c r="AZ73" s="213"/>
      <c r="BA73" s="213"/>
    </row>
    <row r="74" spans="1:53" s="214" customFormat="1" ht="15.75" x14ac:dyDescent="0.25">
      <c r="A74" s="212">
        <v>12.2</v>
      </c>
      <c r="B74" s="212">
        <v>13.13</v>
      </c>
      <c r="C74" s="220" t="s">
        <v>64</v>
      </c>
      <c r="D74" s="221" t="s">
        <v>248</v>
      </c>
      <c r="E74" s="219">
        <v>11.879999999999999</v>
      </c>
      <c r="F74" s="12">
        <v>60698</v>
      </c>
      <c r="G74" s="9">
        <f>+E74*F74</f>
        <v>721092.24</v>
      </c>
      <c r="H74" s="29">
        <f>+I74-E74</f>
        <v>0.44759999999999955</v>
      </c>
      <c r="I74" s="29">
        <f>'Alistado y Placa Base '!J53</f>
        <v>12.327599999999999</v>
      </c>
      <c r="J74" s="266">
        <f>F74*I74</f>
        <v>748260.66479999991</v>
      </c>
      <c r="K74" s="213"/>
      <c r="L74" s="213"/>
      <c r="M74" s="213"/>
      <c r="N74" s="213"/>
      <c r="O74" s="213"/>
      <c r="P74" s="213"/>
      <c r="Q74" s="213"/>
      <c r="R74" s="213"/>
      <c r="S74" s="213"/>
      <c r="T74" s="213"/>
      <c r="U74" s="213"/>
      <c r="V74" s="213"/>
      <c r="W74" s="213"/>
      <c r="X74" s="213"/>
      <c r="Y74" s="213"/>
      <c r="Z74" s="213"/>
      <c r="AA74" s="213"/>
      <c r="AB74" s="213"/>
      <c r="AC74" s="213"/>
      <c r="AD74" s="213"/>
      <c r="AE74" s="213"/>
      <c r="AF74" s="213"/>
      <c r="AG74" s="213"/>
      <c r="AH74" s="213"/>
      <c r="AI74" s="213"/>
      <c r="AJ74" s="213"/>
      <c r="AK74" s="213"/>
      <c r="AL74" s="213"/>
      <c r="AM74" s="213"/>
      <c r="AN74" s="213"/>
      <c r="AO74" s="213"/>
      <c r="AP74" s="213"/>
      <c r="AQ74" s="213"/>
      <c r="AR74" s="213"/>
      <c r="AS74" s="213"/>
      <c r="AT74" s="213"/>
      <c r="AU74" s="213"/>
      <c r="AV74" s="213"/>
      <c r="AW74" s="213"/>
      <c r="AX74" s="213"/>
      <c r="AY74" s="213"/>
      <c r="AZ74" s="213"/>
      <c r="BA74" s="213"/>
    </row>
    <row r="75" spans="1:53" s="214" customFormat="1" ht="15.75" x14ac:dyDescent="0.25">
      <c r="A75" s="378"/>
      <c r="B75" s="379"/>
      <c r="C75" s="379"/>
      <c r="D75" s="379"/>
      <c r="E75" s="379"/>
      <c r="F75" s="380"/>
      <c r="G75" s="27">
        <f>SUM(G73:G74)</f>
        <v>1032536.34</v>
      </c>
      <c r="H75" s="224"/>
      <c r="I75" s="224"/>
      <c r="J75" s="27">
        <f>SUM(J73:J74)</f>
        <v>1063055.1483</v>
      </c>
      <c r="K75" s="213"/>
      <c r="L75" s="213"/>
      <c r="M75" s="213"/>
      <c r="N75" s="213"/>
      <c r="O75" s="213"/>
      <c r="P75" s="213"/>
      <c r="Q75" s="213"/>
      <c r="R75" s="213"/>
      <c r="S75" s="213"/>
      <c r="T75" s="213"/>
      <c r="U75" s="213"/>
      <c r="V75" s="213"/>
      <c r="W75" s="213"/>
      <c r="X75" s="213"/>
      <c r="Y75" s="213"/>
      <c r="Z75" s="213"/>
      <c r="AA75" s="213"/>
      <c r="AB75" s="213"/>
      <c r="AC75" s="213"/>
      <c r="AD75" s="213"/>
      <c r="AE75" s="213"/>
      <c r="AF75" s="213"/>
      <c r="AG75" s="213"/>
      <c r="AH75" s="213"/>
      <c r="AI75" s="213"/>
      <c r="AJ75" s="213"/>
      <c r="AK75" s="213"/>
      <c r="AL75" s="213"/>
      <c r="AM75" s="213"/>
      <c r="AN75" s="213"/>
      <c r="AO75" s="213"/>
      <c r="AP75" s="213"/>
      <c r="AQ75" s="213"/>
      <c r="AR75" s="213"/>
      <c r="AS75" s="213"/>
      <c r="AT75" s="213"/>
      <c r="AU75" s="213"/>
      <c r="AV75" s="213"/>
      <c r="AW75" s="213"/>
      <c r="AX75" s="213"/>
      <c r="AY75" s="213"/>
      <c r="AZ75" s="213"/>
      <c r="BA75" s="213"/>
    </row>
    <row r="76" spans="1:53" s="214" customFormat="1" ht="15.75" x14ac:dyDescent="0.25">
      <c r="A76" s="378"/>
      <c r="B76" s="379"/>
      <c r="C76" s="379"/>
      <c r="D76" s="379"/>
      <c r="E76" s="379"/>
      <c r="F76" s="379"/>
      <c r="G76" s="379"/>
      <c r="H76" s="379"/>
      <c r="I76" s="379"/>
      <c r="J76" s="380"/>
      <c r="K76" s="213"/>
      <c r="L76" s="213"/>
      <c r="M76" s="213"/>
      <c r="N76" s="213"/>
      <c r="O76" s="213"/>
      <c r="P76" s="213"/>
      <c r="Q76" s="213"/>
      <c r="R76" s="213"/>
      <c r="S76" s="213"/>
      <c r="T76" s="213"/>
      <c r="U76" s="213"/>
      <c r="V76" s="213"/>
      <c r="W76" s="213"/>
      <c r="X76" s="213"/>
      <c r="Y76" s="213"/>
      <c r="Z76" s="213"/>
      <c r="AA76" s="213"/>
      <c r="AB76" s="213"/>
      <c r="AC76" s="213"/>
      <c r="AD76" s="213"/>
      <c r="AE76" s="213"/>
      <c r="AF76" s="213"/>
      <c r="AG76" s="213"/>
      <c r="AH76" s="213"/>
      <c r="AI76" s="213"/>
      <c r="AJ76" s="213"/>
      <c r="AK76" s="213"/>
      <c r="AL76" s="213"/>
      <c r="AM76" s="213"/>
      <c r="AN76" s="213"/>
      <c r="AO76" s="213"/>
      <c r="AP76" s="213"/>
      <c r="AQ76" s="213"/>
      <c r="AR76" s="213"/>
      <c r="AS76" s="213"/>
      <c r="AT76" s="213"/>
      <c r="AU76" s="213"/>
      <c r="AV76" s="213"/>
      <c r="AW76" s="213"/>
      <c r="AX76" s="213"/>
      <c r="AY76" s="213"/>
      <c r="AZ76" s="213"/>
      <c r="BA76" s="213"/>
    </row>
    <row r="77" spans="1:53" s="214" customFormat="1" ht="15.75" x14ac:dyDescent="0.25">
      <c r="A77" s="394" t="s">
        <v>251</v>
      </c>
      <c r="B77" s="395"/>
      <c r="C77" s="396" t="s">
        <v>66</v>
      </c>
      <c r="D77" s="396"/>
      <c r="E77" s="396"/>
      <c r="F77" s="396"/>
      <c r="G77" s="396"/>
      <c r="H77" s="396"/>
      <c r="I77" s="396"/>
      <c r="J77" s="396"/>
      <c r="K77" s="213"/>
      <c r="L77" s="213"/>
      <c r="M77" s="213"/>
      <c r="N77" s="213"/>
      <c r="O77" s="213"/>
      <c r="P77" s="213"/>
      <c r="Q77" s="213"/>
      <c r="R77" s="213"/>
      <c r="S77" s="213"/>
      <c r="T77" s="213"/>
      <c r="U77" s="213"/>
      <c r="V77" s="213"/>
      <c r="W77" s="213"/>
      <c r="X77" s="213"/>
      <c r="Y77" s="213"/>
      <c r="Z77" s="213"/>
      <c r="AA77" s="213"/>
      <c r="AB77" s="213"/>
      <c r="AC77" s="213"/>
      <c r="AD77" s="213"/>
      <c r="AE77" s="213"/>
      <c r="AF77" s="213"/>
      <c r="AG77" s="213"/>
      <c r="AH77" s="213"/>
      <c r="AI77" s="213"/>
      <c r="AJ77" s="213"/>
      <c r="AK77" s="213"/>
      <c r="AL77" s="213"/>
      <c r="AM77" s="213"/>
      <c r="AN77" s="213"/>
      <c r="AO77" s="213"/>
      <c r="AP77" s="213"/>
      <c r="AQ77" s="213"/>
      <c r="AR77" s="213"/>
      <c r="AS77" s="213"/>
      <c r="AT77" s="213"/>
      <c r="AU77" s="213"/>
      <c r="AV77" s="213"/>
      <c r="AW77" s="213"/>
      <c r="AX77" s="213"/>
      <c r="AY77" s="213"/>
      <c r="AZ77" s="213"/>
      <c r="BA77" s="213"/>
    </row>
    <row r="78" spans="1:53" s="214" customFormat="1" ht="15.75" x14ac:dyDescent="0.25">
      <c r="A78" s="241">
        <v>13.1</v>
      </c>
      <c r="B78" s="212">
        <v>14.1</v>
      </c>
      <c r="C78" s="242" t="s">
        <v>67</v>
      </c>
      <c r="D78" s="221" t="s">
        <v>68</v>
      </c>
      <c r="E78" s="219">
        <v>20.64</v>
      </c>
      <c r="F78" s="6">
        <v>73653</v>
      </c>
      <c r="G78" s="9">
        <f>+E78*F78</f>
        <v>1520197.92</v>
      </c>
      <c r="H78" s="29">
        <f>+I78-E78</f>
        <v>1.6625999999999941</v>
      </c>
      <c r="I78" s="29">
        <f>'Enchape Baterias Nuevas'!J24</f>
        <v>22.302599999999995</v>
      </c>
      <c r="J78" s="266">
        <f>F78*I78</f>
        <v>1642653.3977999997</v>
      </c>
      <c r="K78" s="213"/>
      <c r="L78" s="213"/>
      <c r="M78" s="213"/>
      <c r="N78" s="213"/>
      <c r="O78" s="213"/>
      <c r="P78" s="213"/>
      <c r="Q78" s="213"/>
      <c r="R78" s="213"/>
      <c r="S78" s="213"/>
      <c r="T78" s="213"/>
      <c r="U78" s="213"/>
      <c r="V78" s="213"/>
      <c r="W78" s="213"/>
      <c r="X78" s="213"/>
      <c r="Y78" s="213"/>
      <c r="Z78" s="213"/>
      <c r="AA78" s="213"/>
      <c r="AB78" s="213"/>
      <c r="AC78" s="213"/>
      <c r="AD78" s="213"/>
      <c r="AE78" s="213"/>
      <c r="AF78" s="213"/>
      <c r="AG78" s="213"/>
      <c r="AH78" s="213"/>
      <c r="AI78" s="213"/>
      <c r="AJ78" s="213"/>
      <c r="AK78" s="213"/>
      <c r="AL78" s="213"/>
      <c r="AM78" s="213"/>
      <c r="AN78" s="213"/>
      <c r="AO78" s="213"/>
      <c r="AP78" s="213"/>
      <c r="AQ78" s="213"/>
      <c r="AR78" s="213"/>
      <c r="AS78" s="213"/>
      <c r="AT78" s="213"/>
      <c r="AU78" s="213"/>
      <c r="AV78" s="213"/>
      <c r="AW78" s="213"/>
      <c r="AX78" s="213"/>
      <c r="AY78" s="213"/>
      <c r="AZ78" s="213"/>
      <c r="BA78" s="213"/>
    </row>
    <row r="79" spans="1:53" s="214" customFormat="1" ht="15.75" x14ac:dyDescent="0.25">
      <c r="A79" s="241">
        <v>13.2</v>
      </c>
      <c r="B79" s="212">
        <v>14.41</v>
      </c>
      <c r="C79" s="242" t="s">
        <v>69</v>
      </c>
      <c r="D79" s="221" t="s">
        <v>68</v>
      </c>
      <c r="E79" s="219">
        <v>9.927999999999999</v>
      </c>
      <c r="F79" s="6">
        <v>81311</v>
      </c>
      <c r="G79" s="9">
        <f>+E79*F79</f>
        <v>807255.60799999989</v>
      </c>
      <c r="H79" s="29">
        <f>+I79-E79</f>
        <v>1.2800000000000367E-2</v>
      </c>
      <c r="I79" s="29">
        <f>'Enchape Baterias Nuevas'!J56</f>
        <v>9.9407999999999994</v>
      </c>
      <c r="J79" s="266">
        <f>F79*I79</f>
        <v>808296.38879999996</v>
      </c>
      <c r="K79" s="213"/>
      <c r="L79" s="213"/>
      <c r="M79" s="213"/>
      <c r="N79" s="213"/>
      <c r="O79" s="213"/>
      <c r="P79" s="213"/>
      <c r="Q79" s="213"/>
      <c r="R79" s="213"/>
      <c r="S79" s="213"/>
      <c r="T79" s="213"/>
      <c r="U79" s="213"/>
      <c r="V79" s="213"/>
      <c r="W79" s="213"/>
      <c r="X79" s="213"/>
      <c r="Y79" s="213"/>
      <c r="Z79" s="213"/>
      <c r="AA79" s="213"/>
      <c r="AB79" s="213"/>
      <c r="AC79" s="213"/>
      <c r="AD79" s="213"/>
      <c r="AE79" s="213"/>
      <c r="AF79" s="213"/>
      <c r="AG79" s="213"/>
      <c r="AH79" s="213"/>
      <c r="AI79" s="213"/>
      <c r="AJ79" s="213"/>
      <c r="AK79" s="213"/>
      <c r="AL79" s="213"/>
      <c r="AM79" s="213"/>
      <c r="AN79" s="213"/>
      <c r="AO79" s="213"/>
      <c r="AP79" s="213"/>
      <c r="AQ79" s="213"/>
      <c r="AR79" s="213"/>
      <c r="AS79" s="213"/>
      <c r="AT79" s="213"/>
      <c r="AU79" s="213"/>
      <c r="AV79" s="213"/>
      <c r="AW79" s="213"/>
      <c r="AX79" s="213"/>
      <c r="AY79" s="213"/>
      <c r="AZ79" s="213"/>
      <c r="BA79" s="213"/>
    </row>
    <row r="80" spans="1:53" s="214" customFormat="1" ht="18.75" customHeight="1" x14ac:dyDescent="0.25">
      <c r="A80" s="212">
        <v>13.3</v>
      </c>
      <c r="B80" s="219">
        <v>14.32</v>
      </c>
      <c r="C80" s="220" t="s">
        <v>70</v>
      </c>
      <c r="D80" s="221" t="s">
        <v>43</v>
      </c>
      <c r="E80" s="219">
        <v>1</v>
      </c>
      <c r="F80" s="5">
        <v>19788</v>
      </c>
      <c r="G80" s="9">
        <f>+E80*F80</f>
        <v>19788</v>
      </c>
      <c r="H80" s="29">
        <f>+I80-E80</f>
        <v>0</v>
      </c>
      <c r="I80" s="29">
        <v>1</v>
      </c>
      <c r="J80" s="266">
        <f>F80*I80</f>
        <v>19788</v>
      </c>
      <c r="K80" s="213"/>
      <c r="L80" s="213"/>
      <c r="M80" s="213"/>
      <c r="N80" s="213"/>
      <c r="O80" s="213"/>
      <c r="P80" s="213"/>
      <c r="Q80" s="213"/>
      <c r="R80" s="213"/>
      <c r="S80" s="213"/>
      <c r="T80" s="213"/>
      <c r="U80" s="213"/>
      <c r="V80" s="213"/>
      <c r="W80" s="213"/>
      <c r="X80" s="213"/>
      <c r="Y80" s="213"/>
      <c r="Z80" s="213"/>
      <c r="AA80" s="213"/>
      <c r="AB80" s="213"/>
      <c r="AC80" s="213"/>
      <c r="AD80" s="213"/>
      <c r="AE80" s="213"/>
      <c r="AF80" s="213"/>
      <c r="AG80" s="213"/>
      <c r="AH80" s="213"/>
      <c r="AI80" s="213"/>
      <c r="AJ80" s="213"/>
      <c r="AK80" s="213"/>
      <c r="AL80" s="213"/>
      <c r="AM80" s="213"/>
      <c r="AN80" s="213"/>
      <c r="AO80" s="213"/>
      <c r="AP80" s="213"/>
      <c r="AQ80" s="213"/>
      <c r="AR80" s="213"/>
      <c r="AS80" s="213"/>
      <c r="AT80" s="213"/>
      <c r="AU80" s="213"/>
      <c r="AV80" s="213"/>
      <c r="AW80" s="213"/>
      <c r="AX80" s="213"/>
      <c r="AY80" s="213"/>
      <c r="AZ80" s="213"/>
      <c r="BA80" s="213"/>
    </row>
    <row r="81" spans="1:53" s="214" customFormat="1" ht="18.75" customHeight="1" x14ac:dyDescent="0.25">
      <c r="A81" s="212">
        <v>13.4</v>
      </c>
      <c r="B81" s="219">
        <v>14.8</v>
      </c>
      <c r="C81" s="220" t="s">
        <v>71</v>
      </c>
      <c r="D81" s="221" t="s">
        <v>68</v>
      </c>
      <c r="E81" s="219">
        <v>1.1399999999999999</v>
      </c>
      <c r="F81" s="5">
        <v>214266</v>
      </c>
      <c r="G81" s="9">
        <f>+E81*F81</f>
        <v>244263.24</v>
      </c>
      <c r="H81" s="29">
        <f>+I81-E81</f>
        <v>-0.19009999999999994</v>
      </c>
      <c r="I81" s="29">
        <f>'Acabado en granito'!J24</f>
        <v>0.94989999999999997</v>
      </c>
      <c r="J81" s="266">
        <f>F81*I81</f>
        <v>203531.27340000001</v>
      </c>
      <c r="K81" s="213"/>
      <c r="L81" s="213"/>
      <c r="M81" s="213"/>
      <c r="N81" s="213"/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  <c r="AA81" s="213"/>
      <c r="AB81" s="213"/>
      <c r="AC81" s="213"/>
      <c r="AD81" s="213"/>
      <c r="AE81" s="213"/>
      <c r="AF81" s="213"/>
      <c r="AG81" s="213"/>
      <c r="AH81" s="213"/>
      <c r="AI81" s="213"/>
      <c r="AJ81" s="213"/>
      <c r="AK81" s="213"/>
      <c r="AL81" s="213"/>
      <c r="AM81" s="213"/>
      <c r="AN81" s="213"/>
      <c r="AO81" s="213"/>
      <c r="AP81" s="213"/>
      <c r="AQ81" s="213"/>
      <c r="AR81" s="213"/>
      <c r="AS81" s="213"/>
      <c r="AT81" s="213"/>
      <c r="AU81" s="213"/>
      <c r="AV81" s="213"/>
      <c r="AW81" s="213"/>
      <c r="AX81" s="213"/>
      <c r="AY81" s="213"/>
      <c r="AZ81" s="213"/>
      <c r="BA81" s="213"/>
    </row>
    <row r="82" spans="1:53" s="214" customFormat="1" ht="15.75" x14ac:dyDescent="0.25">
      <c r="A82" s="397"/>
      <c r="B82" s="398"/>
      <c r="C82" s="398"/>
      <c r="D82" s="398"/>
      <c r="E82" s="398"/>
      <c r="F82" s="399"/>
      <c r="G82" s="27">
        <f>SUM(G78:G81)</f>
        <v>2591504.7680000002</v>
      </c>
      <c r="H82" s="257"/>
      <c r="I82" s="257"/>
      <c r="J82" s="27">
        <f>SUM(J78:J81)</f>
        <v>2674269.0599999996</v>
      </c>
      <c r="K82" s="213"/>
      <c r="L82" s="213"/>
      <c r="M82" s="213"/>
      <c r="N82" s="213"/>
      <c r="O82" s="213"/>
      <c r="P82" s="213"/>
      <c r="Q82" s="213"/>
      <c r="R82" s="213"/>
      <c r="S82" s="213"/>
      <c r="T82" s="213"/>
      <c r="U82" s="213"/>
      <c r="V82" s="213"/>
      <c r="W82" s="213"/>
      <c r="X82" s="213"/>
      <c r="Y82" s="213"/>
      <c r="Z82" s="213"/>
      <c r="AA82" s="213"/>
      <c r="AB82" s="213"/>
      <c r="AC82" s="213"/>
      <c r="AD82" s="213"/>
      <c r="AE82" s="213"/>
      <c r="AF82" s="213"/>
      <c r="AG82" s="213"/>
      <c r="AH82" s="213"/>
      <c r="AI82" s="213"/>
      <c r="AJ82" s="213"/>
      <c r="AK82" s="213"/>
      <c r="AL82" s="213"/>
      <c r="AM82" s="213"/>
      <c r="AN82" s="213"/>
      <c r="AO82" s="213"/>
      <c r="AP82" s="213"/>
      <c r="AQ82" s="213"/>
      <c r="AR82" s="213"/>
      <c r="AS82" s="213"/>
      <c r="AT82" s="213"/>
      <c r="AU82" s="213"/>
      <c r="AV82" s="213"/>
      <c r="AW82" s="213"/>
      <c r="AX82" s="213"/>
      <c r="AY82" s="213"/>
      <c r="AZ82" s="213"/>
      <c r="BA82" s="213"/>
    </row>
    <row r="83" spans="1:53" s="214" customFormat="1" ht="15.75" x14ac:dyDescent="0.25">
      <c r="A83" s="400"/>
      <c r="B83" s="401"/>
      <c r="C83" s="401"/>
      <c r="D83" s="401"/>
      <c r="E83" s="401"/>
      <c r="F83" s="401"/>
      <c r="G83" s="401"/>
      <c r="H83" s="401"/>
      <c r="I83" s="401"/>
      <c r="J83" s="402"/>
      <c r="K83" s="213"/>
      <c r="L83" s="213"/>
      <c r="M83" s="213"/>
      <c r="N83" s="213"/>
      <c r="O83" s="213"/>
      <c r="P83" s="213"/>
      <c r="Q83" s="213"/>
      <c r="R83" s="213"/>
      <c r="S83" s="213"/>
      <c r="T83" s="213"/>
      <c r="U83" s="213"/>
      <c r="V83" s="213"/>
      <c r="W83" s="213"/>
      <c r="X83" s="213"/>
      <c r="Y83" s="213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  <c r="AT83" s="213"/>
      <c r="AU83" s="213"/>
      <c r="AV83" s="213"/>
      <c r="AW83" s="213"/>
      <c r="AX83" s="213"/>
      <c r="AY83" s="213"/>
      <c r="AZ83" s="213"/>
      <c r="BA83" s="213"/>
    </row>
    <row r="84" spans="1:53" s="214" customFormat="1" ht="15.75" x14ac:dyDescent="0.25">
      <c r="A84" s="394" t="s">
        <v>65</v>
      </c>
      <c r="B84" s="395"/>
      <c r="C84" s="396" t="s">
        <v>73</v>
      </c>
      <c r="D84" s="396"/>
      <c r="E84" s="396"/>
      <c r="F84" s="396"/>
      <c r="G84" s="396"/>
      <c r="H84" s="396"/>
      <c r="I84" s="396"/>
      <c r="J84" s="396"/>
      <c r="K84" s="213"/>
      <c r="L84" s="213"/>
      <c r="M84" s="213"/>
      <c r="N84" s="213"/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213"/>
      <c r="AG84" s="213"/>
      <c r="AH84" s="213"/>
      <c r="AI84" s="213"/>
      <c r="AJ84" s="213"/>
      <c r="AK84" s="213"/>
      <c r="AL84" s="213"/>
      <c r="AM84" s="213"/>
      <c r="AN84" s="213"/>
      <c r="AO84" s="213"/>
      <c r="AP84" s="213"/>
      <c r="AQ84" s="213"/>
      <c r="AR84" s="213"/>
      <c r="AS84" s="213"/>
      <c r="AT84" s="213"/>
      <c r="AU84" s="213"/>
      <c r="AV84" s="213"/>
      <c r="AW84" s="213"/>
      <c r="AX84" s="213"/>
      <c r="AY84" s="213"/>
      <c r="AZ84" s="213"/>
      <c r="BA84" s="213"/>
    </row>
    <row r="85" spans="1:53" s="214" customFormat="1" ht="15.75" x14ac:dyDescent="0.25">
      <c r="A85" s="221">
        <v>14.1</v>
      </c>
      <c r="B85" s="212">
        <v>17.100000000000001</v>
      </c>
      <c r="C85" s="242" t="s">
        <v>74</v>
      </c>
      <c r="D85" s="221" t="s">
        <v>43</v>
      </c>
      <c r="E85" s="219">
        <v>3</v>
      </c>
      <c r="F85" s="13">
        <v>370247</v>
      </c>
      <c r="G85" s="9">
        <f>+E85*F85</f>
        <v>1110741</v>
      </c>
      <c r="H85" s="29">
        <f>+I85-E85</f>
        <v>-3</v>
      </c>
      <c r="I85" s="29">
        <v>0</v>
      </c>
      <c r="J85" s="266">
        <f>F85*I85</f>
        <v>0</v>
      </c>
      <c r="K85" s="213"/>
      <c r="L85" s="213"/>
      <c r="M85" s="213"/>
      <c r="N85" s="213"/>
      <c r="O85" s="213"/>
      <c r="P85" s="213"/>
      <c r="Q85" s="213"/>
      <c r="R85" s="213"/>
      <c r="S85" s="213"/>
      <c r="T85" s="213"/>
      <c r="U85" s="213"/>
      <c r="V85" s="213"/>
      <c r="W85" s="213"/>
      <c r="X85" s="213"/>
      <c r="Y85" s="213"/>
      <c r="Z85" s="213"/>
      <c r="AA85" s="213"/>
      <c r="AB85" s="213"/>
      <c r="AC85" s="213"/>
      <c r="AD85" s="213"/>
      <c r="AE85" s="213"/>
      <c r="AF85" s="213"/>
      <c r="AG85" s="213"/>
      <c r="AH85" s="213"/>
      <c r="AI85" s="213"/>
      <c r="AJ85" s="213"/>
      <c r="AK85" s="213"/>
      <c r="AL85" s="213"/>
      <c r="AM85" s="213"/>
      <c r="AN85" s="213"/>
      <c r="AO85" s="213"/>
      <c r="AP85" s="213"/>
      <c r="AQ85" s="213"/>
      <c r="AR85" s="213"/>
      <c r="AS85" s="213"/>
      <c r="AT85" s="213"/>
      <c r="AU85" s="213"/>
      <c r="AV85" s="213"/>
      <c r="AW85" s="213"/>
      <c r="AX85" s="213"/>
      <c r="AY85" s="213"/>
      <c r="AZ85" s="213"/>
      <c r="BA85" s="213"/>
    </row>
    <row r="86" spans="1:53" s="214" customFormat="1" ht="27.75" customHeight="1" x14ac:dyDescent="0.25">
      <c r="A86" s="212">
        <v>14.2</v>
      </c>
      <c r="B86" s="212">
        <v>17.600000000000001</v>
      </c>
      <c r="C86" s="240" t="s">
        <v>75</v>
      </c>
      <c r="D86" s="221" t="s">
        <v>43</v>
      </c>
      <c r="E86" s="219">
        <v>2</v>
      </c>
      <c r="F86" s="12">
        <v>230281</v>
      </c>
      <c r="G86" s="9">
        <f>+E86*F86</f>
        <v>460562</v>
      </c>
      <c r="H86" s="29">
        <f>+I86-E86</f>
        <v>0</v>
      </c>
      <c r="I86" s="29">
        <f>+'salida sanitaria 2"'!F13</f>
        <v>2</v>
      </c>
      <c r="J86" s="266">
        <f>F86*I86</f>
        <v>460562</v>
      </c>
      <c r="K86" s="213"/>
      <c r="L86" s="213"/>
      <c r="M86" s="213"/>
      <c r="N86" s="213"/>
      <c r="O86" s="213"/>
      <c r="P86" s="213"/>
      <c r="Q86" s="213"/>
      <c r="R86" s="213"/>
      <c r="S86" s="213"/>
      <c r="T86" s="213"/>
      <c r="U86" s="213"/>
      <c r="V86" s="213"/>
      <c r="W86" s="213"/>
      <c r="X86" s="213"/>
      <c r="Y86" s="213"/>
      <c r="Z86" s="213"/>
      <c r="AA86" s="213"/>
      <c r="AB86" s="213"/>
      <c r="AC86" s="213"/>
      <c r="AD86" s="213"/>
      <c r="AE86" s="213"/>
      <c r="AF86" s="213"/>
      <c r="AG86" s="213"/>
      <c r="AH86" s="213"/>
      <c r="AI86" s="213"/>
      <c r="AJ86" s="213"/>
      <c r="AK86" s="213"/>
      <c r="AL86" s="213"/>
      <c r="AM86" s="213"/>
      <c r="AN86" s="213"/>
      <c r="AO86" s="213"/>
      <c r="AP86" s="213"/>
      <c r="AQ86" s="213"/>
      <c r="AR86" s="213"/>
      <c r="AS86" s="213"/>
      <c r="AT86" s="213"/>
      <c r="AU86" s="213"/>
      <c r="AV86" s="213"/>
      <c r="AW86" s="213"/>
      <c r="AX86" s="213"/>
      <c r="AY86" s="213"/>
      <c r="AZ86" s="213"/>
      <c r="BA86" s="213"/>
    </row>
    <row r="87" spans="1:53" s="214" customFormat="1" ht="15.75" x14ac:dyDescent="0.25">
      <c r="A87" s="397"/>
      <c r="B87" s="398"/>
      <c r="C87" s="398"/>
      <c r="D87" s="398"/>
      <c r="E87" s="398"/>
      <c r="F87" s="399"/>
      <c r="G87" s="27">
        <f>SUM(G85:G86)</f>
        <v>1571303</v>
      </c>
      <c r="H87" s="257"/>
      <c r="I87" s="257"/>
      <c r="J87" s="27">
        <f>SUM(J85:J86)</f>
        <v>460562</v>
      </c>
      <c r="K87" s="213"/>
      <c r="L87" s="213"/>
      <c r="M87" s="213"/>
      <c r="N87" s="213"/>
      <c r="O87" s="213"/>
      <c r="P87" s="213"/>
      <c r="Q87" s="213"/>
      <c r="R87" s="213"/>
      <c r="S87" s="213"/>
      <c r="T87" s="213"/>
      <c r="U87" s="213"/>
      <c r="V87" s="213"/>
      <c r="W87" s="213"/>
      <c r="X87" s="213"/>
      <c r="Y87" s="213"/>
      <c r="Z87" s="213"/>
      <c r="AA87" s="213"/>
      <c r="AB87" s="213"/>
      <c r="AC87" s="213"/>
      <c r="AD87" s="213"/>
      <c r="AE87" s="213"/>
      <c r="AF87" s="213"/>
      <c r="AG87" s="213"/>
      <c r="AH87" s="213"/>
      <c r="AI87" s="213"/>
      <c r="AJ87" s="213"/>
      <c r="AK87" s="213"/>
      <c r="AL87" s="213"/>
      <c r="AM87" s="213"/>
      <c r="AN87" s="213"/>
      <c r="AO87" s="213"/>
      <c r="AP87" s="213"/>
      <c r="AQ87" s="213"/>
      <c r="AR87" s="213"/>
      <c r="AS87" s="213"/>
      <c r="AT87" s="213"/>
      <c r="AU87" s="213"/>
      <c r="AV87" s="213"/>
      <c r="AW87" s="213"/>
      <c r="AX87" s="213"/>
      <c r="AY87" s="213"/>
      <c r="AZ87" s="213"/>
      <c r="BA87" s="213"/>
    </row>
    <row r="88" spans="1:53" s="214" customFormat="1" ht="15.75" x14ac:dyDescent="0.25">
      <c r="A88" s="397"/>
      <c r="B88" s="398"/>
      <c r="C88" s="398"/>
      <c r="D88" s="398"/>
      <c r="E88" s="398"/>
      <c r="F88" s="398"/>
      <c r="G88" s="398"/>
      <c r="H88" s="398"/>
      <c r="I88" s="398"/>
      <c r="J88" s="399"/>
      <c r="K88" s="213"/>
      <c r="L88" s="213"/>
      <c r="M88" s="213"/>
      <c r="N88" s="213"/>
      <c r="O88" s="213"/>
      <c r="P88" s="213"/>
      <c r="Q88" s="213"/>
      <c r="R88" s="213"/>
      <c r="S88" s="213"/>
      <c r="T88" s="213"/>
      <c r="U88" s="213"/>
      <c r="V88" s="213"/>
      <c r="W88" s="213"/>
      <c r="X88" s="213"/>
      <c r="Y88" s="213"/>
      <c r="Z88" s="213"/>
      <c r="AA88" s="213"/>
      <c r="AB88" s="213"/>
      <c r="AC88" s="213"/>
      <c r="AD88" s="213"/>
      <c r="AE88" s="213"/>
      <c r="AF88" s="213"/>
      <c r="AG88" s="213"/>
      <c r="AH88" s="213"/>
      <c r="AI88" s="213"/>
      <c r="AJ88" s="213"/>
      <c r="AK88" s="213"/>
      <c r="AL88" s="213"/>
      <c r="AM88" s="213"/>
      <c r="AN88" s="213"/>
      <c r="AO88" s="213"/>
      <c r="AP88" s="213"/>
      <c r="AQ88" s="213"/>
      <c r="AR88" s="213"/>
      <c r="AS88" s="213"/>
      <c r="AT88" s="213"/>
      <c r="AU88" s="213"/>
      <c r="AV88" s="213"/>
      <c r="AW88" s="213"/>
      <c r="AX88" s="213"/>
      <c r="AY88" s="213"/>
      <c r="AZ88" s="213"/>
      <c r="BA88" s="213"/>
    </row>
    <row r="89" spans="1:53" s="214" customFormat="1" ht="15.75" x14ac:dyDescent="0.25">
      <c r="A89" s="394" t="s">
        <v>252</v>
      </c>
      <c r="B89" s="395"/>
      <c r="C89" s="396" t="s">
        <v>77</v>
      </c>
      <c r="D89" s="396"/>
      <c r="E89" s="396"/>
      <c r="F89" s="396"/>
      <c r="G89" s="396"/>
      <c r="H89" s="396"/>
      <c r="I89" s="396"/>
      <c r="J89" s="396"/>
      <c r="K89" s="213"/>
      <c r="L89" s="213"/>
      <c r="M89" s="213"/>
      <c r="N89" s="213"/>
      <c r="O89" s="213"/>
      <c r="P89" s="213"/>
      <c r="Q89" s="213"/>
      <c r="R89" s="213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3"/>
      <c r="AF89" s="213"/>
      <c r="AG89" s="213"/>
      <c r="AH89" s="213"/>
      <c r="AI89" s="213"/>
      <c r="AJ89" s="213"/>
      <c r="AK89" s="213"/>
      <c r="AL89" s="213"/>
      <c r="AM89" s="213"/>
      <c r="AN89" s="213"/>
      <c r="AO89" s="213"/>
      <c r="AP89" s="213"/>
      <c r="AQ89" s="213"/>
      <c r="AR89" s="213"/>
      <c r="AS89" s="213"/>
      <c r="AT89" s="213"/>
      <c r="AU89" s="213"/>
      <c r="AV89" s="213"/>
      <c r="AW89" s="213"/>
      <c r="AX89" s="213"/>
      <c r="AY89" s="213"/>
      <c r="AZ89" s="213"/>
      <c r="BA89" s="213"/>
    </row>
    <row r="90" spans="1:53" ht="18" customHeight="1" x14ac:dyDescent="0.25">
      <c r="A90" s="212">
        <v>15.1</v>
      </c>
      <c r="B90" s="212">
        <v>18.899999999999999</v>
      </c>
      <c r="C90" s="220" t="s">
        <v>78</v>
      </c>
      <c r="D90" s="221" t="s">
        <v>248</v>
      </c>
      <c r="E90" s="219">
        <v>12.64</v>
      </c>
      <c r="F90" s="12">
        <v>19683</v>
      </c>
      <c r="G90" s="9">
        <f>+E90*F90</f>
        <v>248793.12000000002</v>
      </c>
      <c r="H90" s="29">
        <f>+I90-E90</f>
        <v>-2.8900000000000023</v>
      </c>
      <c r="I90" s="29">
        <f>'Esmalte Baterias'!J24</f>
        <v>9.7499999999999982</v>
      </c>
      <c r="J90" s="266">
        <f>F90*I90</f>
        <v>191909.24999999997</v>
      </c>
    </row>
    <row r="91" spans="1:53" s="245" customFormat="1" ht="18" customHeight="1" x14ac:dyDescent="0.25">
      <c r="A91" s="212">
        <v>15.2</v>
      </c>
      <c r="B91" s="212">
        <v>18.12</v>
      </c>
      <c r="C91" s="220" t="s">
        <v>79</v>
      </c>
      <c r="D91" s="221" t="s">
        <v>52</v>
      </c>
      <c r="E91" s="219">
        <v>17.3</v>
      </c>
      <c r="F91" s="12">
        <v>7437</v>
      </c>
      <c r="G91" s="9">
        <f>+E91*F91</f>
        <v>128660.1</v>
      </c>
      <c r="H91" s="29">
        <f>+I91-E91</f>
        <v>-1.0199999999999996</v>
      </c>
      <c r="I91" s="29">
        <f>'Esmalte Baterias'!J56</f>
        <v>16.28</v>
      </c>
      <c r="J91" s="266">
        <f>F91*I91</f>
        <v>121074.36000000002</v>
      </c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 s="244"/>
      <c r="W91" s="244"/>
      <c r="X91" s="244"/>
      <c r="Y91" s="244"/>
      <c r="Z91" s="244"/>
      <c r="AA91" s="244"/>
      <c r="AB91" s="244"/>
      <c r="AC91" s="244"/>
      <c r="AD91" s="244"/>
      <c r="AE91" s="244"/>
      <c r="AF91" s="244"/>
      <c r="AG91" s="244"/>
      <c r="AH91" s="244"/>
      <c r="AI91" s="244"/>
      <c r="AJ91" s="244"/>
      <c r="AK91" s="244"/>
      <c r="AL91" s="244"/>
      <c r="AM91" s="244"/>
      <c r="AN91" s="244"/>
      <c r="AO91" s="244"/>
      <c r="AP91" s="244"/>
      <c r="AQ91" s="244"/>
      <c r="AR91" s="244"/>
      <c r="AS91" s="244"/>
      <c r="AT91" s="244"/>
      <c r="AU91" s="244"/>
      <c r="AV91" s="244"/>
      <c r="AW91" s="244"/>
      <c r="AX91" s="244"/>
      <c r="AY91" s="244"/>
      <c r="AZ91" s="244"/>
      <c r="BA91" s="244"/>
    </row>
    <row r="92" spans="1:53" s="245" customFormat="1" ht="18" customHeight="1" x14ac:dyDescent="0.25">
      <c r="A92" s="212">
        <v>15.3</v>
      </c>
      <c r="B92" s="212">
        <v>18.27</v>
      </c>
      <c r="C92" s="240" t="s">
        <v>80</v>
      </c>
      <c r="D92" s="221" t="s">
        <v>52</v>
      </c>
      <c r="E92" s="219">
        <v>3.1680000000000001</v>
      </c>
      <c r="F92" s="12">
        <v>11548</v>
      </c>
      <c r="G92" s="9">
        <f>+E92*F92</f>
        <v>36584.063999999998</v>
      </c>
      <c r="H92" s="29">
        <f>+I92-E92</f>
        <v>-3.1680000000000001</v>
      </c>
      <c r="I92" s="278">
        <v>0</v>
      </c>
      <c r="J92" s="266">
        <f>F92*I92</f>
        <v>0</v>
      </c>
      <c r="K92" s="244"/>
      <c r="L92" s="244"/>
      <c r="M92" s="244"/>
      <c r="N92" s="244"/>
      <c r="O92" s="244"/>
      <c r="P92" s="244"/>
      <c r="Q92" s="244"/>
      <c r="R92" s="244"/>
      <c r="S92" s="244"/>
      <c r="T92" s="244"/>
      <c r="U92" s="244"/>
      <c r="V92" s="244"/>
      <c r="W92" s="244"/>
      <c r="X92" s="244"/>
      <c r="Y92" s="244"/>
      <c r="Z92" s="244"/>
      <c r="AA92" s="244"/>
      <c r="AB92" s="244"/>
      <c r="AC92" s="244"/>
      <c r="AD92" s="244"/>
      <c r="AE92" s="244"/>
      <c r="AF92" s="244"/>
      <c r="AG92" s="244"/>
      <c r="AH92" s="244"/>
      <c r="AI92" s="244"/>
      <c r="AJ92" s="244"/>
      <c r="AK92" s="244"/>
      <c r="AL92" s="244"/>
      <c r="AM92" s="244"/>
      <c r="AN92" s="244"/>
      <c r="AO92" s="244"/>
      <c r="AP92" s="244"/>
      <c r="AQ92" s="244"/>
      <c r="AR92" s="244"/>
      <c r="AS92" s="244"/>
      <c r="AT92" s="244"/>
      <c r="AU92" s="244"/>
      <c r="AV92" s="244"/>
      <c r="AW92" s="244"/>
      <c r="AX92" s="244"/>
      <c r="AY92" s="244"/>
      <c r="AZ92" s="244"/>
      <c r="BA92" s="244"/>
    </row>
    <row r="93" spans="1:53" s="247" customFormat="1" ht="15.75" x14ac:dyDescent="0.25">
      <c r="A93" s="212">
        <v>15.4</v>
      </c>
      <c r="B93" s="212">
        <v>18.23</v>
      </c>
      <c r="C93" s="220" t="s">
        <v>81</v>
      </c>
      <c r="D93" s="221" t="s">
        <v>248</v>
      </c>
      <c r="E93" s="219">
        <v>42.92</v>
      </c>
      <c r="F93" s="12">
        <v>10043</v>
      </c>
      <c r="G93" s="9">
        <f>+E93*F93</f>
        <v>431045.56</v>
      </c>
      <c r="H93" s="29">
        <f>+I93-E93</f>
        <v>6.647999999999989</v>
      </c>
      <c r="I93" s="278">
        <f>+'Pintura baterias nuevas'!J26</f>
        <v>49.567999999999991</v>
      </c>
      <c r="J93" s="266">
        <f>F93*I93</f>
        <v>497811.42399999988</v>
      </c>
      <c r="K93" s="246"/>
      <c r="L93" s="246"/>
      <c r="M93" s="246"/>
      <c r="N93" s="246"/>
      <c r="O93" s="246"/>
      <c r="P93" s="246"/>
      <c r="Q93" s="246"/>
      <c r="R93" s="246"/>
      <c r="S93" s="246"/>
      <c r="T93" s="246"/>
      <c r="U93" s="246"/>
      <c r="V93" s="246"/>
      <c r="W93" s="246"/>
      <c r="X93" s="246"/>
      <c r="Y93" s="246"/>
      <c r="Z93" s="246"/>
      <c r="AA93" s="246"/>
      <c r="AB93" s="246"/>
      <c r="AC93" s="246"/>
      <c r="AD93" s="246"/>
      <c r="AE93" s="246"/>
      <c r="AF93" s="246"/>
      <c r="AG93" s="246"/>
      <c r="AH93" s="246"/>
      <c r="AI93" s="246"/>
      <c r="AJ93" s="246"/>
      <c r="AK93" s="246"/>
      <c r="AL93" s="246"/>
      <c r="AM93" s="246"/>
      <c r="AN93" s="246"/>
      <c r="AO93" s="246"/>
      <c r="AP93" s="246"/>
      <c r="AQ93" s="246"/>
      <c r="AR93" s="246"/>
      <c r="AS93" s="246"/>
      <c r="AT93" s="246"/>
      <c r="AU93" s="246"/>
      <c r="AV93" s="246"/>
      <c r="AW93" s="246"/>
      <c r="AX93" s="246"/>
      <c r="AY93" s="246"/>
      <c r="AZ93" s="246"/>
      <c r="BA93" s="246"/>
    </row>
    <row r="94" spans="1:53" s="214" customFormat="1" ht="15.75" x14ac:dyDescent="0.25">
      <c r="A94" s="397"/>
      <c r="B94" s="398"/>
      <c r="C94" s="398"/>
      <c r="D94" s="398"/>
      <c r="E94" s="398"/>
      <c r="F94" s="399"/>
      <c r="G94" s="267">
        <f>SUM(G90:G93)</f>
        <v>845082.84400000004</v>
      </c>
      <c r="H94" s="257"/>
      <c r="I94" s="257"/>
      <c r="J94" s="267">
        <f>SUM(J90:J93)</f>
        <v>810795.03399999987</v>
      </c>
      <c r="K94" s="213"/>
      <c r="L94" s="213"/>
      <c r="M94" s="213"/>
      <c r="N94" s="213"/>
      <c r="O94" s="213"/>
      <c r="P94" s="213"/>
      <c r="Q94" s="213"/>
      <c r="R94" s="213"/>
      <c r="S94" s="213"/>
      <c r="T94" s="213"/>
      <c r="U94" s="213"/>
      <c r="V94" s="213"/>
      <c r="W94" s="213"/>
      <c r="X94" s="213"/>
      <c r="Y94" s="213"/>
      <c r="Z94" s="213"/>
      <c r="AA94" s="213"/>
      <c r="AB94" s="213"/>
      <c r="AC94" s="213"/>
      <c r="AD94" s="213"/>
      <c r="AE94" s="213"/>
      <c r="AF94" s="213"/>
      <c r="AG94" s="213"/>
      <c r="AH94" s="213"/>
      <c r="AI94" s="213"/>
      <c r="AJ94" s="213"/>
      <c r="AK94" s="213"/>
      <c r="AL94" s="213"/>
      <c r="AM94" s="213"/>
      <c r="AN94" s="213"/>
      <c r="AO94" s="213"/>
      <c r="AP94" s="213"/>
      <c r="AQ94" s="213"/>
      <c r="AR94" s="213"/>
      <c r="AS94" s="213"/>
      <c r="AT94" s="213"/>
      <c r="AU94" s="213"/>
      <c r="AV94" s="213"/>
      <c r="AW94" s="213"/>
      <c r="AX94" s="213"/>
      <c r="AY94" s="213"/>
      <c r="AZ94" s="213"/>
      <c r="BA94" s="213"/>
    </row>
    <row r="95" spans="1:53" s="214" customFormat="1" ht="15.75" x14ac:dyDescent="0.25">
      <c r="A95" s="397"/>
      <c r="B95" s="398"/>
      <c r="C95" s="398"/>
      <c r="D95" s="398"/>
      <c r="E95" s="398"/>
      <c r="F95" s="398"/>
      <c r="G95" s="398"/>
      <c r="H95" s="398"/>
      <c r="I95" s="398"/>
      <c r="J95" s="399"/>
      <c r="K95" s="213"/>
      <c r="L95" s="213"/>
      <c r="M95" s="213"/>
      <c r="N95" s="213"/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3"/>
      <c r="AH95" s="213"/>
      <c r="AI95" s="213"/>
      <c r="AJ95" s="213"/>
      <c r="AK95" s="213"/>
      <c r="AL95" s="213"/>
      <c r="AM95" s="213"/>
      <c r="AN95" s="213"/>
      <c r="AO95" s="213"/>
      <c r="AP95" s="213"/>
      <c r="AQ95" s="213"/>
      <c r="AR95" s="213"/>
      <c r="AS95" s="213"/>
      <c r="AT95" s="213"/>
      <c r="AU95" s="213"/>
      <c r="AV95" s="213"/>
      <c r="AW95" s="213"/>
      <c r="AX95" s="213"/>
      <c r="AY95" s="213"/>
      <c r="AZ95" s="213"/>
      <c r="BA95" s="213"/>
    </row>
    <row r="96" spans="1:53" ht="21.75" customHeight="1" x14ac:dyDescent="0.25">
      <c r="A96" s="403" t="s">
        <v>82</v>
      </c>
      <c r="B96" s="404"/>
      <c r="C96" s="404"/>
      <c r="D96" s="404"/>
      <c r="E96" s="404"/>
      <c r="F96" s="405"/>
      <c r="G96" s="14">
        <f>SUM(G15+G18+G34+G38+G42+G47+G26+G53+G64+G70+G75+G22+G82+G87+G94)</f>
        <v>22658470.614</v>
      </c>
      <c r="H96" s="201"/>
      <c r="I96" s="201"/>
      <c r="J96" s="14">
        <f>SUM(J15+J18+J34+J38+J42+J47+J26+J53+J64+J70+J75+J22+J82+J87+J94)</f>
        <v>20018982.395700026</v>
      </c>
    </row>
    <row r="97" spans="1:10" ht="18.75" customHeight="1" x14ac:dyDescent="0.25">
      <c r="A97" s="248"/>
      <c r="B97" s="268"/>
      <c r="C97" s="249"/>
      <c r="D97" s="250"/>
      <c r="E97" s="15"/>
      <c r="F97" s="202"/>
      <c r="G97" s="202"/>
      <c r="H97" s="202"/>
      <c r="I97" s="202"/>
      <c r="J97" s="16"/>
    </row>
    <row r="98" spans="1:10" s="210" customFormat="1" ht="24.75" customHeight="1" x14ac:dyDescent="0.25">
      <c r="A98" s="406" t="s">
        <v>83</v>
      </c>
      <c r="B98" s="407"/>
      <c r="C98" s="407"/>
      <c r="D98" s="407"/>
      <c r="E98" s="407"/>
      <c r="F98" s="407"/>
      <c r="G98" s="407"/>
      <c r="H98" s="407"/>
      <c r="I98" s="407"/>
      <c r="J98" s="407"/>
    </row>
    <row r="99" spans="1:10" s="210" customFormat="1" ht="24.75" customHeight="1" x14ac:dyDescent="0.25">
      <c r="A99" s="258"/>
      <c r="B99" s="269"/>
      <c r="C99" s="259"/>
      <c r="D99" s="408" t="s">
        <v>99</v>
      </c>
      <c r="E99" s="409"/>
      <c r="F99" s="409"/>
      <c r="G99" s="410"/>
      <c r="H99" s="408" t="s">
        <v>100</v>
      </c>
      <c r="I99" s="409"/>
      <c r="J99" s="410"/>
    </row>
    <row r="100" spans="1:10" s="210" customFormat="1" ht="15" customHeight="1" x14ac:dyDescent="0.25">
      <c r="A100" s="215" t="s">
        <v>2</v>
      </c>
      <c r="B100" s="265" t="s">
        <v>3</v>
      </c>
      <c r="C100" s="215" t="s">
        <v>4</v>
      </c>
      <c r="D100" s="215" t="s">
        <v>5</v>
      </c>
      <c r="E100" s="1" t="s">
        <v>6</v>
      </c>
      <c r="F100" s="2" t="s">
        <v>7</v>
      </c>
      <c r="G100" s="2" t="s">
        <v>8</v>
      </c>
      <c r="H100" s="2" t="s">
        <v>98</v>
      </c>
      <c r="I100" s="2" t="s">
        <v>97</v>
      </c>
      <c r="J100" s="3" t="s">
        <v>8</v>
      </c>
    </row>
    <row r="101" spans="1:10" s="210" customFormat="1" ht="15" customHeight="1" x14ac:dyDescent="0.25">
      <c r="A101" s="378"/>
      <c r="B101" s="379"/>
      <c r="C101" s="379"/>
      <c r="D101" s="379"/>
      <c r="E101" s="379"/>
      <c r="F101" s="379"/>
      <c r="G101" s="379"/>
      <c r="H101" s="379"/>
      <c r="I101" s="379"/>
      <c r="J101" s="380"/>
    </row>
    <row r="102" spans="1:10" s="210" customFormat="1" ht="15" customHeight="1" x14ac:dyDescent="0.25">
      <c r="A102" s="375" t="s">
        <v>253</v>
      </c>
      <c r="B102" s="376"/>
      <c r="C102" s="393" t="s">
        <v>33</v>
      </c>
      <c r="D102" s="393"/>
      <c r="E102" s="393"/>
      <c r="F102" s="393"/>
      <c r="G102" s="393"/>
      <c r="H102" s="393"/>
      <c r="I102" s="393"/>
      <c r="J102" s="393"/>
    </row>
    <row r="103" spans="1:10" s="210" customFormat="1" ht="15" customHeight="1" x14ac:dyDescent="0.25">
      <c r="A103" s="222">
        <v>16.100000000000001</v>
      </c>
      <c r="B103" s="212">
        <v>6.19</v>
      </c>
      <c r="C103" s="234" t="s">
        <v>34</v>
      </c>
      <c r="D103" s="221" t="s">
        <v>248</v>
      </c>
      <c r="E103" s="227">
        <v>33.200000000000003</v>
      </c>
      <c r="F103" s="6">
        <v>23334</v>
      </c>
      <c r="G103" s="9">
        <f>+E103*F103</f>
        <v>774688.8</v>
      </c>
      <c r="H103" s="29">
        <f>+I103-E103</f>
        <v>14.256399999999992</v>
      </c>
      <c r="I103" s="29">
        <f>pañete!I70</f>
        <v>47.456399999999995</v>
      </c>
      <c r="J103" s="266">
        <f>F103*I103</f>
        <v>1107347.6375999998</v>
      </c>
    </row>
    <row r="104" spans="1:10" s="210" customFormat="1" ht="15" customHeight="1" x14ac:dyDescent="0.25">
      <c r="A104" s="378"/>
      <c r="B104" s="379"/>
      <c r="C104" s="379"/>
      <c r="D104" s="379"/>
      <c r="E104" s="379"/>
      <c r="F104" s="380"/>
      <c r="G104" s="270">
        <f>SUM(G103)</f>
        <v>774688.8</v>
      </c>
      <c r="H104" s="224"/>
      <c r="I104" s="224"/>
      <c r="J104" s="270">
        <f>SUM(J103)</f>
        <v>1107347.6375999998</v>
      </c>
    </row>
    <row r="105" spans="1:10" s="210" customFormat="1" ht="15" customHeight="1" x14ac:dyDescent="0.25">
      <c r="A105" s="378"/>
      <c r="B105" s="379"/>
      <c r="C105" s="379"/>
      <c r="D105" s="379"/>
      <c r="E105" s="379"/>
      <c r="F105" s="379"/>
      <c r="G105" s="379"/>
      <c r="H105" s="379"/>
      <c r="I105" s="379"/>
      <c r="J105" s="380"/>
    </row>
    <row r="106" spans="1:10" s="210" customFormat="1" ht="15" customHeight="1" x14ac:dyDescent="0.25">
      <c r="A106" s="375" t="s">
        <v>72</v>
      </c>
      <c r="B106" s="376"/>
      <c r="C106" s="393" t="s">
        <v>41</v>
      </c>
      <c r="D106" s="393"/>
      <c r="E106" s="393"/>
      <c r="F106" s="393"/>
      <c r="G106" s="393"/>
      <c r="H106" s="393"/>
      <c r="I106" s="393"/>
      <c r="J106" s="393"/>
    </row>
    <row r="107" spans="1:10" s="210" customFormat="1" ht="15" customHeight="1" x14ac:dyDescent="0.25">
      <c r="A107" s="222">
        <v>17.100000000000001</v>
      </c>
      <c r="B107" s="212">
        <v>10.7</v>
      </c>
      <c r="C107" s="240" t="s">
        <v>44</v>
      </c>
      <c r="D107" s="221" t="s">
        <v>248</v>
      </c>
      <c r="E107" s="219">
        <v>6.12</v>
      </c>
      <c r="F107" s="12">
        <v>269782</v>
      </c>
      <c r="G107" s="9">
        <f>+E107*F107</f>
        <v>1651065.84</v>
      </c>
      <c r="H107" s="29">
        <f>+I107-E107</f>
        <v>0</v>
      </c>
      <c r="I107" s="29">
        <f>'puerta metalica'!J52</f>
        <v>6.12</v>
      </c>
      <c r="J107" s="266">
        <f>F107*I107</f>
        <v>1651065.84</v>
      </c>
    </row>
    <row r="108" spans="1:10" s="210" customFormat="1" ht="15" customHeight="1" x14ac:dyDescent="0.25">
      <c r="A108" s="378"/>
      <c r="B108" s="379"/>
      <c r="C108" s="379"/>
      <c r="D108" s="379"/>
      <c r="E108" s="379"/>
      <c r="F108" s="380"/>
      <c r="G108" s="271">
        <f>SUM(G107)</f>
        <v>1651065.84</v>
      </c>
      <c r="H108" s="224"/>
      <c r="I108" s="224"/>
      <c r="J108" s="271">
        <f>SUM(J107)</f>
        <v>1651065.84</v>
      </c>
    </row>
    <row r="109" spans="1:10" s="210" customFormat="1" ht="15" customHeight="1" x14ac:dyDescent="0.25">
      <c r="A109" s="378"/>
      <c r="B109" s="379"/>
      <c r="C109" s="379"/>
      <c r="D109" s="379"/>
      <c r="E109" s="379"/>
      <c r="F109" s="379"/>
      <c r="G109" s="379"/>
      <c r="H109" s="379"/>
      <c r="I109" s="379"/>
      <c r="J109" s="380"/>
    </row>
    <row r="110" spans="1:10" s="210" customFormat="1" ht="15" customHeight="1" x14ac:dyDescent="0.25">
      <c r="A110" s="375" t="s">
        <v>76</v>
      </c>
      <c r="B110" s="376"/>
      <c r="C110" s="393" t="s">
        <v>47</v>
      </c>
      <c r="D110" s="393"/>
      <c r="E110" s="393"/>
      <c r="F110" s="393"/>
      <c r="G110" s="393"/>
      <c r="H110" s="393"/>
      <c r="I110" s="393"/>
      <c r="J110" s="393"/>
    </row>
    <row r="111" spans="1:10" s="210" customFormat="1" ht="15" customHeight="1" x14ac:dyDescent="0.25">
      <c r="A111" s="212">
        <v>18.100000000000001</v>
      </c>
      <c r="B111" s="212">
        <v>11.12</v>
      </c>
      <c r="C111" s="240" t="s">
        <v>49</v>
      </c>
      <c r="D111" s="221" t="s">
        <v>43</v>
      </c>
      <c r="E111" s="219">
        <v>4</v>
      </c>
      <c r="F111" s="12">
        <v>48237</v>
      </c>
      <c r="G111" s="9">
        <f>+E111*F111</f>
        <v>192948</v>
      </c>
      <c r="H111" s="29">
        <f>+I111-E111</f>
        <v>-4</v>
      </c>
      <c r="I111" s="278">
        <v>0</v>
      </c>
      <c r="J111" s="266">
        <f>F111*I111</f>
        <v>0</v>
      </c>
    </row>
    <row r="112" spans="1:10" s="210" customFormat="1" ht="15" customHeight="1" x14ac:dyDescent="0.25">
      <c r="A112" s="378"/>
      <c r="B112" s="379"/>
      <c r="C112" s="379"/>
      <c r="D112" s="379"/>
      <c r="E112" s="379"/>
      <c r="F112" s="380"/>
      <c r="G112" s="270">
        <f>SUM(G111)</f>
        <v>192948</v>
      </c>
      <c r="H112" s="224"/>
      <c r="I112" s="224"/>
      <c r="J112" s="270">
        <f>SUM(J111)</f>
        <v>0</v>
      </c>
    </row>
    <row r="113" spans="1:10" s="210" customFormat="1" ht="15" customHeight="1" x14ac:dyDescent="0.25">
      <c r="A113" s="378"/>
      <c r="B113" s="379"/>
      <c r="C113" s="379"/>
      <c r="D113" s="379"/>
      <c r="E113" s="379"/>
      <c r="F113" s="379"/>
      <c r="G113" s="379"/>
      <c r="H113" s="379"/>
      <c r="I113" s="379"/>
      <c r="J113" s="380"/>
    </row>
    <row r="114" spans="1:10" s="210" customFormat="1" ht="15" customHeight="1" x14ac:dyDescent="0.25">
      <c r="A114" s="394" t="s">
        <v>101</v>
      </c>
      <c r="B114" s="395"/>
      <c r="C114" s="396" t="s">
        <v>66</v>
      </c>
      <c r="D114" s="396"/>
      <c r="E114" s="396"/>
      <c r="F114" s="396"/>
      <c r="G114" s="396"/>
      <c r="H114" s="396"/>
      <c r="I114" s="396"/>
      <c r="J114" s="396"/>
    </row>
    <row r="115" spans="1:10" s="210" customFormat="1" ht="15" customHeight="1" x14ac:dyDescent="0.25">
      <c r="A115" s="241">
        <v>19.100000000000001</v>
      </c>
      <c r="B115" s="212">
        <v>14.1</v>
      </c>
      <c r="C115" s="242" t="s">
        <v>67</v>
      </c>
      <c r="D115" s="221" t="s">
        <v>248</v>
      </c>
      <c r="E115" s="219">
        <v>47.750000000000007</v>
      </c>
      <c r="F115" s="6">
        <v>73653</v>
      </c>
      <c r="G115" s="9">
        <f>+E115*F115</f>
        <v>3516930.7500000005</v>
      </c>
      <c r="H115" s="29">
        <f>+I115-E115</f>
        <v>-13.656400000000005</v>
      </c>
      <c r="I115" s="278">
        <f>'Enchape Baterias Mejoramiento'!J24</f>
        <v>34.093600000000002</v>
      </c>
      <c r="J115" s="266">
        <f>F115*I115</f>
        <v>2511095.9208</v>
      </c>
    </row>
    <row r="116" spans="1:10" s="210" customFormat="1" ht="15" customHeight="1" x14ac:dyDescent="0.25">
      <c r="A116" s="241">
        <v>19.2</v>
      </c>
      <c r="B116" s="212">
        <v>14.41</v>
      </c>
      <c r="C116" s="242" t="s">
        <v>69</v>
      </c>
      <c r="D116" s="221" t="s">
        <v>248</v>
      </c>
      <c r="E116" s="219">
        <v>8.0830000000000002</v>
      </c>
      <c r="F116" s="6">
        <v>81311</v>
      </c>
      <c r="G116" s="9">
        <f>+E116*F116</f>
        <v>657236.81299999997</v>
      </c>
      <c r="H116" s="29">
        <f>+I116-E116</f>
        <v>-1.9631000000000007</v>
      </c>
      <c r="I116" s="278">
        <f>'Enchape Baterias Mejoramiento'!$J$56</f>
        <v>6.1198999999999995</v>
      </c>
      <c r="J116" s="266">
        <f>F116*I116</f>
        <v>497615.18889999995</v>
      </c>
    </row>
    <row r="117" spans="1:10" s="210" customFormat="1" ht="15" customHeight="1" x14ac:dyDescent="0.25">
      <c r="A117" s="397"/>
      <c r="B117" s="398"/>
      <c r="C117" s="398"/>
      <c r="D117" s="398"/>
      <c r="E117" s="398"/>
      <c r="F117" s="399"/>
      <c r="G117" s="270">
        <f>SUM(G115:G116)</f>
        <v>4174167.5630000005</v>
      </c>
      <c r="H117" s="257"/>
      <c r="I117" s="257"/>
      <c r="J117" s="270">
        <f>SUM(J115:J116)</f>
        <v>3008711.1096999999</v>
      </c>
    </row>
    <row r="118" spans="1:10" s="210" customFormat="1" ht="15" customHeight="1" x14ac:dyDescent="0.25">
      <c r="A118" s="400"/>
      <c r="B118" s="401"/>
      <c r="C118" s="401"/>
      <c r="D118" s="401"/>
      <c r="E118" s="401"/>
      <c r="F118" s="401"/>
      <c r="G118" s="401"/>
      <c r="H118" s="401"/>
      <c r="I118" s="401"/>
      <c r="J118" s="402"/>
    </row>
    <row r="119" spans="1:10" s="210" customFormat="1" ht="15" customHeight="1" x14ac:dyDescent="0.25">
      <c r="A119" s="394" t="s">
        <v>102</v>
      </c>
      <c r="B119" s="395"/>
      <c r="C119" s="396" t="s">
        <v>73</v>
      </c>
      <c r="D119" s="396"/>
      <c r="E119" s="396"/>
      <c r="F119" s="396"/>
      <c r="G119" s="396"/>
      <c r="H119" s="396"/>
      <c r="I119" s="396"/>
      <c r="J119" s="396"/>
    </row>
    <row r="120" spans="1:10" s="210" customFormat="1" ht="15" customHeight="1" x14ac:dyDescent="0.25">
      <c r="A120" s="221">
        <v>20.100000000000001</v>
      </c>
      <c r="B120" s="212">
        <v>17.100000000000001</v>
      </c>
      <c r="C120" s="242" t="s">
        <v>74</v>
      </c>
      <c r="D120" s="221" t="s">
        <v>43</v>
      </c>
      <c r="E120" s="231">
        <v>5</v>
      </c>
      <c r="F120" s="13">
        <v>370247</v>
      </c>
      <c r="G120" s="9">
        <f>+E120*F120</f>
        <v>1851235</v>
      </c>
      <c r="H120" s="29">
        <f>+I120-E120</f>
        <v>0</v>
      </c>
      <c r="I120" s="29">
        <f>'Sanitario tanque'!J26</f>
        <v>5</v>
      </c>
      <c r="J120" s="266">
        <f>F120*I120</f>
        <v>1851235</v>
      </c>
    </row>
    <row r="121" spans="1:10" s="210" customFormat="1" ht="15" customHeight="1" x14ac:dyDescent="0.25">
      <c r="A121" s="212">
        <v>20.2</v>
      </c>
      <c r="B121" s="212">
        <v>17.600000000000001</v>
      </c>
      <c r="C121" s="240" t="s">
        <v>75</v>
      </c>
      <c r="D121" s="221" t="s">
        <v>43</v>
      </c>
      <c r="E121" s="219">
        <v>2</v>
      </c>
      <c r="F121" s="12">
        <v>230281</v>
      </c>
      <c r="G121" s="9">
        <f>+E121*F121</f>
        <v>460562</v>
      </c>
      <c r="H121" s="29">
        <f>+I121-E121</f>
        <v>-2</v>
      </c>
      <c r="I121" s="29">
        <v>0</v>
      </c>
      <c r="J121" s="266">
        <f>F121*I121</f>
        <v>0</v>
      </c>
    </row>
    <row r="122" spans="1:10" s="210" customFormat="1" ht="15" customHeight="1" x14ac:dyDescent="0.25">
      <c r="A122" s="397"/>
      <c r="B122" s="398"/>
      <c r="C122" s="398"/>
      <c r="D122" s="398"/>
      <c r="E122" s="398"/>
      <c r="F122" s="399"/>
      <c r="G122" s="270">
        <f>SUM(G120:G121)</f>
        <v>2311797</v>
      </c>
      <c r="H122" s="257"/>
      <c r="I122" s="257"/>
      <c r="J122" s="270">
        <f>SUM(J120:J121)</f>
        <v>1851235</v>
      </c>
    </row>
    <row r="123" spans="1:10" s="210" customFormat="1" ht="15" customHeight="1" x14ac:dyDescent="0.25">
      <c r="A123" s="397"/>
      <c r="B123" s="398"/>
      <c r="C123" s="398"/>
      <c r="D123" s="398"/>
      <c r="E123" s="398"/>
      <c r="F123" s="398"/>
      <c r="G123" s="398"/>
      <c r="H123" s="398"/>
      <c r="I123" s="398"/>
      <c r="J123" s="399"/>
    </row>
    <row r="124" spans="1:10" s="210" customFormat="1" ht="15" customHeight="1" x14ac:dyDescent="0.25">
      <c r="A124" s="394" t="s">
        <v>103</v>
      </c>
      <c r="B124" s="395"/>
      <c r="C124" s="396" t="s">
        <v>77</v>
      </c>
      <c r="D124" s="396"/>
      <c r="E124" s="396"/>
      <c r="F124" s="396"/>
      <c r="G124" s="396"/>
      <c r="H124" s="396"/>
      <c r="I124" s="396"/>
      <c r="J124" s="396"/>
    </row>
    <row r="125" spans="1:10" s="210" customFormat="1" ht="15" customHeight="1" x14ac:dyDescent="0.25">
      <c r="A125" s="212">
        <v>21.1</v>
      </c>
      <c r="B125" s="212">
        <v>18.899999999999999</v>
      </c>
      <c r="C125" s="220" t="s">
        <v>78</v>
      </c>
      <c r="D125" s="221" t="s">
        <v>248</v>
      </c>
      <c r="E125" s="219">
        <v>12.24</v>
      </c>
      <c r="F125" s="12">
        <v>19683</v>
      </c>
      <c r="G125" s="9">
        <f>+E125*F125</f>
        <v>240919.92</v>
      </c>
      <c r="H125" s="29">
        <f>+I125-E125</f>
        <v>-6.12</v>
      </c>
      <c r="I125" s="29">
        <f>'Esmalte Baterias'!J87</f>
        <v>6.12</v>
      </c>
      <c r="J125" s="266">
        <f>F125*I125</f>
        <v>120459.96</v>
      </c>
    </row>
    <row r="126" spans="1:10" s="210" customFormat="1" ht="15" customHeight="1" x14ac:dyDescent="0.25">
      <c r="A126" s="212">
        <v>21.2</v>
      </c>
      <c r="B126" s="212">
        <v>18.23</v>
      </c>
      <c r="C126" s="220" t="s">
        <v>81</v>
      </c>
      <c r="D126" s="221" t="s">
        <v>248</v>
      </c>
      <c r="E126" s="219">
        <v>42.92</v>
      </c>
      <c r="F126" s="12">
        <v>10043</v>
      </c>
      <c r="G126" s="9">
        <f>+E126*F126</f>
        <v>431045.56</v>
      </c>
      <c r="H126" s="29">
        <f>+I126-E126</f>
        <v>-11.270000000000003</v>
      </c>
      <c r="I126" s="29">
        <v>31.65</v>
      </c>
      <c r="J126" s="266">
        <f>F126*I126</f>
        <v>317860.95</v>
      </c>
    </row>
    <row r="127" spans="1:10" s="210" customFormat="1" ht="15" customHeight="1" x14ac:dyDescent="0.25">
      <c r="A127" s="397"/>
      <c r="B127" s="398"/>
      <c r="C127" s="398"/>
      <c r="D127" s="398"/>
      <c r="E127" s="398"/>
      <c r="F127" s="399"/>
      <c r="G127" s="270">
        <f>SUM(G125:G126)</f>
        <v>671965.48</v>
      </c>
      <c r="H127" s="257"/>
      <c r="I127" s="257"/>
      <c r="J127" s="270">
        <f>SUM(J125:J126)</f>
        <v>438320.91000000003</v>
      </c>
    </row>
    <row r="128" spans="1:10" s="210" customFormat="1" ht="15" customHeight="1" x14ac:dyDescent="0.25">
      <c r="A128" s="397"/>
      <c r="B128" s="398"/>
      <c r="C128" s="398"/>
      <c r="D128" s="398"/>
      <c r="E128" s="398"/>
      <c r="F128" s="398"/>
      <c r="G128" s="398"/>
      <c r="H128" s="398"/>
      <c r="I128" s="398"/>
      <c r="J128" s="399"/>
    </row>
    <row r="129" spans="1:53" s="210" customFormat="1" ht="16.5" customHeight="1" x14ac:dyDescent="0.25">
      <c r="A129" s="411" t="s">
        <v>84</v>
      </c>
      <c r="B129" s="411"/>
      <c r="C129" s="411"/>
      <c r="D129" s="411"/>
      <c r="E129" s="411"/>
      <c r="F129" s="412"/>
      <c r="G129" s="17">
        <f>SUM(G104+G108+G112+G117+G122+G127)</f>
        <v>9776632.6830000021</v>
      </c>
      <c r="H129" s="205"/>
      <c r="I129" s="205"/>
      <c r="J129" s="17">
        <f>SUM(J104+J108+J112+J117+J122+J127)</f>
        <v>8056680.4972999999</v>
      </c>
    </row>
    <row r="130" spans="1:53" s="210" customFormat="1" ht="15" customHeight="1" x14ac:dyDescent="0.25">
      <c r="A130" s="397"/>
      <c r="B130" s="398"/>
      <c r="C130" s="398"/>
      <c r="D130" s="398"/>
      <c r="E130" s="398"/>
      <c r="F130" s="398"/>
      <c r="G130" s="398"/>
      <c r="H130" s="398"/>
      <c r="I130" s="398"/>
      <c r="J130" s="399"/>
    </row>
    <row r="131" spans="1:53" s="214" customFormat="1" ht="18" customHeight="1" x14ac:dyDescent="0.25">
      <c r="A131" s="413" t="s">
        <v>254</v>
      </c>
      <c r="B131" s="413"/>
      <c r="C131" s="413"/>
      <c r="D131" s="413"/>
      <c r="E131" s="413"/>
      <c r="F131" s="413"/>
      <c r="G131" s="413"/>
      <c r="H131" s="413"/>
      <c r="I131" s="413"/>
      <c r="J131" s="414"/>
      <c r="K131" s="213"/>
      <c r="L131" s="213"/>
      <c r="M131" s="213"/>
      <c r="N131" s="213"/>
      <c r="O131" s="213"/>
      <c r="P131" s="213"/>
      <c r="Q131" s="213"/>
      <c r="R131" s="213"/>
      <c r="S131" s="213"/>
      <c r="T131" s="213"/>
      <c r="U131" s="213"/>
      <c r="V131" s="213"/>
      <c r="W131" s="213"/>
      <c r="X131" s="213"/>
      <c r="Y131" s="213"/>
      <c r="Z131" s="213"/>
      <c r="AA131" s="213"/>
      <c r="AB131" s="213"/>
      <c r="AC131" s="213"/>
      <c r="AD131" s="213"/>
      <c r="AE131" s="213"/>
      <c r="AF131" s="213"/>
      <c r="AG131" s="213"/>
      <c r="AH131" s="213"/>
      <c r="AI131" s="213"/>
      <c r="AJ131" s="213"/>
      <c r="AK131" s="213"/>
      <c r="AL131" s="213"/>
      <c r="AM131" s="213"/>
      <c r="AN131" s="213"/>
      <c r="AO131" s="213"/>
      <c r="AP131" s="213"/>
      <c r="AQ131" s="213"/>
      <c r="AR131" s="213"/>
      <c r="AS131" s="213"/>
      <c r="AT131" s="213"/>
      <c r="AU131" s="213"/>
      <c r="AV131" s="213"/>
      <c r="AW131" s="213"/>
      <c r="AX131" s="213"/>
      <c r="AY131" s="213"/>
      <c r="AZ131" s="213"/>
      <c r="BA131" s="213"/>
    </row>
    <row r="132" spans="1:53" s="214" customFormat="1" ht="38.450000000000003" customHeight="1" x14ac:dyDescent="0.25">
      <c r="A132" s="215" t="s">
        <v>2</v>
      </c>
      <c r="B132" s="265" t="s">
        <v>3</v>
      </c>
      <c r="C132" s="215" t="s">
        <v>4</v>
      </c>
      <c r="D132" s="215" t="s">
        <v>5</v>
      </c>
      <c r="E132" s="1" t="s">
        <v>6</v>
      </c>
      <c r="F132" s="2" t="s">
        <v>7</v>
      </c>
      <c r="G132" s="3" t="s">
        <v>8</v>
      </c>
      <c r="H132" s="2" t="s">
        <v>98</v>
      </c>
      <c r="I132" s="2" t="s">
        <v>97</v>
      </c>
      <c r="J132" s="3" t="s">
        <v>8</v>
      </c>
      <c r="K132" s="213"/>
      <c r="L132" s="213"/>
      <c r="M132" s="213"/>
      <c r="N132" s="213"/>
      <c r="O132" s="213"/>
      <c r="P132" s="213"/>
      <c r="Q132" s="213"/>
      <c r="R132" s="213"/>
      <c r="S132" s="213"/>
      <c r="T132" s="213"/>
      <c r="U132" s="213"/>
      <c r="V132" s="213"/>
      <c r="W132" s="213"/>
      <c r="X132" s="213"/>
      <c r="Y132" s="213"/>
      <c r="Z132" s="213"/>
      <c r="AA132" s="213"/>
      <c r="AB132" s="213"/>
      <c r="AC132" s="213"/>
      <c r="AD132" s="213"/>
      <c r="AE132" s="213"/>
      <c r="AF132" s="213"/>
      <c r="AG132" s="213"/>
      <c r="AH132" s="213"/>
      <c r="AI132" s="213"/>
      <c r="AJ132" s="213"/>
      <c r="AK132" s="213"/>
      <c r="AL132" s="213"/>
      <c r="AM132" s="213"/>
      <c r="AN132" s="213"/>
      <c r="AO132" s="213"/>
      <c r="AP132" s="213"/>
      <c r="AQ132" s="213"/>
      <c r="AR132" s="213"/>
      <c r="AS132" s="213"/>
      <c r="AT132" s="213"/>
      <c r="AU132" s="213"/>
      <c r="AV132" s="213"/>
      <c r="AW132" s="213"/>
      <c r="AX132" s="213"/>
      <c r="AY132" s="213"/>
      <c r="AZ132" s="213"/>
      <c r="BA132" s="213"/>
    </row>
    <row r="133" spans="1:53" s="214" customFormat="1" ht="15.75" x14ac:dyDescent="0.25">
      <c r="A133" s="394" t="s">
        <v>104</v>
      </c>
      <c r="B133" s="395"/>
      <c r="C133" s="381" t="s">
        <v>12</v>
      </c>
      <c r="D133" s="382"/>
      <c r="E133" s="382"/>
      <c r="F133" s="382"/>
      <c r="G133" s="382"/>
      <c r="H133" s="382"/>
      <c r="I133" s="382"/>
      <c r="J133" s="383"/>
      <c r="K133" s="213"/>
      <c r="L133" s="213"/>
      <c r="M133" s="213"/>
      <c r="N133" s="213"/>
      <c r="O133" s="213"/>
      <c r="P133" s="213"/>
      <c r="Q133" s="213"/>
      <c r="R133" s="213"/>
      <c r="S133" s="213"/>
      <c r="T133" s="213"/>
      <c r="U133" s="213"/>
      <c r="V133" s="213"/>
      <c r="W133" s="213"/>
      <c r="X133" s="213"/>
      <c r="Y133" s="213"/>
      <c r="Z133" s="213"/>
      <c r="AA133" s="213"/>
      <c r="AB133" s="213"/>
      <c r="AC133" s="213"/>
      <c r="AD133" s="213"/>
      <c r="AE133" s="213"/>
      <c r="AF133" s="213"/>
      <c r="AG133" s="213"/>
      <c r="AH133" s="213"/>
      <c r="AI133" s="213"/>
      <c r="AJ133" s="213"/>
      <c r="AK133" s="213"/>
      <c r="AL133" s="213"/>
      <c r="AM133" s="213"/>
      <c r="AN133" s="213"/>
      <c r="AO133" s="213"/>
      <c r="AP133" s="213"/>
      <c r="AQ133" s="213"/>
      <c r="AR133" s="213"/>
      <c r="AS133" s="213"/>
      <c r="AT133" s="213"/>
      <c r="AU133" s="213"/>
      <c r="AV133" s="213"/>
      <c r="AW133" s="213"/>
      <c r="AX133" s="213"/>
      <c r="AY133" s="213"/>
      <c r="AZ133" s="213"/>
      <c r="BA133" s="213"/>
    </row>
    <row r="134" spans="1:53" s="214" customFormat="1" ht="15.75" x14ac:dyDescent="0.25">
      <c r="A134" s="241">
        <v>22.1</v>
      </c>
      <c r="B134" s="212" t="s">
        <v>367</v>
      </c>
      <c r="C134" s="242" t="s">
        <v>114</v>
      </c>
      <c r="D134" s="221" t="s">
        <v>68</v>
      </c>
      <c r="E134" s="219">
        <v>24.090318765763101</v>
      </c>
      <c r="F134" s="6">
        <v>42423</v>
      </c>
      <c r="G134" s="9">
        <f>+E134*F134</f>
        <v>1021983.592999968</v>
      </c>
      <c r="H134" s="29">
        <f>+I134-E134</f>
        <v>0</v>
      </c>
      <c r="I134" s="219">
        <f>+Preliminares!J28</f>
        <v>24.090318765763101</v>
      </c>
      <c r="J134" s="266">
        <f>F134*I134</f>
        <v>1021983.592999968</v>
      </c>
      <c r="K134" s="213"/>
      <c r="L134" s="213"/>
      <c r="M134" s="213"/>
      <c r="N134" s="213"/>
      <c r="O134" s="213"/>
      <c r="P134" s="213"/>
      <c r="Q134" s="213"/>
      <c r="R134" s="213"/>
      <c r="S134" s="213"/>
      <c r="T134" s="213"/>
      <c r="U134" s="213"/>
      <c r="V134" s="213"/>
      <c r="W134" s="213"/>
      <c r="X134" s="213"/>
      <c r="Y134" s="213"/>
      <c r="Z134" s="213"/>
      <c r="AA134" s="213"/>
      <c r="AB134" s="213"/>
      <c r="AC134" s="213"/>
      <c r="AD134" s="213"/>
      <c r="AE134" s="213"/>
      <c r="AF134" s="213"/>
      <c r="AG134" s="213"/>
      <c r="AH134" s="213"/>
      <c r="AI134" s="213"/>
      <c r="AJ134" s="213"/>
      <c r="AK134" s="213"/>
      <c r="AL134" s="213"/>
      <c r="AM134" s="213"/>
      <c r="AN134" s="213"/>
      <c r="AO134" s="213"/>
      <c r="AP134" s="213"/>
      <c r="AQ134" s="213"/>
      <c r="AR134" s="213"/>
      <c r="AS134" s="213"/>
      <c r="AT134" s="213"/>
      <c r="AU134" s="213"/>
      <c r="AV134" s="213"/>
      <c r="AW134" s="213"/>
      <c r="AX134" s="213"/>
      <c r="AY134" s="213"/>
      <c r="AZ134" s="213"/>
      <c r="BA134" s="213"/>
    </row>
    <row r="135" spans="1:53" s="214" customFormat="1" ht="15.75" x14ac:dyDescent="0.25">
      <c r="A135" s="241">
        <v>22.2</v>
      </c>
      <c r="B135" s="212" t="s">
        <v>368</v>
      </c>
      <c r="C135" s="242" t="s">
        <v>113</v>
      </c>
      <c r="D135" s="221" t="s">
        <v>52</v>
      </c>
      <c r="E135" s="219">
        <v>13.799999999999999</v>
      </c>
      <c r="F135" s="6">
        <v>33979</v>
      </c>
      <c r="G135" s="9">
        <f>+E135*F135</f>
        <v>468910.19999999995</v>
      </c>
      <c r="H135" s="29">
        <f>+I135-E135</f>
        <v>0</v>
      </c>
      <c r="I135" s="219">
        <f>+Preliminares!J66</f>
        <v>13.8</v>
      </c>
      <c r="J135" s="266">
        <f>F135*I135</f>
        <v>468910.2</v>
      </c>
      <c r="K135" s="213"/>
      <c r="L135" s="213"/>
      <c r="M135" s="213"/>
      <c r="N135" s="213"/>
      <c r="O135" s="213"/>
      <c r="P135" s="213"/>
      <c r="Q135" s="213"/>
      <c r="R135" s="213"/>
      <c r="S135" s="213"/>
      <c r="T135" s="213"/>
      <c r="U135" s="213"/>
      <c r="V135" s="213"/>
      <c r="W135" s="213"/>
      <c r="X135" s="213"/>
      <c r="Y135" s="213"/>
      <c r="Z135" s="213"/>
      <c r="AA135" s="213"/>
      <c r="AB135" s="213"/>
      <c r="AC135" s="213"/>
      <c r="AD135" s="213"/>
      <c r="AE135" s="213"/>
      <c r="AF135" s="213"/>
      <c r="AG135" s="213"/>
      <c r="AH135" s="213"/>
      <c r="AI135" s="213"/>
      <c r="AJ135" s="213"/>
      <c r="AK135" s="213"/>
      <c r="AL135" s="213"/>
      <c r="AM135" s="213"/>
      <c r="AN135" s="213"/>
      <c r="AO135" s="213"/>
      <c r="AP135" s="213"/>
      <c r="AQ135" s="213"/>
      <c r="AR135" s="213"/>
      <c r="AS135" s="213"/>
      <c r="AT135" s="213"/>
      <c r="AU135" s="213"/>
      <c r="AV135" s="213"/>
      <c r="AW135" s="213"/>
      <c r="AX135" s="213"/>
      <c r="AY135" s="213"/>
      <c r="AZ135" s="213"/>
      <c r="BA135" s="213"/>
    </row>
    <row r="136" spans="1:53" s="214" customFormat="1" ht="15.75" x14ac:dyDescent="0.25">
      <c r="A136" s="378"/>
      <c r="B136" s="379"/>
      <c r="C136" s="379"/>
      <c r="D136" s="379"/>
      <c r="E136" s="379"/>
      <c r="F136" s="380"/>
      <c r="G136" s="267">
        <f>SUM(G134:G135)</f>
        <v>1490893.7929999679</v>
      </c>
      <c r="H136" s="224"/>
      <c r="I136" s="224"/>
      <c r="J136" s="267">
        <f>SUM(J134:J135)</f>
        <v>1490893.7929999679</v>
      </c>
      <c r="K136" s="213"/>
      <c r="L136" s="213"/>
      <c r="M136" s="213"/>
      <c r="N136" s="213"/>
      <c r="O136" s="213"/>
      <c r="P136" s="213"/>
      <c r="Q136" s="213"/>
      <c r="R136" s="213"/>
      <c r="S136" s="213"/>
      <c r="T136" s="213"/>
      <c r="U136" s="213"/>
      <c r="V136" s="213"/>
      <c r="W136" s="213"/>
      <c r="X136" s="213"/>
      <c r="Y136" s="213"/>
      <c r="Z136" s="213"/>
      <c r="AA136" s="213"/>
      <c r="AB136" s="213"/>
      <c r="AC136" s="213"/>
      <c r="AD136" s="213"/>
      <c r="AE136" s="213"/>
      <c r="AF136" s="213"/>
      <c r="AG136" s="213"/>
      <c r="AH136" s="213"/>
      <c r="AI136" s="213"/>
      <c r="AJ136" s="213"/>
      <c r="AK136" s="213"/>
      <c r="AL136" s="213"/>
      <c r="AM136" s="213"/>
      <c r="AN136" s="213"/>
      <c r="AO136" s="213"/>
      <c r="AP136" s="213"/>
      <c r="AQ136" s="213"/>
      <c r="AR136" s="213"/>
      <c r="AS136" s="213"/>
      <c r="AT136" s="213"/>
      <c r="AU136" s="213"/>
      <c r="AV136" s="213"/>
      <c r="AW136" s="213"/>
      <c r="AX136" s="213"/>
      <c r="AY136" s="213"/>
      <c r="AZ136" s="213"/>
      <c r="BA136" s="213"/>
    </row>
    <row r="137" spans="1:53" s="214" customFormat="1" ht="15.75" x14ac:dyDescent="0.25">
      <c r="A137" s="378"/>
      <c r="B137" s="379"/>
      <c r="C137" s="379"/>
      <c r="D137" s="379"/>
      <c r="E137" s="379"/>
      <c r="F137" s="379"/>
      <c r="G137" s="379"/>
      <c r="H137" s="379"/>
      <c r="I137" s="379"/>
      <c r="J137" s="380"/>
      <c r="K137" s="213"/>
      <c r="L137" s="213"/>
      <c r="M137" s="213"/>
      <c r="N137" s="213"/>
      <c r="O137" s="213"/>
      <c r="P137" s="213"/>
      <c r="Q137" s="213"/>
      <c r="R137" s="213"/>
      <c r="S137" s="213"/>
      <c r="T137" s="213"/>
      <c r="U137" s="213"/>
      <c r="V137" s="213"/>
      <c r="W137" s="213"/>
      <c r="X137" s="213"/>
      <c r="Y137" s="213"/>
      <c r="Z137" s="213"/>
      <c r="AA137" s="213"/>
      <c r="AB137" s="213"/>
      <c r="AC137" s="213"/>
      <c r="AD137" s="213"/>
      <c r="AE137" s="213"/>
      <c r="AF137" s="213"/>
      <c r="AG137" s="213"/>
      <c r="AH137" s="213"/>
      <c r="AI137" s="213"/>
      <c r="AJ137" s="213"/>
      <c r="AK137" s="213"/>
      <c r="AL137" s="213"/>
      <c r="AM137" s="213"/>
      <c r="AN137" s="213"/>
      <c r="AO137" s="213"/>
      <c r="AP137" s="213"/>
      <c r="AQ137" s="213"/>
      <c r="AR137" s="213"/>
      <c r="AS137" s="213"/>
      <c r="AT137" s="213"/>
      <c r="AU137" s="213"/>
      <c r="AV137" s="213"/>
      <c r="AW137" s="213"/>
      <c r="AX137" s="213"/>
      <c r="AY137" s="213"/>
      <c r="AZ137" s="213"/>
      <c r="BA137" s="213"/>
    </row>
    <row r="138" spans="1:53" s="214" customFormat="1" ht="15.75" x14ac:dyDescent="0.25">
      <c r="A138" s="375" t="s">
        <v>105</v>
      </c>
      <c r="B138" s="376"/>
      <c r="C138" s="393" t="s">
        <v>62</v>
      </c>
      <c r="D138" s="393"/>
      <c r="E138" s="393"/>
      <c r="F138" s="393"/>
      <c r="G138" s="393"/>
      <c r="H138" s="393"/>
      <c r="I138" s="393"/>
      <c r="J138" s="393"/>
      <c r="K138" s="213"/>
      <c r="L138" s="213"/>
      <c r="M138" s="213"/>
      <c r="N138" s="213"/>
      <c r="O138" s="213"/>
      <c r="P138" s="213"/>
      <c r="Q138" s="213"/>
      <c r="R138" s="213"/>
      <c r="S138" s="213"/>
      <c r="T138" s="213"/>
      <c r="U138" s="213"/>
      <c r="V138" s="213"/>
      <c r="W138" s="213"/>
      <c r="X138" s="213"/>
      <c r="Y138" s="213"/>
      <c r="Z138" s="213"/>
      <c r="AA138" s="213"/>
      <c r="AB138" s="213"/>
      <c r="AC138" s="213"/>
      <c r="AD138" s="213"/>
      <c r="AE138" s="213"/>
      <c r="AF138" s="213"/>
      <c r="AG138" s="213"/>
      <c r="AH138" s="213"/>
      <c r="AI138" s="213"/>
      <c r="AJ138" s="213"/>
      <c r="AK138" s="213"/>
      <c r="AL138" s="213"/>
      <c r="AM138" s="213"/>
      <c r="AN138" s="213"/>
      <c r="AO138" s="213"/>
      <c r="AP138" s="213"/>
      <c r="AQ138" s="213"/>
      <c r="AR138" s="213"/>
      <c r="AS138" s="213"/>
      <c r="AT138" s="213"/>
      <c r="AU138" s="213"/>
      <c r="AV138" s="213"/>
      <c r="AW138" s="213"/>
      <c r="AX138" s="213"/>
      <c r="AY138" s="213"/>
      <c r="AZ138" s="213"/>
      <c r="BA138" s="213"/>
    </row>
    <row r="139" spans="1:53" s="214" customFormat="1" ht="30" x14ac:dyDescent="0.25">
      <c r="A139" s="212">
        <v>23.1</v>
      </c>
      <c r="B139" s="212" t="s">
        <v>369</v>
      </c>
      <c r="C139" s="220" t="s">
        <v>255</v>
      </c>
      <c r="D139" s="221" t="s">
        <v>248</v>
      </c>
      <c r="E139" s="219">
        <v>13.950000000000001</v>
      </c>
      <c r="F139" s="266">
        <v>60698</v>
      </c>
      <c r="G139" s="277">
        <f>+E139*F139</f>
        <v>846737.10000000009</v>
      </c>
      <c r="H139" s="29">
        <f>+I139-E139</f>
        <v>-1.2850000000000019</v>
      </c>
      <c r="I139" s="219">
        <f>+'Placa Tanques'!J27</f>
        <v>12.664999999999999</v>
      </c>
      <c r="J139" s="266">
        <f>F139*I139</f>
        <v>768740.16999999993</v>
      </c>
      <c r="K139" s="213"/>
      <c r="L139" s="213"/>
      <c r="M139" s="213"/>
      <c r="N139" s="213"/>
      <c r="O139" s="213"/>
      <c r="P139" s="213"/>
      <c r="Q139" s="213"/>
      <c r="R139" s="213"/>
      <c r="S139" s="213"/>
      <c r="T139" s="213"/>
      <c r="U139" s="213"/>
      <c r="V139" s="213"/>
      <c r="W139" s="213"/>
      <c r="X139" s="213"/>
      <c r="Y139" s="213"/>
      <c r="Z139" s="213"/>
      <c r="AA139" s="213"/>
      <c r="AB139" s="213"/>
      <c r="AC139" s="213"/>
      <c r="AD139" s="213"/>
      <c r="AE139" s="213"/>
      <c r="AF139" s="213"/>
      <c r="AG139" s="213"/>
      <c r="AH139" s="213"/>
      <c r="AI139" s="213"/>
      <c r="AJ139" s="213"/>
      <c r="AK139" s="213"/>
      <c r="AL139" s="213"/>
      <c r="AM139" s="213"/>
      <c r="AN139" s="213"/>
      <c r="AO139" s="213"/>
      <c r="AP139" s="213"/>
      <c r="AQ139" s="213"/>
      <c r="AR139" s="213"/>
      <c r="AS139" s="213"/>
      <c r="AT139" s="213"/>
      <c r="AU139" s="213"/>
      <c r="AV139" s="213"/>
      <c r="AW139" s="213"/>
      <c r="AX139" s="213"/>
      <c r="AY139" s="213"/>
      <c r="AZ139" s="213"/>
      <c r="BA139" s="213"/>
    </row>
    <row r="140" spans="1:53" s="214" customFormat="1" ht="15.75" x14ac:dyDescent="0.25">
      <c r="A140" s="378"/>
      <c r="B140" s="379"/>
      <c r="C140" s="379"/>
      <c r="D140" s="379"/>
      <c r="E140" s="379"/>
      <c r="F140" s="380"/>
      <c r="G140" s="267">
        <f>SUM(G139:G139)</f>
        <v>846737.10000000009</v>
      </c>
      <c r="H140" s="224"/>
      <c r="I140" s="224"/>
      <c r="J140" s="267">
        <f>SUM(J139:J139)</f>
        <v>768740.16999999993</v>
      </c>
      <c r="K140" s="213"/>
      <c r="L140" s="213"/>
      <c r="M140" s="213"/>
      <c r="N140" s="213"/>
      <c r="O140" s="213"/>
      <c r="P140" s="213"/>
      <c r="Q140" s="213"/>
      <c r="R140" s="213"/>
      <c r="S140" s="213"/>
      <c r="T140" s="213"/>
      <c r="U140" s="213"/>
      <c r="V140" s="213"/>
      <c r="W140" s="213"/>
      <c r="X140" s="213"/>
      <c r="Y140" s="213"/>
      <c r="Z140" s="213"/>
      <c r="AA140" s="213"/>
      <c r="AB140" s="213"/>
      <c r="AC140" s="213"/>
      <c r="AD140" s="213"/>
      <c r="AE140" s="213"/>
      <c r="AF140" s="213"/>
      <c r="AG140" s="213"/>
      <c r="AH140" s="213"/>
      <c r="AI140" s="213"/>
      <c r="AJ140" s="213"/>
      <c r="AK140" s="213"/>
      <c r="AL140" s="213"/>
      <c r="AM140" s="213"/>
      <c r="AN140" s="213"/>
      <c r="AO140" s="213"/>
      <c r="AP140" s="213"/>
      <c r="AQ140" s="213"/>
      <c r="AR140" s="213"/>
      <c r="AS140" s="213"/>
      <c r="AT140" s="213"/>
      <c r="AU140" s="213"/>
      <c r="AV140" s="213"/>
      <c r="AW140" s="213"/>
      <c r="AX140" s="213"/>
      <c r="AY140" s="213"/>
      <c r="AZ140" s="213"/>
      <c r="BA140" s="213"/>
    </row>
    <row r="141" spans="1:53" s="214" customFormat="1" ht="15.75" x14ac:dyDescent="0.25">
      <c r="A141" s="378"/>
      <c r="B141" s="379"/>
      <c r="C141" s="379"/>
      <c r="D141" s="379"/>
      <c r="E141" s="379"/>
      <c r="F141" s="379"/>
      <c r="G141" s="379"/>
      <c r="H141" s="379"/>
      <c r="I141" s="379"/>
      <c r="J141" s="380"/>
      <c r="K141" s="213"/>
      <c r="L141" s="213"/>
      <c r="M141" s="213"/>
      <c r="N141" s="213"/>
      <c r="O141" s="213"/>
      <c r="P141" s="213"/>
      <c r="Q141" s="213"/>
      <c r="R141" s="213"/>
      <c r="S141" s="213"/>
      <c r="T141" s="213"/>
      <c r="U141" s="213"/>
      <c r="V141" s="213"/>
      <c r="W141" s="213"/>
      <c r="X141" s="213"/>
      <c r="Y141" s="213"/>
      <c r="Z141" s="213"/>
      <c r="AA141" s="213"/>
      <c r="AB141" s="213"/>
      <c r="AC141" s="213"/>
      <c r="AD141" s="213"/>
      <c r="AE141" s="213"/>
      <c r="AF141" s="213"/>
      <c r="AG141" s="213"/>
      <c r="AH141" s="213"/>
      <c r="AI141" s="213"/>
      <c r="AJ141" s="213"/>
      <c r="AK141" s="213"/>
      <c r="AL141" s="213"/>
      <c r="AM141" s="213"/>
      <c r="AN141" s="213"/>
      <c r="AO141" s="213"/>
      <c r="AP141" s="213"/>
      <c r="AQ141" s="213"/>
      <c r="AR141" s="213"/>
      <c r="AS141" s="213"/>
      <c r="AT141" s="213"/>
      <c r="AU141" s="213"/>
      <c r="AV141" s="213"/>
      <c r="AW141" s="213"/>
      <c r="AX141" s="213"/>
      <c r="AY141" s="213"/>
      <c r="AZ141" s="213"/>
      <c r="BA141" s="213"/>
    </row>
    <row r="142" spans="1:53" s="210" customFormat="1" ht="15" customHeight="1" x14ac:dyDescent="0.25">
      <c r="A142" s="375" t="s">
        <v>106</v>
      </c>
      <c r="B142" s="376"/>
      <c r="C142" s="393" t="s">
        <v>41</v>
      </c>
      <c r="D142" s="393"/>
      <c r="E142" s="393"/>
      <c r="F142" s="393"/>
      <c r="G142" s="393"/>
      <c r="H142" s="393"/>
      <c r="I142" s="393"/>
      <c r="J142" s="393"/>
    </row>
    <row r="143" spans="1:53" s="213" customFormat="1" ht="30" x14ac:dyDescent="0.25">
      <c r="A143" s="212">
        <v>24.1</v>
      </c>
      <c r="B143" s="212" t="s">
        <v>366</v>
      </c>
      <c r="C143" s="294" t="s">
        <v>287</v>
      </c>
      <c r="D143" s="212" t="s">
        <v>43</v>
      </c>
      <c r="E143" s="219">
        <v>6</v>
      </c>
      <c r="F143" s="266">
        <f>APUs!J110</f>
        <v>183864.3</v>
      </c>
      <c r="G143" s="277">
        <f>+E143*F143</f>
        <v>1103185.7999999998</v>
      </c>
      <c r="H143" s="278">
        <f>+I143-E143</f>
        <v>0</v>
      </c>
      <c r="I143" s="219">
        <f>'marcos puertas'!J81</f>
        <v>6</v>
      </c>
      <c r="J143" s="266">
        <f>F143*I143</f>
        <v>1103185.7999999998</v>
      </c>
    </row>
    <row r="144" spans="1:53" s="213" customFormat="1" ht="30" x14ac:dyDescent="0.25">
      <c r="A144" s="212">
        <v>24.2</v>
      </c>
      <c r="B144" s="212" t="s">
        <v>366</v>
      </c>
      <c r="C144" s="294" t="s">
        <v>288</v>
      </c>
      <c r="D144" s="212" t="s">
        <v>43</v>
      </c>
      <c r="E144" s="219">
        <v>3</v>
      </c>
      <c r="F144" s="266">
        <f>APUs!J158</f>
        <v>194231.33</v>
      </c>
      <c r="G144" s="277">
        <f>+E144*F144</f>
        <v>582693.99</v>
      </c>
      <c r="H144" s="278">
        <f>+I144-E144</f>
        <v>0</v>
      </c>
      <c r="I144" s="219">
        <v>3</v>
      </c>
      <c r="J144" s="266">
        <f>F144*I144</f>
        <v>582693.99</v>
      </c>
    </row>
    <row r="145" spans="1:53" s="210" customFormat="1" ht="15" customHeight="1" x14ac:dyDescent="0.25">
      <c r="A145" s="378"/>
      <c r="B145" s="379"/>
      <c r="C145" s="379"/>
      <c r="D145" s="379"/>
      <c r="E145" s="379"/>
      <c r="F145" s="380"/>
      <c r="G145" s="272">
        <f>SUM(G144)</f>
        <v>582693.99</v>
      </c>
      <c r="H145" s="224"/>
      <c r="I145" s="224"/>
      <c r="J145" s="272">
        <f>SUM(J143:J144)</f>
        <v>1685879.7899999998</v>
      </c>
    </row>
    <row r="146" spans="1:53" s="214" customFormat="1" ht="15.75" x14ac:dyDescent="0.25">
      <c r="A146" s="378"/>
      <c r="B146" s="379"/>
      <c r="C146" s="379"/>
      <c r="D146" s="379"/>
      <c r="E146" s="379"/>
      <c r="F146" s="379"/>
      <c r="G146" s="379"/>
      <c r="H146" s="379"/>
      <c r="I146" s="379"/>
      <c r="J146" s="380"/>
      <c r="K146" s="213"/>
      <c r="L146" s="213"/>
      <c r="M146" s="213"/>
      <c r="N146" s="213"/>
      <c r="O146" s="213"/>
      <c r="P146" s="213"/>
      <c r="Q146" s="213"/>
      <c r="R146" s="213"/>
      <c r="S146" s="213"/>
      <c r="T146" s="213"/>
      <c r="U146" s="213"/>
      <c r="V146" s="213"/>
      <c r="W146" s="213"/>
      <c r="X146" s="213"/>
      <c r="Y146" s="213"/>
      <c r="Z146" s="213"/>
      <c r="AA146" s="213"/>
      <c r="AB146" s="213"/>
      <c r="AC146" s="213"/>
      <c r="AD146" s="213"/>
      <c r="AE146" s="213"/>
      <c r="AF146" s="213"/>
      <c r="AG146" s="213"/>
      <c r="AH146" s="213"/>
      <c r="AI146" s="213"/>
      <c r="AJ146" s="213"/>
      <c r="AK146" s="213"/>
      <c r="AL146" s="213"/>
      <c r="AM146" s="213"/>
      <c r="AN146" s="213"/>
      <c r="AO146" s="213"/>
      <c r="AP146" s="213"/>
      <c r="AQ146" s="213"/>
      <c r="AR146" s="213"/>
      <c r="AS146" s="213"/>
      <c r="AT146" s="213"/>
      <c r="AU146" s="213"/>
      <c r="AV146" s="213"/>
      <c r="AW146" s="213"/>
      <c r="AX146" s="213"/>
      <c r="AY146" s="213"/>
      <c r="AZ146" s="213"/>
      <c r="BA146" s="213"/>
    </row>
    <row r="147" spans="1:53" s="214" customFormat="1" ht="15.75" x14ac:dyDescent="0.25">
      <c r="A147" s="375" t="s">
        <v>107</v>
      </c>
      <c r="B147" s="376"/>
      <c r="C147" s="393" t="s">
        <v>47</v>
      </c>
      <c r="D147" s="393"/>
      <c r="E147" s="393"/>
      <c r="F147" s="393"/>
      <c r="G147" s="393"/>
      <c r="H147" s="393"/>
      <c r="I147" s="393"/>
      <c r="J147" s="393"/>
      <c r="K147" s="213"/>
      <c r="L147" s="213"/>
      <c r="M147" s="213"/>
      <c r="N147" s="213"/>
      <c r="O147" s="213"/>
      <c r="P147" s="213"/>
      <c r="Q147" s="213"/>
      <c r="R147" s="213"/>
      <c r="S147" s="213"/>
      <c r="T147" s="213"/>
      <c r="U147" s="213"/>
      <c r="V147" s="213"/>
      <c r="W147" s="213"/>
      <c r="X147" s="213"/>
      <c r="Y147" s="213"/>
      <c r="Z147" s="213"/>
      <c r="AA147" s="213"/>
      <c r="AB147" s="213"/>
      <c r="AC147" s="213"/>
      <c r="AD147" s="213"/>
      <c r="AE147" s="213"/>
      <c r="AF147" s="213"/>
      <c r="AG147" s="213"/>
      <c r="AH147" s="213"/>
      <c r="AI147" s="213"/>
      <c r="AJ147" s="213"/>
      <c r="AK147" s="213"/>
      <c r="AL147" s="213"/>
      <c r="AM147" s="213"/>
      <c r="AN147" s="213"/>
      <c r="AO147" s="213"/>
      <c r="AP147" s="213"/>
      <c r="AQ147" s="213"/>
      <c r="AR147" s="213"/>
      <c r="AS147" s="213"/>
      <c r="AT147" s="213"/>
      <c r="AU147" s="213"/>
      <c r="AV147" s="213"/>
      <c r="AW147" s="213"/>
      <c r="AX147" s="213"/>
      <c r="AY147" s="213"/>
      <c r="AZ147" s="213"/>
      <c r="BA147" s="213"/>
    </row>
    <row r="148" spans="1:53" s="214" customFormat="1" ht="30" x14ac:dyDescent="0.25">
      <c r="A148" s="212">
        <v>25.1</v>
      </c>
      <c r="B148" s="212" t="s">
        <v>370</v>
      </c>
      <c r="C148" s="220" t="s">
        <v>256</v>
      </c>
      <c r="D148" s="221" t="s">
        <v>52</v>
      </c>
      <c r="E148" s="219">
        <v>4.5</v>
      </c>
      <c r="F148" s="12">
        <v>33027</v>
      </c>
      <c r="G148" s="9">
        <f>+E148*F148</f>
        <v>148621.5</v>
      </c>
      <c r="H148" s="29">
        <f>+I148-E148</f>
        <v>0</v>
      </c>
      <c r="I148" s="219">
        <v>4.5</v>
      </c>
      <c r="J148" s="266">
        <f>F148*I148</f>
        <v>148621.5</v>
      </c>
      <c r="K148" s="213"/>
      <c r="L148" s="213"/>
      <c r="M148" s="213"/>
      <c r="N148" s="213"/>
      <c r="O148" s="213"/>
      <c r="P148" s="213"/>
      <c r="Q148" s="213"/>
      <c r="R148" s="213"/>
      <c r="S148" s="213"/>
      <c r="T148" s="213"/>
      <c r="U148" s="213"/>
      <c r="V148" s="213"/>
      <c r="W148" s="213"/>
      <c r="X148" s="213"/>
      <c r="Y148" s="213"/>
      <c r="Z148" s="213"/>
      <c r="AA148" s="213"/>
      <c r="AB148" s="213"/>
      <c r="AC148" s="213"/>
      <c r="AD148" s="213"/>
      <c r="AE148" s="213"/>
      <c r="AF148" s="213"/>
      <c r="AG148" s="213"/>
      <c r="AH148" s="213"/>
      <c r="AI148" s="213"/>
      <c r="AJ148" s="213"/>
      <c r="AK148" s="213"/>
      <c r="AL148" s="213"/>
      <c r="AM148" s="213"/>
      <c r="AN148" s="213"/>
      <c r="AO148" s="213"/>
      <c r="AP148" s="213"/>
      <c r="AQ148" s="213"/>
      <c r="AR148" s="213"/>
      <c r="AS148" s="213"/>
      <c r="AT148" s="213"/>
      <c r="AU148" s="213"/>
      <c r="AV148" s="213"/>
      <c r="AW148" s="213"/>
      <c r="AX148" s="213"/>
      <c r="AY148" s="213"/>
      <c r="AZ148" s="213"/>
      <c r="BA148" s="213"/>
    </row>
    <row r="149" spans="1:53" s="214" customFormat="1" ht="15.75" x14ac:dyDescent="0.25">
      <c r="A149" s="212">
        <v>25.2</v>
      </c>
      <c r="B149" s="212" t="s">
        <v>334</v>
      </c>
      <c r="C149" s="294" t="s">
        <v>382</v>
      </c>
      <c r="D149" s="221" t="s">
        <v>52</v>
      </c>
      <c r="E149" s="219">
        <v>4</v>
      </c>
      <c r="F149" s="12">
        <v>33027</v>
      </c>
      <c r="G149" s="9">
        <f>+E149*F149</f>
        <v>132108</v>
      </c>
      <c r="H149" s="29">
        <f>+I149-E149</f>
        <v>0</v>
      </c>
      <c r="I149" s="219">
        <v>4</v>
      </c>
      <c r="J149" s="266">
        <f>F149*I149</f>
        <v>132108</v>
      </c>
      <c r="K149" s="213"/>
      <c r="L149" s="213"/>
      <c r="M149" s="213"/>
      <c r="N149" s="213"/>
      <c r="O149" s="213"/>
      <c r="P149" s="213"/>
      <c r="Q149" s="213"/>
      <c r="R149" s="213"/>
      <c r="S149" s="213"/>
      <c r="T149" s="213"/>
      <c r="U149" s="213"/>
      <c r="V149" s="213"/>
      <c r="W149" s="213"/>
      <c r="X149" s="213"/>
      <c r="Y149" s="213"/>
      <c r="Z149" s="213"/>
      <c r="AA149" s="213"/>
      <c r="AB149" s="213"/>
      <c r="AC149" s="213"/>
      <c r="AD149" s="213"/>
      <c r="AE149" s="213"/>
      <c r="AF149" s="213"/>
      <c r="AG149" s="213"/>
      <c r="AH149" s="213"/>
      <c r="AI149" s="213"/>
      <c r="AJ149" s="213"/>
      <c r="AK149" s="213"/>
      <c r="AL149" s="213"/>
      <c r="AM149" s="213"/>
      <c r="AN149" s="213"/>
      <c r="AO149" s="213"/>
      <c r="AP149" s="213"/>
      <c r="AQ149" s="213"/>
      <c r="AR149" s="213"/>
      <c r="AS149" s="213"/>
      <c r="AT149" s="213"/>
      <c r="AU149" s="213"/>
      <c r="AV149" s="213"/>
      <c r="AW149" s="213"/>
      <c r="AX149" s="213"/>
      <c r="AY149" s="213"/>
      <c r="AZ149" s="213"/>
      <c r="BA149" s="213"/>
    </row>
    <row r="150" spans="1:53" s="214" customFormat="1" ht="15.75" x14ac:dyDescent="0.25">
      <c r="A150" s="212">
        <v>25.3</v>
      </c>
      <c r="B150" s="212" t="s">
        <v>371</v>
      </c>
      <c r="C150" s="220" t="s">
        <v>257</v>
      </c>
      <c r="D150" s="221" t="s">
        <v>43</v>
      </c>
      <c r="E150" s="219">
        <v>1</v>
      </c>
      <c r="F150" s="12">
        <v>407784</v>
      </c>
      <c r="G150" s="9">
        <f>+E150*F150</f>
        <v>407784</v>
      </c>
      <c r="H150" s="29">
        <f>+I150-E150</f>
        <v>0</v>
      </c>
      <c r="I150" s="219">
        <v>1</v>
      </c>
      <c r="J150" s="266">
        <f>F150*I150</f>
        <v>407784</v>
      </c>
      <c r="K150" s="213"/>
      <c r="L150" s="213"/>
      <c r="M150" s="213"/>
      <c r="N150" s="213"/>
      <c r="O150" s="213"/>
      <c r="P150" s="213"/>
      <c r="Q150" s="213"/>
      <c r="R150" s="213"/>
      <c r="S150" s="213"/>
      <c r="T150" s="213"/>
      <c r="U150" s="213"/>
      <c r="V150" s="213"/>
      <c r="W150" s="213"/>
      <c r="X150" s="213"/>
      <c r="Y150" s="213"/>
      <c r="Z150" s="213"/>
      <c r="AA150" s="213"/>
      <c r="AB150" s="213"/>
      <c r="AC150" s="213"/>
      <c r="AD150" s="213"/>
      <c r="AE150" s="213"/>
      <c r="AF150" s="213"/>
      <c r="AG150" s="213"/>
      <c r="AH150" s="213"/>
      <c r="AI150" s="213"/>
      <c r="AJ150" s="213"/>
      <c r="AK150" s="213"/>
      <c r="AL150" s="213"/>
      <c r="AM150" s="213"/>
      <c r="AN150" s="213"/>
      <c r="AO150" s="213"/>
      <c r="AP150" s="213"/>
      <c r="AQ150" s="213"/>
      <c r="AR150" s="213"/>
      <c r="AS150" s="213"/>
      <c r="AT150" s="213"/>
      <c r="AU150" s="213"/>
      <c r="AV150" s="213"/>
      <c r="AW150" s="213"/>
      <c r="AX150" s="213"/>
      <c r="AY150" s="213"/>
      <c r="AZ150" s="213"/>
      <c r="BA150" s="213"/>
    </row>
    <row r="151" spans="1:53" s="214" customFormat="1" ht="15.75" x14ac:dyDescent="0.25">
      <c r="A151" s="212">
        <v>25.4</v>
      </c>
      <c r="B151" s="212" t="s">
        <v>372</v>
      </c>
      <c r="C151" s="220" t="s">
        <v>258</v>
      </c>
      <c r="D151" s="223" t="s">
        <v>43</v>
      </c>
      <c r="E151" s="219">
        <v>2</v>
      </c>
      <c r="F151" s="12">
        <v>679855</v>
      </c>
      <c r="G151" s="9">
        <f>+E151*F151</f>
        <v>1359710</v>
      </c>
      <c r="H151" s="29">
        <f>+I151-E151</f>
        <v>0</v>
      </c>
      <c r="I151" s="219">
        <f>'Sanitario infantil'!J24</f>
        <v>2</v>
      </c>
      <c r="J151" s="266">
        <f>F151*I151</f>
        <v>1359710</v>
      </c>
      <c r="K151" s="213"/>
      <c r="L151" s="213"/>
      <c r="M151" s="213"/>
      <c r="N151" s="213"/>
      <c r="O151" s="213"/>
      <c r="P151" s="213"/>
      <c r="Q151" s="213"/>
      <c r="R151" s="213"/>
      <c r="S151" s="213"/>
      <c r="T151" s="213"/>
      <c r="U151" s="213"/>
      <c r="V151" s="213"/>
      <c r="W151" s="213"/>
      <c r="X151" s="213"/>
      <c r="Y151" s="213"/>
      <c r="Z151" s="213"/>
      <c r="AA151" s="213"/>
      <c r="AB151" s="213"/>
      <c r="AC151" s="213"/>
      <c r="AD151" s="213"/>
      <c r="AE151" s="213"/>
      <c r="AF151" s="213"/>
      <c r="AG151" s="213"/>
      <c r="AH151" s="213"/>
      <c r="AI151" s="213"/>
      <c r="AJ151" s="213"/>
      <c r="AK151" s="213"/>
      <c r="AL151" s="213"/>
      <c r="AM151" s="213"/>
      <c r="AN151" s="213"/>
      <c r="AO151" s="213"/>
      <c r="AP151" s="213"/>
      <c r="AQ151" s="213"/>
      <c r="AR151" s="213"/>
      <c r="AS151" s="213"/>
      <c r="AT151" s="213"/>
      <c r="AU151" s="213"/>
      <c r="AV151" s="213"/>
      <c r="AW151" s="213"/>
      <c r="AX151" s="213"/>
      <c r="AY151" s="213"/>
      <c r="AZ151" s="213"/>
      <c r="BA151" s="213"/>
    </row>
    <row r="152" spans="1:53" s="214" customFormat="1" ht="18.75" customHeight="1" x14ac:dyDescent="0.25">
      <c r="A152" s="378"/>
      <c r="B152" s="379"/>
      <c r="C152" s="379"/>
      <c r="D152" s="379"/>
      <c r="E152" s="379"/>
      <c r="F152" s="380"/>
      <c r="G152" s="267">
        <f>SUM(G148:G151)</f>
        <v>2048223.5</v>
      </c>
      <c r="H152" s="224"/>
      <c r="I152" s="224"/>
      <c r="J152" s="267">
        <f>SUM(J148:J151)</f>
        <v>2048223.5</v>
      </c>
      <c r="K152" s="213"/>
      <c r="L152" s="213"/>
      <c r="M152" s="213"/>
      <c r="N152" s="213"/>
      <c r="O152" s="213"/>
      <c r="P152" s="213"/>
      <c r="Q152" s="213"/>
      <c r="R152" s="213"/>
      <c r="S152" s="213"/>
      <c r="T152" s="213"/>
      <c r="U152" s="213"/>
      <c r="V152" s="213"/>
      <c r="W152" s="213"/>
      <c r="X152" s="213"/>
      <c r="Y152" s="213"/>
      <c r="Z152" s="213"/>
      <c r="AA152" s="213"/>
      <c r="AB152" s="213"/>
      <c r="AC152" s="213"/>
      <c r="AD152" s="213"/>
      <c r="AE152" s="213"/>
      <c r="AF152" s="213"/>
      <c r="AG152" s="213"/>
      <c r="AH152" s="213"/>
      <c r="AI152" s="213"/>
      <c r="AJ152" s="213"/>
      <c r="AK152" s="213"/>
      <c r="AL152" s="213"/>
      <c r="AM152" s="213"/>
      <c r="AN152" s="213"/>
      <c r="AO152" s="213"/>
      <c r="AP152" s="213"/>
      <c r="AQ152" s="213"/>
      <c r="AR152" s="213"/>
      <c r="AS152" s="213"/>
      <c r="AT152" s="213"/>
      <c r="AU152" s="213"/>
      <c r="AV152" s="213"/>
      <c r="AW152" s="213"/>
      <c r="AX152" s="213"/>
      <c r="AY152" s="213"/>
      <c r="AZ152" s="213"/>
      <c r="BA152" s="213"/>
    </row>
    <row r="153" spans="1:53" s="214" customFormat="1" ht="17.25" customHeight="1" x14ac:dyDescent="0.25">
      <c r="A153" s="378"/>
      <c r="B153" s="379"/>
      <c r="C153" s="379"/>
      <c r="D153" s="379"/>
      <c r="E153" s="379"/>
      <c r="F153" s="379"/>
      <c r="G153" s="379"/>
      <c r="H153" s="379"/>
      <c r="I153" s="379"/>
      <c r="J153" s="380"/>
      <c r="K153" s="213"/>
      <c r="L153" s="213"/>
      <c r="M153" s="213"/>
      <c r="N153" s="213"/>
      <c r="O153" s="213"/>
      <c r="P153" s="213"/>
      <c r="Q153" s="213"/>
      <c r="R153" s="213"/>
      <c r="S153" s="213"/>
      <c r="T153" s="213"/>
      <c r="U153" s="213"/>
      <c r="V153" s="213"/>
      <c r="W153" s="213"/>
      <c r="X153" s="213"/>
      <c r="Y153" s="213"/>
      <c r="Z153" s="213"/>
      <c r="AA153" s="213"/>
      <c r="AB153" s="213"/>
      <c r="AC153" s="213"/>
      <c r="AD153" s="213"/>
      <c r="AE153" s="213"/>
      <c r="AF153" s="213"/>
      <c r="AG153" s="213"/>
      <c r="AH153" s="213"/>
      <c r="AI153" s="213"/>
      <c r="AJ153" s="213"/>
      <c r="AK153" s="213"/>
      <c r="AL153" s="213"/>
      <c r="AM153" s="213"/>
      <c r="AN153" s="213"/>
      <c r="AO153" s="213"/>
      <c r="AP153" s="213"/>
      <c r="AQ153" s="213"/>
      <c r="AR153" s="213"/>
      <c r="AS153" s="213"/>
      <c r="AT153" s="213"/>
      <c r="AU153" s="213"/>
      <c r="AV153" s="213"/>
      <c r="AW153" s="213"/>
      <c r="AX153" s="213"/>
      <c r="AY153" s="213"/>
      <c r="AZ153" s="213"/>
      <c r="BA153" s="213"/>
    </row>
    <row r="154" spans="1:53" s="214" customFormat="1" ht="15.75" x14ac:dyDescent="0.25">
      <c r="A154" s="394" t="s">
        <v>108</v>
      </c>
      <c r="B154" s="395"/>
      <c r="C154" s="251" t="s">
        <v>259</v>
      </c>
      <c r="D154" s="251"/>
      <c r="E154" s="251"/>
      <c r="F154" s="251"/>
      <c r="G154" s="251"/>
      <c r="H154" s="251"/>
      <c r="I154" s="251"/>
      <c r="J154" s="251"/>
      <c r="K154" s="213"/>
      <c r="L154" s="213"/>
      <c r="M154" s="213"/>
      <c r="N154" s="213"/>
      <c r="O154" s="213"/>
      <c r="P154" s="213"/>
      <c r="Q154" s="213"/>
      <c r="R154" s="213"/>
      <c r="S154" s="213"/>
      <c r="T154" s="213"/>
      <c r="U154" s="213"/>
      <c r="V154" s="213"/>
      <c r="W154" s="213"/>
      <c r="X154" s="213"/>
      <c r="Y154" s="213"/>
      <c r="Z154" s="213"/>
      <c r="AA154" s="213"/>
      <c r="AB154" s="213"/>
      <c r="AC154" s="213"/>
      <c r="AD154" s="213"/>
      <c r="AE154" s="213"/>
      <c r="AF154" s="213"/>
      <c r="AG154" s="213"/>
      <c r="AH154" s="213"/>
      <c r="AI154" s="213"/>
      <c r="AJ154" s="213"/>
      <c r="AK154" s="213"/>
      <c r="AL154" s="213"/>
      <c r="AM154" s="213"/>
      <c r="AN154" s="213"/>
      <c r="AO154" s="213"/>
      <c r="AP154" s="213"/>
      <c r="AQ154" s="213"/>
      <c r="AR154" s="213"/>
      <c r="AS154" s="213"/>
      <c r="AT154" s="213"/>
      <c r="AU154" s="213"/>
      <c r="AV154" s="213"/>
      <c r="AW154" s="213"/>
      <c r="AX154" s="213"/>
      <c r="AY154" s="213"/>
      <c r="AZ154" s="213"/>
      <c r="BA154" s="213"/>
    </row>
    <row r="155" spans="1:53" s="214" customFormat="1" ht="30" x14ac:dyDescent="0.25">
      <c r="A155" s="241">
        <v>26.1</v>
      </c>
      <c r="B155" s="212" t="s">
        <v>373</v>
      </c>
      <c r="C155" s="242" t="s">
        <v>111</v>
      </c>
      <c r="D155" s="221" t="s">
        <v>43</v>
      </c>
      <c r="E155" s="219">
        <v>6</v>
      </c>
      <c r="F155" s="6">
        <v>59241</v>
      </c>
      <c r="G155" s="9">
        <f>+E155*F155</f>
        <v>355446</v>
      </c>
      <c r="H155" s="29">
        <f>+I155-E155</f>
        <v>0</v>
      </c>
      <c r="I155" s="219">
        <v>6</v>
      </c>
      <c r="J155" s="266">
        <f>F155*I155</f>
        <v>355446</v>
      </c>
      <c r="K155" s="213"/>
      <c r="L155" s="213"/>
      <c r="M155" s="213"/>
      <c r="N155" s="213"/>
      <c r="O155" s="213"/>
      <c r="P155" s="213"/>
      <c r="Q155" s="213"/>
      <c r="R155" s="213"/>
      <c r="S155" s="213"/>
      <c r="T155" s="213"/>
      <c r="U155" s="213"/>
      <c r="V155" s="213"/>
      <c r="W155" s="213"/>
      <c r="X155" s="213"/>
      <c r="Y155" s="213"/>
      <c r="Z155" s="213"/>
      <c r="AA155" s="213"/>
      <c r="AB155" s="213"/>
      <c r="AC155" s="213"/>
      <c r="AD155" s="213"/>
      <c r="AE155" s="213"/>
      <c r="AF155" s="213"/>
      <c r="AG155" s="213"/>
      <c r="AH155" s="213"/>
      <c r="AI155" s="213"/>
      <c r="AJ155" s="213"/>
      <c r="AK155" s="213"/>
      <c r="AL155" s="213"/>
      <c r="AM155" s="213"/>
      <c r="AN155" s="213"/>
      <c r="AO155" s="213"/>
      <c r="AP155" s="213"/>
      <c r="AQ155" s="213"/>
      <c r="AR155" s="213"/>
      <c r="AS155" s="213"/>
      <c r="AT155" s="213"/>
      <c r="AU155" s="213"/>
      <c r="AV155" s="213"/>
      <c r="AW155" s="213"/>
      <c r="AX155" s="213"/>
      <c r="AY155" s="213"/>
      <c r="AZ155" s="213"/>
      <c r="BA155" s="213"/>
    </row>
    <row r="156" spans="1:53" s="214" customFormat="1" ht="37.5" customHeight="1" x14ac:dyDescent="0.25">
      <c r="A156" s="212">
        <v>26.2</v>
      </c>
      <c r="B156" s="243" t="s">
        <v>374</v>
      </c>
      <c r="C156" s="220" t="s">
        <v>112</v>
      </c>
      <c r="D156" s="221" t="s">
        <v>43</v>
      </c>
      <c r="E156" s="219">
        <v>1</v>
      </c>
      <c r="F156" s="18">
        <v>316699</v>
      </c>
      <c r="G156" s="9">
        <f>+E156*F156</f>
        <v>316699</v>
      </c>
      <c r="H156" s="29">
        <f>+I156-E156</f>
        <v>0</v>
      </c>
      <c r="I156" s="219">
        <v>1</v>
      </c>
      <c r="J156" s="266">
        <f>F156*I156</f>
        <v>316699</v>
      </c>
      <c r="K156" s="213"/>
      <c r="L156" s="213"/>
      <c r="M156" s="213"/>
      <c r="N156" s="213"/>
      <c r="O156" s="213"/>
      <c r="P156" s="213"/>
      <c r="Q156" s="213"/>
      <c r="R156" s="213"/>
      <c r="S156" s="213"/>
      <c r="T156" s="213"/>
      <c r="U156" s="213"/>
      <c r="V156" s="213"/>
      <c r="W156" s="213"/>
      <c r="X156" s="213"/>
      <c r="Y156" s="213"/>
      <c r="Z156" s="213"/>
      <c r="AA156" s="213"/>
      <c r="AB156" s="213"/>
      <c r="AC156" s="213"/>
      <c r="AD156" s="213"/>
      <c r="AE156" s="213"/>
      <c r="AF156" s="213"/>
      <c r="AG156" s="213"/>
      <c r="AH156" s="213"/>
      <c r="AI156" s="213"/>
      <c r="AJ156" s="213"/>
      <c r="AK156" s="213"/>
      <c r="AL156" s="213"/>
      <c r="AM156" s="213"/>
      <c r="AN156" s="213"/>
      <c r="AO156" s="213"/>
      <c r="AP156" s="213"/>
      <c r="AQ156" s="213"/>
      <c r="AR156" s="213"/>
      <c r="AS156" s="213"/>
      <c r="AT156" s="213"/>
      <c r="AU156" s="213"/>
      <c r="AV156" s="213"/>
      <c r="AW156" s="213"/>
      <c r="AX156" s="213"/>
      <c r="AY156" s="213"/>
      <c r="AZ156" s="213"/>
      <c r="BA156" s="213"/>
    </row>
    <row r="157" spans="1:53" s="214" customFormat="1" ht="30" x14ac:dyDescent="0.25">
      <c r="A157" s="241">
        <v>26.3</v>
      </c>
      <c r="B157" s="212" t="s">
        <v>375</v>
      </c>
      <c r="C157" s="220" t="s">
        <v>110</v>
      </c>
      <c r="D157" s="221" t="s">
        <v>43</v>
      </c>
      <c r="E157" s="219">
        <v>7</v>
      </c>
      <c r="F157" s="18">
        <v>106902</v>
      </c>
      <c r="G157" s="9">
        <f>+E157*F157</f>
        <v>748314</v>
      </c>
      <c r="H157" s="29">
        <f>+I157-E157</f>
        <v>0</v>
      </c>
      <c r="I157" s="219">
        <v>7</v>
      </c>
      <c r="J157" s="266">
        <f>F157*I157</f>
        <v>748314</v>
      </c>
      <c r="K157" s="213"/>
      <c r="L157" s="213"/>
      <c r="M157" s="213"/>
      <c r="N157" s="213"/>
      <c r="O157" s="213"/>
      <c r="P157" s="213"/>
      <c r="Q157" s="213"/>
      <c r="R157" s="213"/>
      <c r="S157" s="213"/>
      <c r="T157" s="213"/>
      <c r="U157" s="213"/>
      <c r="V157" s="213"/>
      <c r="W157" s="213"/>
      <c r="X157" s="213"/>
      <c r="Y157" s="213"/>
      <c r="Z157" s="213"/>
      <c r="AA157" s="213"/>
      <c r="AB157" s="213"/>
      <c r="AC157" s="213"/>
      <c r="AD157" s="213"/>
      <c r="AE157" s="213"/>
      <c r="AF157" s="213"/>
      <c r="AG157" s="213"/>
      <c r="AH157" s="213"/>
      <c r="AI157" s="213"/>
      <c r="AJ157" s="213"/>
      <c r="AK157" s="213"/>
      <c r="AL157" s="213"/>
      <c r="AM157" s="213"/>
      <c r="AN157" s="213"/>
      <c r="AO157" s="213"/>
      <c r="AP157" s="213"/>
      <c r="AQ157" s="213"/>
      <c r="AR157" s="213"/>
      <c r="AS157" s="213"/>
      <c r="AT157" s="213"/>
      <c r="AU157" s="213"/>
      <c r="AV157" s="213"/>
      <c r="AW157" s="213"/>
      <c r="AX157" s="213"/>
      <c r="AY157" s="213"/>
      <c r="AZ157" s="213"/>
      <c r="BA157" s="213"/>
    </row>
    <row r="158" spans="1:53" s="214" customFormat="1" ht="15.75" x14ac:dyDescent="0.25">
      <c r="A158" s="212">
        <v>26.4</v>
      </c>
      <c r="B158" s="212" t="s">
        <v>376</v>
      </c>
      <c r="C158" s="242" t="s">
        <v>59</v>
      </c>
      <c r="D158" s="221" t="s">
        <v>43</v>
      </c>
      <c r="E158" s="219">
        <v>1</v>
      </c>
      <c r="F158" s="6">
        <v>449710</v>
      </c>
      <c r="G158" s="9">
        <f>+E158*F158</f>
        <v>449710</v>
      </c>
      <c r="H158" s="29">
        <f>+I158-E158</f>
        <v>0</v>
      </c>
      <c r="I158" s="219">
        <v>1</v>
      </c>
      <c r="J158" s="266">
        <f>F158*I158</f>
        <v>449710</v>
      </c>
      <c r="K158" s="213"/>
      <c r="L158" s="213"/>
      <c r="M158" s="213"/>
      <c r="N158" s="213"/>
      <c r="O158" s="213"/>
      <c r="P158" s="213"/>
      <c r="Q158" s="213"/>
      <c r="R158" s="213"/>
      <c r="S158" s="213"/>
      <c r="T158" s="213"/>
      <c r="U158" s="213"/>
      <c r="V158" s="213"/>
      <c r="W158" s="213"/>
      <c r="X158" s="213"/>
      <c r="Y158" s="213"/>
      <c r="Z158" s="213"/>
      <c r="AA158" s="213"/>
      <c r="AB158" s="213"/>
      <c r="AC158" s="213"/>
      <c r="AD158" s="213"/>
      <c r="AE158" s="213"/>
      <c r="AF158" s="213"/>
      <c r="AG158" s="213"/>
      <c r="AH158" s="213"/>
      <c r="AI158" s="213"/>
      <c r="AJ158" s="213"/>
      <c r="AK158" s="213"/>
      <c r="AL158" s="213"/>
      <c r="AM158" s="213"/>
      <c r="AN158" s="213"/>
      <c r="AO158" s="213"/>
      <c r="AP158" s="213"/>
      <c r="AQ158" s="213"/>
      <c r="AR158" s="213"/>
      <c r="AS158" s="213"/>
      <c r="AT158" s="213"/>
      <c r="AU158" s="213"/>
      <c r="AV158" s="213"/>
      <c r="AW158" s="213"/>
      <c r="AX158" s="213"/>
      <c r="AY158" s="213"/>
      <c r="AZ158" s="213"/>
      <c r="BA158" s="213"/>
    </row>
    <row r="159" spans="1:53" s="214" customFormat="1" ht="15.75" x14ac:dyDescent="0.25">
      <c r="A159" s="397"/>
      <c r="B159" s="398"/>
      <c r="C159" s="398"/>
      <c r="D159" s="398"/>
      <c r="E159" s="398"/>
      <c r="F159" s="399"/>
      <c r="G159" s="267">
        <f>SUM(G155:G158)</f>
        <v>1870169</v>
      </c>
      <c r="H159" s="257"/>
      <c r="I159" s="257"/>
      <c r="J159" s="267">
        <f>SUM(J155:J158)</f>
        <v>1870169</v>
      </c>
      <c r="K159" s="213"/>
      <c r="L159" s="213"/>
      <c r="M159" s="213"/>
      <c r="N159" s="213"/>
      <c r="O159" s="213"/>
      <c r="P159" s="213"/>
      <c r="Q159" s="213"/>
      <c r="R159" s="213"/>
      <c r="S159" s="213"/>
      <c r="T159" s="213"/>
      <c r="U159" s="213"/>
      <c r="V159" s="213"/>
      <c r="W159" s="213"/>
      <c r="X159" s="213"/>
      <c r="Y159" s="213"/>
      <c r="Z159" s="213"/>
      <c r="AA159" s="213"/>
      <c r="AB159" s="213"/>
      <c r="AC159" s="213"/>
      <c r="AD159" s="213"/>
      <c r="AE159" s="213"/>
      <c r="AF159" s="213"/>
      <c r="AG159" s="213"/>
      <c r="AH159" s="213"/>
      <c r="AI159" s="213"/>
      <c r="AJ159" s="213"/>
      <c r="AK159" s="213"/>
      <c r="AL159" s="213"/>
      <c r="AM159" s="213"/>
      <c r="AN159" s="213"/>
      <c r="AO159" s="213"/>
      <c r="AP159" s="213"/>
      <c r="AQ159" s="213"/>
      <c r="AR159" s="213"/>
      <c r="AS159" s="213"/>
      <c r="AT159" s="213"/>
      <c r="AU159" s="213"/>
      <c r="AV159" s="213"/>
      <c r="AW159" s="213"/>
      <c r="AX159" s="213"/>
      <c r="AY159" s="213"/>
      <c r="AZ159" s="213"/>
      <c r="BA159" s="213"/>
    </row>
    <row r="160" spans="1:53" s="210" customFormat="1" ht="15" customHeight="1" x14ac:dyDescent="0.25">
      <c r="A160" s="394" t="s">
        <v>103</v>
      </c>
      <c r="B160" s="395"/>
      <c r="C160" s="396" t="s">
        <v>77</v>
      </c>
      <c r="D160" s="396"/>
      <c r="E160" s="396"/>
      <c r="F160" s="396"/>
      <c r="G160" s="396"/>
      <c r="H160" s="396"/>
      <c r="I160" s="396"/>
      <c r="J160" s="396"/>
    </row>
    <row r="161" spans="1:53" s="210" customFormat="1" ht="15" customHeight="1" x14ac:dyDescent="0.25">
      <c r="A161" s="212" t="s">
        <v>334</v>
      </c>
      <c r="B161" s="212" t="s">
        <v>377</v>
      </c>
      <c r="C161" s="294" t="s">
        <v>384</v>
      </c>
      <c r="D161" s="221" t="s">
        <v>248</v>
      </c>
      <c r="E161" s="219">
        <v>31.65</v>
      </c>
      <c r="F161" s="12">
        <v>10043</v>
      </c>
      <c r="G161" s="9">
        <f>+E161*F161</f>
        <v>317860.95</v>
      </c>
      <c r="H161" s="29">
        <f>+I161-E161</f>
        <v>0</v>
      </c>
      <c r="I161" s="29">
        <v>31.65</v>
      </c>
      <c r="J161" s="266">
        <f>F161*I161</f>
        <v>317860.95</v>
      </c>
    </row>
    <row r="162" spans="1:53" s="210" customFormat="1" ht="15" customHeight="1" x14ac:dyDescent="0.25">
      <c r="A162" s="212" t="s">
        <v>347</v>
      </c>
      <c r="B162" s="212">
        <v>18.14</v>
      </c>
      <c r="C162" s="294" t="s">
        <v>348</v>
      </c>
      <c r="D162" s="221" t="s">
        <v>248</v>
      </c>
      <c r="E162" s="219">
        <v>49.57</v>
      </c>
      <c r="F162" s="12">
        <v>14249</v>
      </c>
      <c r="G162" s="9">
        <f>+E162*F162</f>
        <v>706322.93</v>
      </c>
      <c r="H162" s="29">
        <f>+I162-E162</f>
        <v>-2.0000000000095497E-3</v>
      </c>
      <c r="I162" s="29">
        <f>'Estuco baterias nuevas'!J26</f>
        <v>49.567999999999991</v>
      </c>
      <c r="J162" s="266">
        <f>F162*I162</f>
        <v>706294.43199999991</v>
      </c>
    </row>
    <row r="163" spans="1:53" s="210" customFormat="1" ht="15" customHeight="1" x14ac:dyDescent="0.25">
      <c r="A163" s="212" t="s">
        <v>347</v>
      </c>
      <c r="B163" s="212">
        <v>18.14</v>
      </c>
      <c r="C163" s="294" t="s">
        <v>383</v>
      </c>
      <c r="D163" s="221" t="s">
        <v>248</v>
      </c>
      <c r="E163" s="219">
        <v>31.65</v>
      </c>
      <c r="F163" s="12">
        <v>14249</v>
      </c>
      <c r="G163" s="9">
        <f>+E163*F163</f>
        <v>450980.85</v>
      </c>
      <c r="H163" s="29">
        <f>+I163-E163</f>
        <v>0</v>
      </c>
      <c r="I163" s="29">
        <v>31.65</v>
      </c>
      <c r="J163" s="266">
        <f>F163*I163</f>
        <v>450980.85</v>
      </c>
    </row>
    <row r="164" spans="1:53" s="210" customFormat="1" ht="15" customHeight="1" x14ac:dyDescent="0.25">
      <c r="A164" s="222"/>
      <c r="B164" s="224"/>
      <c r="C164" s="298"/>
      <c r="D164" s="295"/>
      <c r="E164" s="296"/>
      <c r="F164" s="297"/>
      <c r="G164" s="267">
        <f>SUM(G161:G163)</f>
        <v>1475164.73</v>
      </c>
      <c r="H164" s="257"/>
      <c r="I164" s="257"/>
      <c r="J164" s="267">
        <f>SUM(J161:J163)</f>
        <v>1475136.2319999998</v>
      </c>
    </row>
    <row r="165" spans="1:53" s="214" customFormat="1" ht="15.75" x14ac:dyDescent="0.25">
      <c r="A165" s="375" t="s">
        <v>249</v>
      </c>
      <c r="B165" s="376"/>
      <c r="C165" s="381" t="s">
        <v>36</v>
      </c>
      <c r="D165" s="382"/>
      <c r="E165" s="382"/>
      <c r="F165" s="382"/>
      <c r="G165" s="382"/>
      <c r="H165" s="382"/>
      <c r="I165" s="382"/>
      <c r="J165" s="383"/>
      <c r="K165" s="213"/>
      <c r="L165" s="213"/>
      <c r="M165" s="213"/>
      <c r="N165" s="213"/>
      <c r="O165" s="213"/>
      <c r="P165" s="213"/>
      <c r="Q165" s="213"/>
      <c r="R165" s="213"/>
      <c r="S165" s="213"/>
      <c r="T165" s="213"/>
      <c r="U165" s="213"/>
      <c r="V165" s="213"/>
      <c r="W165" s="213"/>
      <c r="X165" s="213"/>
      <c r="Y165" s="213"/>
      <c r="Z165" s="213"/>
      <c r="AA165" s="213"/>
      <c r="AB165" s="213"/>
      <c r="AC165" s="213"/>
      <c r="AD165" s="213"/>
      <c r="AE165" s="213"/>
      <c r="AF165" s="213"/>
      <c r="AG165" s="213"/>
      <c r="AH165" s="213"/>
      <c r="AI165" s="213"/>
      <c r="AJ165" s="213"/>
      <c r="AK165" s="213"/>
      <c r="AL165" s="213"/>
      <c r="AM165" s="213"/>
      <c r="AN165" s="213"/>
      <c r="AO165" s="213"/>
      <c r="AP165" s="213"/>
      <c r="AQ165" s="213"/>
      <c r="AR165" s="213"/>
      <c r="AS165" s="213"/>
      <c r="AT165" s="213"/>
      <c r="AU165" s="213"/>
      <c r="AV165" s="213"/>
      <c r="AW165" s="213"/>
      <c r="AX165" s="213"/>
      <c r="AY165" s="213"/>
      <c r="AZ165" s="213"/>
      <c r="BA165" s="213"/>
    </row>
    <row r="166" spans="1:53" s="214" customFormat="1" ht="19.5" customHeight="1" x14ac:dyDescent="0.25">
      <c r="A166" s="237">
        <v>8.1999999999999993</v>
      </c>
      <c r="B166" s="238" t="s">
        <v>38</v>
      </c>
      <c r="C166" s="239" t="s">
        <v>39</v>
      </c>
      <c r="D166" s="221" t="s">
        <v>248</v>
      </c>
      <c r="E166" s="219">
        <v>16</v>
      </c>
      <c r="F166" s="6">
        <f>APUs!J200</f>
        <v>53036.73</v>
      </c>
      <c r="G166" s="277">
        <f>+E166*F166</f>
        <v>848587.68</v>
      </c>
      <c r="H166" s="29">
        <f>+I166-E166</f>
        <v>0.39999999999999858</v>
      </c>
      <c r="I166" s="278">
        <f>'estruc. cubierta'!J22</f>
        <v>16.399999999999999</v>
      </c>
      <c r="J166" s="266">
        <f>F166*I166</f>
        <v>869802.37199999997</v>
      </c>
      <c r="K166" s="236"/>
      <c r="L166" s="213"/>
      <c r="M166" s="213"/>
      <c r="N166" s="213"/>
      <c r="O166" s="213"/>
      <c r="P166" s="213"/>
      <c r="Q166" s="213"/>
      <c r="R166" s="213"/>
      <c r="S166" s="213"/>
      <c r="T166" s="213"/>
      <c r="U166" s="213"/>
      <c r="V166" s="213"/>
      <c r="W166" s="213"/>
      <c r="X166" s="213"/>
      <c r="Y166" s="213"/>
      <c r="Z166" s="213"/>
      <c r="AA166" s="213"/>
      <c r="AB166" s="213"/>
      <c r="AC166" s="213"/>
      <c r="AD166" s="213"/>
      <c r="AE166" s="213"/>
      <c r="AF166" s="213"/>
      <c r="AG166" s="213"/>
      <c r="AH166" s="213"/>
      <c r="AI166" s="213"/>
      <c r="AJ166" s="213"/>
      <c r="AK166" s="213"/>
      <c r="AL166" s="213"/>
      <c r="AM166" s="213"/>
      <c r="AN166" s="213"/>
      <c r="AO166" s="213"/>
      <c r="AP166" s="213"/>
      <c r="AQ166" s="213"/>
      <c r="AR166" s="213"/>
      <c r="AS166" s="213"/>
      <c r="AT166" s="213"/>
      <c r="AU166" s="213"/>
      <c r="AV166" s="213"/>
      <c r="AW166" s="213"/>
      <c r="AX166" s="213"/>
      <c r="AY166" s="213"/>
      <c r="AZ166" s="213"/>
      <c r="BA166" s="213"/>
    </row>
    <row r="167" spans="1:53" s="214" customFormat="1" ht="15.75" x14ac:dyDescent="0.25">
      <c r="A167" s="216"/>
      <c r="B167" s="217"/>
      <c r="C167" s="378"/>
      <c r="D167" s="379"/>
      <c r="E167" s="379"/>
      <c r="F167" s="380"/>
      <c r="G167" s="27">
        <f>SUM(G166:G166)</f>
        <v>848587.68</v>
      </c>
      <c r="H167" s="232"/>
      <c r="I167" s="232"/>
      <c r="J167" s="27">
        <f>SUM(J166:J166)</f>
        <v>869802.37199999997</v>
      </c>
      <c r="K167" s="213"/>
      <c r="L167" s="213"/>
      <c r="M167" s="213"/>
      <c r="N167" s="213"/>
      <c r="O167" s="213"/>
      <c r="P167" s="213"/>
      <c r="Q167" s="213"/>
      <c r="R167" s="213"/>
      <c r="S167" s="213"/>
      <c r="T167" s="213"/>
      <c r="U167" s="213"/>
      <c r="V167" s="213"/>
      <c r="W167" s="213"/>
      <c r="X167" s="213"/>
      <c r="Y167" s="213"/>
      <c r="Z167" s="213"/>
      <c r="AA167" s="213"/>
      <c r="AB167" s="213"/>
      <c r="AC167" s="213"/>
      <c r="AD167" s="213"/>
      <c r="AE167" s="213"/>
      <c r="AF167" s="213"/>
      <c r="AG167" s="213"/>
      <c r="AH167" s="213"/>
      <c r="AI167" s="213"/>
      <c r="AJ167" s="213"/>
      <c r="AK167" s="213"/>
      <c r="AL167" s="213"/>
      <c r="AM167" s="213"/>
      <c r="AN167" s="213"/>
      <c r="AO167" s="213"/>
      <c r="AP167" s="213"/>
      <c r="AQ167" s="213"/>
      <c r="AR167" s="213"/>
      <c r="AS167" s="213"/>
      <c r="AT167" s="213"/>
      <c r="AU167" s="213"/>
      <c r="AV167" s="213"/>
      <c r="AW167" s="213"/>
      <c r="AX167" s="213"/>
      <c r="AY167" s="213"/>
      <c r="AZ167" s="213"/>
      <c r="BA167" s="213"/>
    </row>
    <row r="168" spans="1:53" s="214" customFormat="1" ht="15.75" x14ac:dyDescent="0.25">
      <c r="A168" s="378"/>
      <c r="B168" s="379"/>
      <c r="C168" s="379"/>
      <c r="D168" s="379"/>
      <c r="E168" s="379"/>
      <c r="F168" s="379"/>
      <c r="G168" s="379"/>
      <c r="H168" s="379"/>
      <c r="I168" s="379"/>
      <c r="J168" s="380"/>
      <c r="K168" s="213"/>
      <c r="L168" s="213"/>
      <c r="M168" s="213"/>
      <c r="N168" s="213"/>
      <c r="O168" s="213"/>
      <c r="P168" s="213"/>
      <c r="Q168" s="213"/>
      <c r="R168" s="213"/>
      <c r="S168" s="213"/>
      <c r="T168" s="213"/>
      <c r="U168" s="213"/>
      <c r="V168" s="213"/>
      <c r="W168" s="213"/>
      <c r="X168" s="213"/>
      <c r="Y168" s="213"/>
      <c r="Z168" s="213"/>
      <c r="AA168" s="213"/>
      <c r="AB168" s="213"/>
      <c r="AC168" s="213"/>
      <c r="AD168" s="213"/>
      <c r="AE168" s="213"/>
      <c r="AF168" s="213"/>
      <c r="AG168" s="213"/>
      <c r="AH168" s="213"/>
      <c r="AI168" s="213"/>
      <c r="AJ168" s="213"/>
      <c r="AK168" s="213"/>
      <c r="AL168" s="213"/>
      <c r="AM168" s="213"/>
      <c r="AN168" s="213"/>
      <c r="AO168" s="213"/>
      <c r="AP168" s="213"/>
      <c r="AQ168" s="213"/>
      <c r="AR168" s="213"/>
      <c r="AS168" s="213"/>
      <c r="AT168" s="213"/>
      <c r="AU168" s="213"/>
      <c r="AV168" s="213"/>
      <c r="AW168" s="213"/>
      <c r="AX168" s="213"/>
      <c r="AY168" s="213"/>
      <c r="AZ168" s="213"/>
      <c r="BA168" s="213"/>
    </row>
    <row r="169" spans="1:53" s="214" customFormat="1" ht="15.75" x14ac:dyDescent="0.25">
      <c r="A169" s="375" t="s">
        <v>387</v>
      </c>
      <c r="B169" s="376"/>
      <c r="C169" s="251" t="s">
        <v>33</v>
      </c>
      <c r="D169" s="251"/>
      <c r="E169" s="251"/>
      <c r="F169" s="251"/>
      <c r="G169" s="251"/>
      <c r="H169" s="251"/>
      <c r="I169" s="251"/>
      <c r="J169" s="251"/>
      <c r="K169" s="213"/>
      <c r="L169" s="213"/>
      <c r="M169" s="213"/>
      <c r="N169" s="213"/>
      <c r="O169" s="213"/>
      <c r="P169" s="213"/>
      <c r="Q169" s="213"/>
      <c r="R169" s="213"/>
      <c r="S169" s="213"/>
      <c r="T169" s="213"/>
      <c r="U169" s="213"/>
      <c r="V169" s="213"/>
      <c r="W169" s="213"/>
      <c r="X169" s="213"/>
      <c r="Y169" s="213"/>
      <c r="Z169" s="213"/>
      <c r="AA169" s="213"/>
      <c r="AB169" s="213"/>
      <c r="AC169" s="213"/>
      <c r="AD169" s="213"/>
      <c r="AE169" s="213"/>
      <c r="AF169" s="213"/>
      <c r="AG169" s="213"/>
      <c r="AH169" s="213"/>
      <c r="AI169" s="213"/>
      <c r="AJ169" s="213"/>
      <c r="AK169" s="213"/>
      <c r="AL169" s="213"/>
      <c r="AM169" s="213"/>
      <c r="AN169" s="213"/>
      <c r="AO169" s="213"/>
      <c r="AP169" s="213"/>
      <c r="AQ169" s="213"/>
      <c r="AR169" s="213"/>
      <c r="AS169" s="213"/>
      <c r="AT169" s="213"/>
      <c r="AU169" s="213"/>
      <c r="AV169" s="213"/>
      <c r="AW169" s="213"/>
      <c r="AX169" s="213"/>
      <c r="AY169" s="213"/>
      <c r="AZ169" s="213"/>
      <c r="BA169" s="213"/>
    </row>
    <row r="170" spans="1:53" s="214" customFormat="1" ht="15.75" x14ac:dyDescent="0.25">
      <c r="A170" s="241">
        <v>6</v>
      </c>
      <c r="B170" s="212" t="s">
        <v>386</v>
      </c>
      <c r="C170" s="300" t="s">
        <v>385</v>
      </c>
      <c r="D170" s="221" t="s">
        <v>52</v>
      </c>
      <c r="E170" s="219">
        <v>48.4</v>
      </c>
      <c r="F170" s="6">
        <v>7648</v>
      </c>
      <c r="G170" s="9">
        <f>+E170*F170</f>
        <v>370163.20000000001</v>
      </c>
      <c r="H170" s="29">
        <v>0</v>
      </c>
      <c r="I170" s="299">
        <f>Filos!I21</f>
        <v>48.400000000000006</v>
      </c>
      <c r="J170" s="266">
        <f>F170*I170</f>
        <v>370163.20000000007</v>
      </c>
      <c r="K170" s="213"/>
      <c r="L170" s="213"/>
      <c r="M170" s="213"/>
      <c r="N170" s="213"/>
      <c r="O170" s="213"/>
      <c r="P170" s="213"/>
      <c r="Q170" s="213"/>
      <c r="R170" s="213"/>
      <c r="S170" s="213"/>
      <c r="T170" s="213"/>
      <c r="U170" s="213"/>
      <c r="V170" s="213"/>
      <c r="W170" s="213"/>
      <c r="X170" s="213"/>
      <c r="Y170" s="213"/>
      <c r="Z170" s="213"/>
      <c r="AA170" s="213"/>
      <c r="AB170" s="213"/>
      <c r="AC170" s="213"/>
      <c r="AD170" s="213"/>
      <c r="AE170" s="213"/>
      <c r="AF170" s="213"/>
      <c r="AG170" s="213"/>
      <c r="AH170" s="213"/>
      <c r="AI170" s="213"/>
      <c r="AJ170" s="213"/>
      <c r="AK170" s="213"/>
      <c r="AL170" s="213"/>
      <c r="AM170" s="213"/>
      <c r="AN170" s="213"/>
      <c r="AO170" s="213"/>
      <c r="AP170" s="213"/>
      <c r="AQ170" s="213"/>
      <c r="AR170" s="213"/>
      <c r="AS170" s="213"/>
      <c r="AT170" s="213"/>
      <c r="AU170" s="213"/>
      <c r="AV170" s="213"/>
      <c r="AW170" s="213"/>
      <c r="AX170" s="213"/>
      <c r="AY170" s="213"/>
      <c r="AZ170" s="213"/>
      <c r="BA170" s="213"/>
    </row>
    <row r="171" spans="1:53" s="214" customFormat="1" ht="15.75" x14ac:dyDescent="0.25">
      <c r="A171" s="241"/>
      <c r="B171" s="223"/>
      <c r="C171" s="234"/>
      <c r="D171" s="274"/>
      <c r="E171" s="227"/>
      <c r="F171" s="275"/>
      <c r="G171" s="9"/>
      <c r="H171" s="29"/>
      <c r="I171" s="232"/>
      <c r="J171" s="276"/>
      <c r="K171" s="213"/>
      <c r="L171" s="213"/>
      <c r="M171" s="213"/>
      <c r="N171" s="213"/>
      <c r="O171" s="213"/>
      <c r="P171" s="213"/>
      <c r="Q171" s="213"/>
      <c r="R171" s="213"/>
      <c r="S171" s="213"/>
      <c r="T171" s="213"/>
      <c r="U171" s="213"/>
      <c r="V171" s="213"/>
      <c r="W171" s="213"/>
      <c r="X171" s="213"/>
      <c r="Y171" s="213"/>
      <c r="Z171" s="213"/>
      <c r="AA171" s="213"/>
      <c r="AB171" s="213"/>
      <c r="AC171" s="213"/>
      <c r="AD171" s="213"/>
      <c r="AE171" s="213"/>
      <c r="AF171" s="213"/>
      <c r="AG171" s="213"/>
      <c r="AH171" s="213"/>
      <c r="AI171" s="213"/>
      <c r="AJ171" s="213"/>
      <c r="AK171" s="213"/>
      <c r="AL171" s="213"/>
      <c r="AM171" s="213"/>
      <c r="AN171" s="213"/>
      <c r="AO171" s="213"/>
      <c r="AP171" s="213"/>
      <c r="AQ171" s="213"/>
      <c r="AR171" s="213"/>
      <c r="AS171" s="213"/>
      <c r="AT171" s="213"/>
      <c r="AU171" s="213"/>
      <c r="AV171" s="213"/>
      <c r="AW171" s="213"/>
      <c r="AX171" s="213"/>
      <c r="AY171" s="213"/>
      <c r="AZ171" s="213"/>
      <c r="BA171" s="213"/>
    </row>
    <row r="172" spans="1:53" s="214" customFormat="1" ht="15.75" x14ac:dyDescent="0.25">
      <c r="A172" s="397"/>
      <c r="B172" s="398"/>
      <c r="C172" s="398"/>
      <c r="D172" s="398"/>
      <c r="E172" s="398"/>
      <c r="F172" s="399"/>
      <c r="G172" s="267">
        <f>SUM(G170)</f>
        <v>370163.20000000001</v>
      </c>
      <c r="H172" s="257"/>
      <c r="I172" s="257"/>
      <c r="J172" s="267">
        <f>SUM(J170)</f>
        <v>370163.20000000007</v>
      </c>
      <c r="K172" s="213"/>
      <c r="L172" s="213"/>
      <c r="M172" s="213"/>
      <c r="N172" s="213"/>
      <c r="O172" s="213"/>
      <c r="P172" s="213"/>
      <c r="Q172" s="213"/>
      <c r="R172" s="213"/>
      <c r="S172" s="213"/>
      <c r="T172" s="213"/>
      <c r="U172" s="213"/>
      <c r="V172" s="213"/>
      <c r="W172" s="213"/>
      <c r="X172" s="213"/>
      <c r="Y172" s="213"/>
      <c r="Z172" s="213"/>
      <c r="AA172" s="213"/>
      <c r="AB172" s="213"/>
      <c r="AC172" s="213"/>
      <c r="AD172" s="213"/>
      <c r="AE172" s="213"/>
      <c r="AF172" s="213"/>
      <c r="AG172" s="213"/>
      <c r="AH172" s="213"/>
      <c r="AI172" s="213"/>
      <c r="AJ172" s="213"/>
      <c r="AK172" s="213"/>
      <c r="AL172" s="213"/>
      <c r="AM172" s="213"/>
      <c r="AN172" s="213"/>
      <c r="AO172" s="213"/>
      <c r="AP172" s="213"/>
      <c r="AQ172" s="213"/>
      <c r="AR172" s="213"/>
      <c r="AS172" s="213"/>
      <c r="AT172" s="213"/>
      <c r="AU172" s="213"/>
      <c r="AV172" s="213"/>
      <c r="AW172" s="213"/>
      <c r="AX172" s="213"/>
      <c r="AY172" s="213"/>
      <c r="AZ172" s="213"/>
      <c r="BA172" s="213"/>
    </row>
    <row r="173" spans="1:53" s="214" customFormat="1" ht="15.75" x14ac:dyDescent="0.25">
      <c r="A173" s="375" t="s">
        <v>109</v>
      </c>
      <c r="B173" s="376"/>
      <c r="C173" s="251" t="s">
        <v>289</v>
      </c>
      <c r="D173" s="251"/>
      <c r="E173" s="251"/>
      <c r="F173" s="251"/>
      <c r="G173" s="251"/>
      <c r="H173" s="251"/>
      <c r="I173" s="251"/>
      <c r="J173" s="251"/>
      <c r="K173" s="213"/>
      <c r="L173" s="213"/>
      <c r="M173" s="213"/>
      <c r="N173" s="213"/>
      <c r="O173" s="213"/>
      <c r="P173" s="213"/>
      <c r="Q173" s="213"/>
      <c r="R173" s="213"/>
      <c r="S173" s="213"/>
      <c r="T173" s="213"/>
      <c r="U173" s="213"/>
      <c r="V173" s="213"/>
      <c r="W173" s="213"/>
      <c r="X173" s="213"/>
      <c r="Y173" s="213"/>
      <c r="Z173" s="213"/>
      <c r="AA173" s="213"/>
      <c r="AB173" s="213"/>
      <c r="AC173" s="213"/>
      <c r="AD173" s="213"/>
      <c r="AE173" s="213"/>
      <c r="AF173" s="213"/>
      <c r="AG173" s="213"/>
      <c r="AH173" s="213"/>
      <c r="AI173" s="213"/>
      <c r="AJ173" s="213"/>
      <c r="AK173" s="213"/>
      <c r="AL173" s="213"/>
      <c r="AM173" s="213"/>
      <c r="AN173" s="213"/>
      <c r="AO173" s="213"/>
      <c r="AP173" s="213"/>
      <c r="AQ173" s="213"/>
      <c r="AR173" s="213"/>
      <c r="AS173" s="213"/>
      <c r="AT173" s="213"/>
      <c r="AU173" s="213"/>
      <c r="AV173" s="213"/>
      <c r="AW173" s="213"/>
      <c r="AX173" s="213"/>
      <c r="AY173" s="213"/>
      <c r="AZ173" s="213"/>
      <c r="BA173" s="213"/>
    </row>
    <row r="174" spans="1:53" s="214" customFormat="1" ht="15.75" x14ac:dyDescent="0.25">
      <c r="A174" s="241">
        <v>16</v>
      </c>
      <c r="B174" s="212" t="s">
        <v>378</v>
      </c>
      <c r="C174" s="300" t="s">
        <v>381</v>
      </c>
      <c r="D174" s="221" t="s">
        <v>17</v>
      </c>
      <c r="E174" s="219">
        <v>1.5</v>
      </c>
      <c r="F174" s="6">
        <v>103257</v>
      </c>
      <c r="G174" s="9">
        <f>+E174*F174</f>
        <v>154885.5</v>
      </c>
      <c r="H174" s="29">
        <f>+I174-E174</f>
        <v>0</v>
      </c>
      <c r="I174" s="219">
        <v>1.5</v>
      </c>
      <c r="J174" s="266">
        <f>F174*I174</f>
        <v>154885.5</v>
      </c>
      <c r="K174" s="213"/>
      <c r="L174" s="213"/>
      <c r="M174" s="213"/>
      <c r="N174" s="213"/>
      <c r="O174" s="213"/>
      <c r="P174" s="213"/>
      <c r="Q174" s="213"/>
      <c r="R174" s="213"/>
      <c r="S174" s="213"/>
      <c r="T174" s="213"/>
      <c r="U174" s="213"/>
      <c r="V174" s="213"/>
      <c r="W174" s="213"/>
      <c r="X174" s="213"/>
      <c r="Y174" s="213"/>
      <c r="Z174" s="213"/>
      <c r="AA174" s="213"/>
      <c r="AB174" s="213"/>
      <c r="AC174" s="213"/>
      <c r="AD174" s="213"/>
      <c r="AE174" s="213"/>
      <c r="AF174" s="213"/>
      <c r="AG174" s="213"/>
      <c r="AH174" s="213"/>
      <c r="AI174" s="213"/>
      <c r="AJ174" s="213"/>
      <c r="AK174" s="213"/>
      <c r="AL174" s="213"/>
      <c r="AM174" s="213"/>
      <c r="AN174" s="213"/>
      <c r="AO174" s="213"/>
      <c r="AP174" s="213"/>
      <c r="AQ174" s="213"/>
      <c r="AR174" s="213"/>
      <c r="AS174" s="213"/>
      <c r="AT174" s="213"/>
      <c r="AU174" s="213"/>
      <c r="AV174" s="213"/>
      <c r="AW174" s="213"/>
      <c r="AX174" s="213"/>
      <c r="AY174" s="213"/>
      <c r="AZ174" s="213"/>
      <c r="BA174" s="213"/>
    </row>
    <row r="175" spans="1:53" s="214" customFormat="1" ht="15.75" x14ac:dyDescent="0.25">
      <c r="A175" s="241"/>
      <c r="B175" s="223"/>
      <c r="C175" s="234"/>
      <c r="D175" s="274"/>
      <c r="E175" s="227"/>
      <c r="F175" s="275"/>
      <c r="G175" s="9"/>
      <c r="H175" s="29"/>
      <c r="I175" s="232"/>
      <c r="J175" s="276"/>
      <c r="K175" s="213"/>
      <c r="L175" s="213"/>
      <c r="M175" s="213"/>
      <c r="N175" s="213"/>
      <c r="O175" s="213"/>
      <c r="P175" s="213"/>
      <c r="Q175" s="213"/>
      <c r="R175" s="213"/>
      <c r="S175" s="213"/>
      <c r="T175" s="213"/>
      <c r="U175" s="213"/>
      <c r="V175" s="213"/>
      <c r="W175" s="213"/>
      <c r="X175" s="213"/>
      <c r="Y175" s="213"/>
      <c r="Z175" s="213"/>
      <c r="AA175" s="213"/>
      <c r="AB175" s="213"/>
      <c r="AC175" s="213"/>
      <c r="AD175" s="213"/>
      <c r="AE175" s="213"/>
      <c r="AF175" s="213"/>
      <c r="AG175" s="213"/>
      <c r="AH175" s="213"/>
      <c r="AI175" s="213"/>
      <c r="AJ175" s="213"/>
      <c r="AK175" s="213"/>
      <c r="AL175" s="213"/>
      <c r="AM175" s="213"/>
      <c r="AN175" s="213"/>
      <c r="AO175" s="213"/>
      <c r="AP175" s="213"/>
      <c r="AQ175" s="213"/>
      <c r="AR175" s="213"/>
      <c r="AS175" s="213"/>
      <c r="AT175" s="213"/>
      <c r="AU175" s="213"/>
      <c r="AV175" s="213"/>
      <c r="AW175" s="213"/>
      <c r="AX175" s="213"/>
      <c r="AY175" s="213"/>
      <c r="AZ175" s="213"/>
      <c r="BA175" s="213"/>
    </row>
    <row r="176" spans="1:53" s="214" customFormat="1" ht="15.75" x14ac:dyDescent="0.25">
      <c r="A176" s="397"/>
      <c r="B176" s="398"/>
      <c r="C176" s="398"/>
      <c r="D176" s="398"/>
      <c r="E176" s="398"/>
      <c r="F176" s="399"/>
      <c r="G176" s="267">
        <f>SUM(G174)</f>
        <v>154885.5</v>
      </c>
      <c r="H176" s="257"/>
      <c r="I176" s="257"/>
      <c r="J176" s="267">
        <f>SUM(J174)</f>
        <v>154885.5</v>
      </c>
      <c r="K176" s="213"/>
      <c r="L176" s="213"/>
      <c r="M176" s="213"/>
      <c r="N176" s="213"/>
      <c r="O176" s="213"/>
      <c r="P176" s="213"/>
      <c r="Q176" s="213"/>
      <c r="R176" s="213"/>
      <c r="S176" s="213"/>
      <c r="T176" s="213"/>
      <c r="U176" s="213"/>
      <c r="V176" s="213"/>
      <c r="W176" s="213"/>
      <c r="X176" s="213"/>
      <c r="Y176" s="213"/>
      <c r="Z176" s="213"/>
      <c r="AA176" s="213"/>
      <c r="AB176" s="213"/>
      <c r="AC176" s="213"/>
      <c r="AD176" s="213"/>
      <c r="AE176" s="213"/>
      <c r="AF176" s="213"/>
      <c r="AG176" s="213"/>
      <c r="AH176" s="213"/>
      <c r="AI176" s="213"/>
      <c r="AJ176" s="213"/>
      <c r="AK176" s="213"/>
      <c r="AL176" s="213"/>
      <c r="AM176" s="213"/>
      <c r="AN176" s="213"/>
      <c r="AO176" s="213"/>
      <c r="AP176" s="213"/>
      <c r="AQ176" s="213"/>
      <c r="AR176" s="213"/>
      <c r="AS176" s="213"/>
      <c r="AT176" s="213"/>
      <c r="AU176" s="213"/>
      <c r="AV176" s="213"/>
      <c r="AW176" s="213"/>
      <c r="AX176" s="213"/>
      <c r="AY176" s="213"/>
      <c r="AZ176" s="213"/>
      <c r="BA176" s="213"/>
    </row>
    <row r="177" spans="1:53" s="214" customFormat="1" ht="15.75" x14ac:dyDescent="0.25">
      <c r="A177" s="375" t="s">
        <v>109</v>
      </c>
      <c r="B177" s="376"/>
      <c r="C177" s="251" t="s">
        <v>87</v>
      </c>
      <c r="D177" s="251"/>
      <c r="E177" s="251"/>
      <c r="F177" s="251"/>
      <c r="G177" s="251"/>
      <c r="H177" s="251"/>
      <c r="I177" s="251"/>
      <c r="J177" s="251"/>
      <c r="K177" s="213"/>
      <c r="L177" s="213"/>
      <c r="M177" s="213"/>
      <c r="N177" s="213"/>
      <c r="O177" s="213"/>
      <c r="P177" s="213"/>
      <c r="Q177" s="213"/>
      <c r="R177" s="213"/>
      <c r="S177" s="213"/>
      <c r="T177" s="213"/>
      <c r="U177" s="213"/>
      <c r="V177" s="213"/>
      <c r="W177" s="213"/>
      <c r="X177" s="213"/>
      <c r="Y177" s="213"/>
      <c r="Z177" s="213"/>
      <c r="AA177" s="213"/>
      <c r="AB177" s="213"/>
      <c r="AC177" s="213"/>
      <c r="AD177" s="213"/>
      <c r="AE177" s="213"/>
      <c r="AF177" s="213"/>
      <c r="AG177" s="213"/>
      <c r="AH177" s="213"/>
      <c r="AI177" s="213"/>
      <c r="AJ177" s="213"/>
      <c r="AK177" s="213"/>
      <c r="AL177" s="213"/>
      <c r="AM177" s="213"/>
      <c r="AN177" s="213"/>
      <c r="AO177" s="213"/>
      <c r="AP177" s="213"/>
      <c r="AQ177" s="213"/>
      <c r="AR177" s="213"/>
      <c r="AS177" s="213"/>
      <c r="AT177" s="213"/>
      <c r="AU177" s="213"/>
      <c r="AV177" s="213"/>
      <c r="AW177" s="213"/>
      <c r="AX177" s="213"/>
      <c r="AY177" s="213"/>
      <c r="AZ177" s="213"/>
      <c r="BA177" s="213"/>
    </row>
    <row r="178" spans="1:53" s="214" customFormat="1" ht="15.75" x14ac:dyDescent="0.25">
      <c r="A178" s="241">
        <v>27.1</v>
      </c>
      <c r="B178" s="212" t="s">
        <v>379</v>
      </c>
      <c r="C178" s="242" t="s">
        <v>162</v>
      </c>
      <c r="D178" s="221" t="s">
        <v>43</v>
      </c>
      <c r="E178" s="219">
        <v>1</v>
      </c>
      <c r="F178" s="6">
        <v>459561</v>
      </c>
      <c r="G178" s="9">
        <f>+E178*F178</f>
        <v>459561</v>
      </c>
      <c r="H178" s="29">
        <f>+I178-E178</f>
        <v>0</v>
      </c>
      <c r="I178" s="219">
        <f>+'Corte Arbol'!J28</f>
        <v>1</v>
      </c>
      <c r="J178" s="266">
        <f>F178*I178</f>
        <v>459561</v>
      </c>
      <c r="K178" s="213"/>
      <c r="L178" s="213"/>
      <c r="M178" s="213"/>
      <c r="N178" s="213"/>
      <c r="O178" s="213"/>
      <c r="P178" s="213"/>
      <c r="Q178" s="213"/>
      <c r="R178" s="213"/>
      <c r="S178" s="213"/>
      <c r="T178" s="213"/>
      <c r="U178" s="213"/>
      <c r="V178" s="213"/>
      <c r="W178" s="213"/>
      <c r="X178" s="213"/>
      <c r="Y178" s="213"/>
      <c r="Z178" s="213"/>
      <c r="AA178" s="213"/>
      <c r="AB178" s="213"/>
      <c r="AC178" s="213"/>
      <c r="AD178" s="213"/>
      <c r="AE178" s="213"/>
      <c r="AF178" s="213"/>
      <c r="AG178" s="213"/>
      <c r="AH178" s="213"/>
      <c r="AI178" s="213"/>
      <c r="AJ178" s="213"/>
      <c r="AK178" s="213"/>
      <c r="AL178" s="213"/>
      <c r="AM178" s="213"/>
      <c r="AN178" s="213"/>
      <c r="AO178" s="213"/>
      <c r="AP178" s="213"/>
      <c r="AQ178" s="213"/>
      <c r="AR178" s="213"/>
      <c r="AS178" s="213"/>
      <c r="AT178" s="213"/>
      <c r="AU178" s="213"/>
      <c r="AV178" s="213"/>
      <c r="AW178" s="213"/>
      <c r="AX178" s="213"/>
      <c r="AY178" s="213"/>
      <c r="AZ178" s="213"/>
      <c r="BA178" s="213"/>
    </row>
    <row r="179" spans="1:53" s="214" customFormat="1" ht="15.75" x14ac:dyDescent="0.25">
      <c r="A179" s="241"/>
      <c r="B179" s="223"/>
      <c r="C179" s="234"/>
      <c r="D179" s="274"/>
      <c r="E179" s="227"/>
      <c r="F179" s="275"/>
      <c r="G179" s="9"/>
      <c r="H179" s="29"/>
      <c r="I179" s="232"/>
      <c r="J179" s="276"/>
      <c r="K179" s="213"/>
      <c r="L179" s="213"/>
      <c r="M179" s="213"/>
      <c r="N179" s="213"/>
      <c r="O179" s="213"/>
      <c r="P179" s="213"/>
      <c r="Q179" s="213"/>
      <c r="R179" s="213"/>
      <c r="S179" s="213"/>
      <c r="T179" s="213"/>
      <c r="U179" s="213"/>
      <c r="V179" s="213"/>
      <c r="W179" s="213"/>
      <c r="X179" s="213"/>
      <c r="Y179" s="213"/>
      <c r="Z179" s="213"/>
      <c r="AA179" s="213"/>
      <c r="AB179" s="213"/>
      <c r="AC179" s="213"/>
      <c r="AD179" s="213"/>
      <c r="AE179" s="213"/>
      <c r="AF179" s="213"/>
      <c r="AG179" s="213"/>
      <c r="AH179" s="213"/>
      <c r="AI179" s="213"/>
      <c r="AJ179" s="213"/>
      <c r="AK179" s="213"/>
      <c r="AL179" s="213"/>
      <c r="AM179" s="213"/>
      <c r="AN179" s="213"/>
      <c r="AO179" s="213"/>
      <c r="AP179" s="213"/>
      <c r="AQ179" s="213"/>
      <c r="AR179" s="213"/>
      <c r="AS179" s="213"/>
      <c r="AT179" s="213"/>
      <c r="AU179" s="213"/>
      <c r="AV179" s="213"/>
      <c r="AW179" s="213"/>
      <c r="AX179" s="213"/>
      <c r="AY179" s="213"/>
      <c r="AZ179" s="213"/>
      <c r="BA179" s="213"/>
    </row>
    <row r="180" spans="1:53" s="214" customFormat="1" ht="15.75" x14ac:dyDescent="0.25">
      <c r="A180" s="397"/>
      <c r="B180" s="398"/>
      <c r="C180" s="398"/>
      <c r="D180" s="398"/>
      <c r="E180" s="398"/>
      <c r="F180" s="399"/>
      <c r="G180" s="267">
        <f>SUM(G178)</f>
        <v>459561</v>
      </c>
      <c r="H180" s="257"/>
      <c r="I180" s="257"/>
      <c r="J180" s="267">
        <f>SUM(J178)</f>
        <v>459561</v>
      </c>
      <c r="K180" s="213"/>
      <c r="L180" s="213"/>
      <c r="M180" s="213"/>
      <c r="N180" s="213"/>
      <c r="O180" s="213"/>
      <c r="P180" s="213"/>
      <c r="Q180" s="213"/>
      <c r="R180" s="213"/>
      <c r="S180" s="213"/>
      <c r="T180" s="213"/>
      <c r="U180" s="213"/>
      <c r="V180" s="213"/>
      <c r="W180" s="213"/>
      <c r="X180" s="213"/>
      <c r="Y180" s="213"/>
      <c r="Z180" s="213"/>
      <c r="AA180" s="213"/>
      <c r="AB180" s="213"/>
      <c r="AC180" s="213"/>
      <c r="AD180" s="213"/>
      <c r="AE180" s="213"/>
      <c r="AF180" s="213"/>
      <c r="AG180" s="213"/>
      <c r="AH180" s="213"/>
      <c r="AI180" s="213"/>
      <c r="AJ180" s="213"/>
      <c r="AK180" s="213"/>
      <c r="AL180" s="213"/>
      <c r="AM180" s="213"/>
      <c r="AN180" s="213"/>
      <c r="AO180" s="213"/>
      <c r="AP180" s="213"/>
      <c r="AQ180" s="213"/>
      <c r="AR180" s="213"/>
      <c r="AS180" s="213"/>
      <c r="AT180" s="213"/>
      <c r="AU180" s="213"/>
      <c r="AV180" s="213"/>
      <c r="AW180" s="213"/>
      <c r="AX180" s="213"/>
      <c r="AY180" s="213"/>
      <c r="AZ180" s="213"/>
      <c r="BA180" s="213"/>
    </row>
    <row r="181" spans="1:53" s="214" customFormat="1" ht="15.75" x14ac:dyDescent="0.25">
      <c r="A181" s="252"/>
      <c r="B181" s="253"/>
      <c r="C181" s="253"/>
      <c r="D181" s="253"/>
      <c r="E181" s="253"/>
      <c r="F181" s="253"/>
      <c r="G181" s="253"/>
      <c r="H181" s="253"/>
      <c r="I181" s="253"/>
      <c r="J181" s="7"/>
      <c r="L181" s="213"/>
      <c r="M181" s="213"/>
      <c r="N181" s="213"/>
      <c r="O181" s="213"/>
      <c r="P181" s="213"/>
      <c r="Q181" s="213"/>
      <c r="R181" s="213"/>
      <c r="S181" s="213"/>
      <c r="T181" s="213"/>
      <c r="U181" s="213"/>
      <c r="V181" s="213"/>
      <c r="W181" s="213"/>
      <c r="X181" s="213"/>
      <c r="Y181" s="213"/>
      <c r="Z181" s="213"/>
      <c r="AA181" s="213"/>
      <c r="AB181" s="213"/>
      <c r="AC181" s="213"/>
      <c r="AD181" s="213"/>
      <c r="AE181" s="213"/>
      <c r="AF181" s="213"/>
      <c r="AG181" s="213"/>
      <c r="AH181" s="213"/>
      <c r="AI181" s="213"/>
      <c r="AJ181" s="213"/>
      <c r="AK181" s="213"/>
      <c r="AL181" s="213"/>
      <c r="AM181" s="213"/>
      <c r="AN181" s="213"/>
      <c r="AO181" s="213"/>
      <c r="AP181" s="213"/>
      <c r="AQ181" s="213"/>
      <c r="AR181" s="213"/>
      <c r="AS181" s="213"/>
      <c r="AT181" s="213"/>
      <c r="AU181" s="213"/>
      <c r="AV181" s="213"/>
      <c r="AW181" s="213"/>
      <c r="AX181" s="213"/>
      <c r="AY181" s="213"/>
      <c r="AZ181" s="213"/>
      <c r="BA181" s="213"/>
    </row>
    <row r="182" spans="1:53" s="214" customFormat="1" ht="15.75" x14ac:dyDescent="0.25">
      <c r="A182" s="397"/>
      <c r="B182" s="398"/>
      <c r="C182" s="398"/>
      <c r="D182" s="398"/>
      <c r="E182" s="398"/>
      <c r="F182" s="398"/>
      <c r="G182" s="398"/>
      <c r="H182" s="398"/>
      <c r="I182" s="398"/>
      <c r="J182" s="399"/>
      <c r="K182" s="213"/>
      <c r="L182" s="213"/>
      <c r="M182" s="213"/>
      <c r="N182" s="213"/>
      <c r="O182" s="213"/>
      <c r="P182" s="213"/>
      <c r="Q182" s="213"/>
      <c r="R182" s="213"/>
      <c r="S182" s="213"/>
      <c r="T182" s="213"/>
      <c r="U182" s="213"/>
      <c r="V182" s="213"/>
      <c r="W182" s="213"/>
      <c r="X182" s="213"/>
      <c r="Y182" s="213"/>
      <c r="Z182" s="213"/>
      <c r="AA182" s="213"/>
      <c r="AB182" s="213"/>
      <c r="AC182" s="213"/>
      <c r="AD182" s="213"/>
      <c r="AE182" s="213"/>
      <c r="AF182" s="213"/>
      <c r="AG182" s="213"/>
      <c r="AH182" s="213"/>
      <c r="AI182" s="213"/>
      <c r="AJ182" s="213"/>
      <c r="AK182" s="213"/>
      <c r="AL182" s="213"/>
      <c r="AM182" s="213"/>
      <c r="AN182" s="213"/>
      <c r="AO182" s="213"/>
      <c r="AP182" s="213"/>
      <c r="AQ182" s="213"/>
      <c r="AR182" s="213"/>
      <c r="AS182" s="213"/>
      <c r="AT182" s="213"/>
      <c r="AU182" s="213"/>
      <c r="AV182" s="213"/>
      <c r="AW182" s="213"/>
      <c r="AX182" s="213"/>
      <c r="AY182" s="213"/>
      <c r="AZ182" s="213"/>
      <c r="BA182" s="213"/>
    </row>
    <row r="183" spans="1:53" ht="21.75" customHeight="1" x14ac:dyDescent="0.25">
      <c r="A183" s="403" t="s">
        <v>88</v>
      </c>
      <c r="B183" s="404"/>
      <c r="C183" s="404"/>
      <c r="D183" s="404"/>
      <c r="E183" s="404"/>
      <c r="F183" s="405"/>
      <c r="G183" s="14">
        <f>SUM(G140,G152,G145,G159,G180,G136)</f>
        <v>7298278.3829999678</v>
      </c>
      <c r="H183" s="201"/>
      <c r="I183" s="201"/>
      <c r="J183" s="14">
        <f>SUM(J140,J152,J145,J159,J180,J136,J164,J176,J172,J167)</f>
        <v>11193454.556999967</v>
      </c>
    </row>
    <row r="184" spans="1:53" s="210" customFormat="1" ht="15" customHeight="1" x14ac:dyDescent="0.25">
      <c r="A184" s="397"/>
      <c r="B184" s="398"/>
      <c r="C184" s="398"/>
      <c r="D184" s="398"/>
      <c r="E184" s="398"/>
      <c r="F184" s="398"/>
      <c r="G184" s="398"/>
      <c r="H184" s="398"/>
      <c r="I184" s="398"/>
      <c r="J184" s="399"/>
    </row>
    <row r="185" spans="1:53" s="210" customFormat="1" ht="15.75" customHeight="1" x14ac:dyDescent="0.25">
      <c r="A185" s="419" t="s">
        <v>89</v>
      </c>
      <c r="B185" s="419"/>
      <c r="C185" s="419"/>
      <c r="D185" s="419"/>
      <c r="E185" s="419"/>
      <c r="F185" s="420"/>
      <c r="G185" s="19">
        <f>SUM(G96+G129+G183)</f>
        <v>39733381.67999997</v>
      </c>
      <c r="H185" s="200"/>
      <c r="I185" s="200"/>
      <c r="J185" s="19">
        <f>SUM(J96+J129+J183)</f>
        <v>39269117.449999988</v>
      </c>
    </row>
    <row r="186" spans="1:53" s="210" customFormat="1" ht="15" customHeight="1" x14ac:dyDescent="0.25">
      <c r="A186" s="427"/>
      <c r="B186" s="427"/>
      <c r="C186" s="427"/>
      <c r="D186" s="427"/>
      <c r="E186" s="427"/>
      <c r="F186" s="427"/>
      <c r="G186" s="427"/>
      <c r="H186" s="427"/>
      <c r="I186" s="427"/>
      <c r="J186" s="427"/>
    </row>
    <row r="187" spans="1:53" s="210" customFormat="1" ht="15" customHeight="1" x14ac:dyDescent="0.25">
      <c r="A187" s="415" t="s">
        <v>90</v>
      </c>
      <c r="B187" s="416"/>
      <c r="C187" s="416"/>
      <c r="D187" s="416"/>
      <c r="E187" s="416"/>
      <c r="F187" s="417"/>
      <c r="G187" s="20">
        <f>SUM(G185*0.1)</f>
        <v>3973338.1679999973</v>
      </c>
      <c r="H187" s="203"/>
      <c r="I187" s="203"/>
      <c r="J187" s="20">
        <f>SUM(J185*0.1)</f>
        <v>3926911.7449999992</v>
      </c>
    </row>
    <row r="188" spans="1:53" s="210" customFormat="1" ht="15" customHeight="1" x14ac:dyDescent="0.25">
      <c r="A188" s="428" t="s">
        <v>91</v>
      </c>
      <c r="B188" s="429"/>
      <c r="C188" s="429"/>
      <c r="D188" s="429"/>
      <c r="E188" s="429"/>
      <c r="F188" s="430"/>
      <c r="G188" s="20">
        <f>SUM(G185*0.03)</f>
        <v>1192001.450399999</v>
      </c>
      <c r="H188" s="204"/>
      <c r="I188" s="204"/>
      <c r="J188" s="20">
        <f>SUM(J185*0.03)</f>
        <v>1178073.5234999997</v>
      </c>
    </row>
    <row r="189" spans="1:53" s="210" customFormat="1" ht="15" customHeight="1" x14ac:dyDescent="0.25">
      <c r="A189" s="415" t="s">
        <v>92</v>
      </c>
      <c r="B189" s="416"/>
      <c r="C189" s="416"/>
      <c r="D189" s="416"/>
      <c r="E189" s="416"/>
      <c r="F189" s="417"/>
      <c r="G189" s="20">
        <f>SUM(G185*0.07)</f>
        <v>2781336.7175999982</v>
      </c>
      <c r="H189" s="203"/>
      <c r="I189" s="203"/>
      <c r="J189" s="20">
        <f>SUM(J185*0.07)</f>
        <v>2748838.2214999995</v>
      </c>
    </row>
    <row r="190" spans="1:53" s="210" customFormat="1" ht="17.25" customHeight="1" x14ac:dyDescent="0.25">
      <c r="A190" s="418" t="s">
        <v>93</v>
      </c>
      <c r="B190" s="419"/>
      <c r="C190" s="419"/>
      <c r="D190" s="419"/>
      <c r="E190" s="419"/>
      <c r="F190" s="420"/>
      <c r="G190" s="21">
        <f>SUM(G187:G189)</f>
        <v>7946676.3359999945</v>
      </c>
      <c r="H190" s="200"/>
      <c r="I190" s="200"/>
      <c r="J190" s="21">
        <f>SUM(J187:J189)</f>
        <v>7853823.4899999984</v>
      </c>
    </row>
    <row r="191" spans="1:53" s="210" customFormat="1" ht="15" customHeight="1" x14ac:dyDescent="0.25">
      <c r="A191" s="421"/>
      <c r="B191" s="422"/>
      <c r="C191" s="422"/>
      <c r="D191" s="422"/>
      <c r="E191" s="422"/>
      <c r="F191" s="422"/>
      <c r="G191" s="422"/>
      <c r="H191" s="422"/>
      <c r="I191" s="422"/>
      <c r="J191" s="423"/>
    </row>
    <row r="192" spans="1:53" s="210" customFormat="1" ht="20.25" customHeight="1" x14ac:dyDescent="0.25">
      <c r="A192" s="424" t="s">
        <v>94</v>
      </c>
      <c r="B192" s="425"/>
      <c r="C192" s="425"/>
      <c r="D192" s="425"/>
      <c r="E192" s="425"/>
      <c r="F192" s="426"/>
      <c r="G192" s="22">
        <f>SUM(G185+G190)</f>
        <v>47680058.015999965</v>
      </c>
      <c r="H192" s="260"/>
      <c r="I192" s="260"/>
      <c r="J192" s="22">
        <f>SUM(J185+J190)</f>
        <v>47122940.939999983</v>
      </c>
    </row>
    <row r="193" spans="1:10" s="210" customFormat="1" ht="15" customHeight="1" x14ac:dyDescent="0.25">
      <c r="A193" s="254"/>
      <c r="B193" s="213"/>
      <c r="E193" s="255"/>
      <c r="F193" s="23"/>
      <c r="G193" s="23"/>
      <c r="H193" s="23"/>
      <c r="I193" s="23"/>
    </row>
    <row r="194" spans="1:10" s="210" customFormat="1" ht="15" customHeight="1" x14ac:dyDescent="0.25">
      <c r="A194" s="254"/>
      <c r="B194" s="213"/>
      <c r="E194" s="255"/>
      <c r="F194" s="23"/>
      <c r="G194" s="23"/>
      <c r="H194" s="23"/>
      <c r="I194" s="23"/>
    </row>
    <row r="195" spans="1:10" s="210" customFormat="1" ht="27.75" customHeight="1" x14ac:dyDescent="0.25">
      <c r="A195" s="254"/>
      <c r="B195" s="213"/>
      <c r="E195" s="255"/>
      <c r="F195" s="23"/>
      <c r="G195" s="23"/>
      <c r="H195" s="23"/>
      <c r="J195" s="279"/>
    </row>
    <row r="196" spans="1:10" s="210" customFormat="1" ht="15" customHeight="1" x14ac:dyDescent="0.15">
      <c r="A196" s="254"/>
      <c r="B196" s="213"/>
      <c r="E196" s="255"/>
      <c r="F196" s="23"/>
      <c r="G196" s="301"/>
      <c r="H196" s="23"/>
      <c r="I196" s="23"/>
      <c r="J196" s="368"/>
    </row>
    <row r="197" spans="1:10" s="210" customFormat="1" ht="23.25" customHeight="1" x14ac:dyDescent="0.25">
      <c r="A197" s="254"/>
      <c r="B197" s="213"/>
      <c r="E197" s="255"/>
      <c r="F197" s="23"/>
      <c r="G197" s="23"/>
      <c r="H197" s="23"/>
      <c r="J197" s="23"/>
    </row>
    <row r="198" spans="1:10" s="210" customFormat="1" ht="15" customHeight="1" x14ac:dyDescent="0.25">
      <c r="A198" s="254"/>
      <c r="B198" s="213"/>
      <c r="E198" s="255"/>
      <c r="F198" s="23"/>
      <c r="G198" s="23"/>
      <c r="H198" s="23"/>
    </row>
    <row r="199" spans="1:10" s="210" customFormat="1" ht="15" customHeight="1" x14ac:dyDescent="0.25">
      <c r="A199" s="254"/>
      <c r="B199" s="213"/>
      <c r="E199" s="255"/>
      <c r="F199" s="23"/>
      <c r="G199" s="23"/>
      <c r="H199" s="23"/>
      <c r="I199" s="23"/>
    </row>
    <row r="200" spans="1:10" s="210" customFormat="1" ht="15" customHeight="1" x14ac:dyDescent="0.25">
      <c r="A200" s="254"/>
      <c r="B200" s="213"/>
      <c r="E200" s="255"/>
      <c r="F200" s="23"/>
      <c r="G200" s="23"/>
      <c r="H200" s="23"/>
      <c r="I200" s="23"/>
      <c r="J200" s="23"/>
    </row>
    <row r="201" spans="1:10" s="210" customFormat="1" ht="15" customHeight="1" x14ac:dyDescent="0.25">
      <c r="A201" s="254"/>
      <c r="B201" s="213"/>
      <c r="E201" s="255"/>
      <c r="F201" s="23"/>
      <c r="G201" s="23"/>
      <c r="H201" s="23"/>
      <c r="I201" s="23"/>
    </row>
    <row r="202" spans="1:10" s="210" customFormat="1" ht="15" customHeight="1" x14ac:dyDescent="0.25">
      <c r="A202" s="254"/>
      <c r="B202" s="213"/>
      <c r="E202" s="255"/>
      <c r="F202" s="23"/>
      <c r="G202" s="23"/>
      <c r="H202" s="23"/>
      <c r="I202" s="23"/>
    </row>
    <row r="203" spans="1:10" s="210" customFormat="1" ht="15" customHeight="1" x14ac:dyDescent="0.25">
      <c r="A203" s="254"/>
      <c r="B203" s="213"/>
      <c r="E203" s="255"/>
      <c r="F203" s="23"/>
      <c r="G203" s="23"/>
      <c r="H203" s="23"/>
      <c r="I203" s="23"/>
    </row>
    <row r="204" spans="1:10" s="210" customFormat="1" ht="15" customHeight="1" x14ac:dyDescent="0.25">
      <c r="A204" s="254"/>
      <c r="B204" s="213"/>
      <c r="E204" s="255"/>
      <c r="F204" s="23"/>
      <c r="G204" s="23"/>
      <c r="H204" s="23"/>
      <c r="I204" s="23"/>
    </row>
    <row r="205" spans="1:10" s="210" customFormat="1" ht="15" customHeight="1" x14ac:dyDescent="0.25">
      <c r="A205" s="254"/>
      <c r="B205" s="213"/>
      <c r="E205" s="255"/>
      <c r="F205" s="23"/>
      <c r="G205" s="23"/>
      <c r="H205" s="23"/>
      <c r="I205" s="23"/>
    </row>
    <row r="206" spans="1:10" s="210" customFormat="1" ht="15" customHeight="1" x14ac:dyDescent="0.25">
      <c r="A206" s="254"/>
      <c r="B206" s="213"/>
      <c r="E206" s="255"/>
      <c r="F206" s="23"/>
      <c r="G206" s="23"/>
      <c r="H206" s="23"/>
      <c r="I206" s="23"/>
    </row>
    <row r="207" spans="1:10" s="210" customFormat="1" ht="15" customHeight="1" x14ac:dyDescent="0.25">
      <c r="A207" s="254"/>
      <c r="B207" s="213"/>
      <c r="E207" s="255"/>
      <c r="F207" s="23"/>
      <c r="G207" s="23"/>
      <c r="H207" s="23"/>
      <c r="I207" s="23"/>
    </row>
    <row r="208" spans="1:10" s="210" customFormat="1" ht="15" customHeight="1" x14ac:dyDescent="0.25">
      <c r="A208" s="254"/>
      <c r="B208" s="213"/>
      <c r="E208" s="255"/>
      <c r="F208" s="23"/>
      <c r="G208" s="23"/>
      <c r="H208" s="23"/>
      <c r="I208" s="23"/>
    </row>
    <row r="209" spans="1:9" s="210" customFormat="1" ht="15" customHeight="1" x14ac:dyDescent="0.25">
      <c r="A209" s="254"/>
      <c r="B209" s="213"/>
      <c r="E209" s="255"/>
      <c r="F209" s="23"/>
      <c r="G209" s="23"/>
      <c r="H209" s="23"/>
      <c r="I209" s="23"/>
    </row>
    <row r="210" spans="1:9" s="210" customFormat="1" ht="15" customHeight="1" x14ac:dyDescent="0.25">
      <c r="A210" s="254"/>
      <c r="B210" s="213"/>
      <c r="E210" s="255"/>
      <c r="F210" s="23"/>
      <c r="G210" s="23"/>
      <c r="H210" s="23"/>
      <c r="I210" s="23"/>
    </row>
    <row r="211" spans="1:9" s="210" customFormat="1" ht="15" customHeight="1" x14ac:dyDescent="0.25">
      <c r="A211" s="254"/>
      <c r="B211" s="213"/>
      <c r="E211" s="255"/>
      <c r="F211" s="23"/>
      <c r="G211" s="23"/>
      <c r="H211" s="23"/>
      <c r="I211" s="23"/>
    </row>
    <row r="212" spans="1:9" s="210" customFormat="1" ht="15" customHeight="1" x14ac:dyDescent="0.25">
      <c r="A212" s="254"/>
      <c r="B212" s="213"/>
      <c r="E212" s="255"/>
      <c r="F212" s="23"/>
      <c r="G212" s="23"/>
      <c r="H212" s="23"/>
      <c r="I212" s="23"/>
    </row>
    <row r="213" spans="1:9" s="210" customFormat="1" ht="15" customHeight="1" x14ac:dyDescent="0.25">
      <c r="A213" s="254"/>
      <c r="B213" s="213"/>
      <c r="E213" s="255"/>
      <c r="F213" s="23"/>
      <c r="G213" s="23"/>
      <c r="H213" s="23"/>
      <c r="I213" s="23"/>
    </row>
    <row r="214" spans="1:9" s="210" customFormat="1" ht="15" customHeight="1" x14ac:dyDescent="0.25">
      <c r="A214" s="254"/>
      <c r="B214" s="213"/>
      <c r="E214" s="255"/>
      <c r="F214" s="23"/>
      <c r="G214" s="23"/>
      <c r="H214" s="23"/>
      <c r="I214" s="23"/>
    </row>
    <row r="215" spans="1:9" s="210" customFormat="1" ht="15" customHeight="1" x14ac:dyDescent="0.25">
      <c r="A215" s="254"/>
      <c r="B215" s="213"/>
      <c r="E215" s="255"/>
      <c r="F215" s="23"/>
      <c r="G215" s="23"/>
      <c r="H215" s="23"/>
      <c r="I215" s="23"/>
    </row>
    <row r="216" spans="1:9" s="210" customFormat="1" ht="15" customHeight="1" x14ac:dyDescent="0.25">
      <c r="A216" s="254"/>
      <c r="B216" s="213"/>
      <c r="E216" s="255"/>
      <c r="F216" s="23"/>
      <c r="G216" s="23"/>
      <c r="H216" s="23"/>
      <c r="I216" s="23"/>
    </row>
    <row r="217" spans="1:9" s="210" customFormat="1" ht="15" customHeight="1" x14ac:dyDescent="0.25">
      <c r="A217" s="254"/>
      <c r="B217" s="213"/>
      <c r="E217" s="255"/>
      <c r="F217" s="23"/>
      <c r="G217" s="23"/>
      <c r="H217" s="23"/>
      <c r="I217" s="23"/>
    </row>
    <row r="218" spans="1:9" s="210" customFormat="1" ht="15" customHeight="1" x14ac:dyDescent="0.25">
      <c r="A218" s="254"/>
      <c r="B218" s="213"/>
      <c r="E218" s="255"/>
      <c r="F218" s="23"/>
      <c r="G218" s="23"/>
      <c r="H218" s="23"/>
      <c r="I218" s="23"/>
    </row>
    <row r="219" spans="1:9" s="210" customFormat="1" ht="15" customHeight="1" x14ac:dyDescent="0.25">
      <c r="A219" s="254"/>
      <c r="B219" s="213"/>
      <c r="E219" s="255"/>
      <c r="F219" s="23"/>
      <c r="G219" s="23"/>
      <c r="H219" s="23"/>
      <c r="I219" s="23"/>
    </row>
    <row r="220" spans="1:9" s="210" customFormat="1" ht="15" customHeight="1" x14ac:dyDescent="0.25">
      <c r="A220" s="254"/>
      <c r="B220" s="213"/>
      <c r="E220" s="255"/>
      <c r="F220" s="23"/>
      <c r="G220" s="23"/>
      <c r="H220" s="23"/>
      <c r="I220" s="23"/>
    </row>
    <row r="221" spans="1:9" s="210" customFormat="1" ht="15" customHeight="1" x14ac:dyDescent="0.25">
      <c r="A221" s="254"/>
      <c r="B221" s="213"/>
      <c r="E221" s="255"/>
      <c r="F221" s="23"/>
      <c r="G221" s="23"/>
      <c r="H221" s="23"/>
      <c r="I221" s="23"/>
    </row>
    <row r="222" spans="1:9" s="210" customFormat="1" ht="15" customHeight="1" x14ac:dyDescent="0.25">
      <c r="A222" s="254"/>
      <c r="B222" s="213"/>
      <c r="E222" s="255"/>
      <c r="F222" s="23"/>
      <c r="G222" s="23"/>
      <c r="H222" s="23"/>
      <c r="I222" s="23"/>
    </row>
    <row r="223" spans="1:9" s="210" customFormat="1" ht="15" customHeight="1" x14ac:dyDescent="0.25">
      <c r="A223" s="254"/>
      <c r="B223" s="213"/>
      <c r="E223" s="255"/>
      <c r="F223" s="23"/>
      <c r="G223" s="23"/>
      <c r="H223" s="23"/>
      <c r="I223" s="23"/>
    </row>
    <row r="224" spans="1:9" s="210" customFormat="1" ht="15" customHeight="1" x14ac:dyDescent="0.25">
      <c r="A224" s="254"/>
      <c r="B224" s="213"/>
      <c r="E224" s="255"/>
      <c r="F224" s="23"/>
      <c r="G224" s="23"/>
      <c r="H224" s="23"/>
      <c r="I224" s="23"/>
    </row>
    <row r="225" spans="1:9" s="210" customFormat="1" ht="15" customHeight="1" x14ac:dyDescent="0.25">
      <c r="A225" s="254"/>
      <c r="B225" s="213"/>
      <c r="E225" s="255"/>
      <c r="F225" s="23"/>
      <c r="G225" s="23"/>
      <c r="H225" s="23"/>
      <c r="I225" s="23"/>
    </row>
    <row r="226" spans="1:9" s="210" customFormat="1" ht="15" customHeight="1" x14ac:dyDescent="0.25">
      <c r="A226" s="254"/>
      <c r="B226" s="213"/>
      <c r="E226" s="255"/>
      <c r="F226" s="23"/>
      <c r="G226" s="23"/>
      <c r="H226" s="23"/>
      <c r="I226" s="23"/>
    </row>
    <row r="227" spans="1:9" s="210" customFormat="1" ht="15" customHeight="1" x14ac:dyDescent="0.25">
      <c r="A227" s="254"/>
      <c r="B227" s="213"/>
      <c r="E227" s="255"/>
      <c r="F227" s="23"/>
      <c r="G227" s="23"/>
      <c r="H227" s="23"/>
      <c r="I227" s="23"/>
    </row>
    <row r="228" spans="1:9" s="210" customFormat="1" ht="15" customHeight="1" x14ac:dyDescent="0.25">
      <c r="A228" s="254"/>
      <c r="B228" s="213"/>
      <c r="E228" s="255"/>
      <c r="F228" s="23"/>
      <c r="G228" s="23"/>
      <c r="H228" s="23"/>
      <c r="I228" s="23"/>
    </row>
    <row r="229" spans="1:9" s="210" customFormat="1" ht="15" customHeight="1" x14ac:dyDescent="0.25">
      <c r="A229" s="254"/>
      <c r="B229" s="213"/>
      <c r="E229" s="255"/>
      <c r="F229" s="23"/>
      <c r="G229" s="23"/>
      <c r="H229" s="23"/>
      <c r="I229" s="23"/>
    </row>
    <row r="230" spans="1:9" s="210" customFormat="1" ht="15" customHeight="1" x14ac:dyDescent="0.25">
      <c r="A230" s="254"/>
      <c r="B230" s="213"/>
      <c r="E230" s="255"/>
      <c r="F230" s="23"/>
      <c r="G230" s="23"/>
      <c r="H230" s="23"/>
      <c r="I230" s="23"/>
    </row>
    <row r="231" spans="1:9" s="210" customFormat="1" ht="15" customHeight="1" x14ac:dyDescent="0.25">
      <c r="A231" s="254"/>
      <c r="B231" s="213"/>
      <c r="E231" s="255"/>
      <c r="F231" s="23"/>
      <c r="G231" s="23"/>
      <c r="H231" s="23"/>
      <c r="I231" s="23"/>
    </row>
    <row r="232" spans="1:9" s="210" customFormat="1" ht="15" customHeight="1" x14ac:dyDescent="0.25">
      <c r="A232" s="254"/>
      <c r="B232" s="213"/>
      <c r="E232" s="255"/>
      <c r="F232" s="23"/>
      <c r="G232" s="23"/>
      <c r="H232" s="23"/>
      <c r="I232" s="23"/>
    </row>
    <row r="233" spans="1:9" s="210" customFormat="1" ht="15" customHeight="1" x14ac:dyDescent="0.25">
      <c r="A233" s="254"/>
      <c r="B233" s="213"/>
      <c r="E233" s="255"/>
      <c r="F233" s="23"/>
      <c r="G233" s="23"/>
      <c r="H233" s="23"/>
      <c r="I233" s="23"/>
    </row>
    <row r="234" spans="1:9" s="210" customFormat="1" ht="15" customHeight="1" x14ac:dyDescent="0.25">
      <c r="A234" s="254"/>
      <c r="B234" s="213"/>
      <c r="E234" s="255"/>
      <c r="F234" s="23"/>
      <c r="G234" s="23"/>
      <c r="H234" s="23"/>
      <c r="I234" s="23"/>
    </row>
    <row r="235" spans="1:9" s="210" customFormat="1" ht="15" customHeight="1" x14ac:dyDescent="0.25">
      <c r="A235" s="254"/>
      <c r="B235" s="213"/>
      <c r="E235" s="255"/>
      <c r="F235" s="23"/>
      <c r="G235" s="23"/>
      <c r="H235" s="23"/>
      <c r="I235" s="23"/>
    </row>
    <row r="236" spans="1:9" s="210" customFormat="1" ht="15" customHeight="1" x14ac:dyDescent="0.25">
      <c r="A236" s="254"/>
      <c r="B236" s="213"/>
      <c r="E236" s="255"/>
      <c r="F236" s="23"/>
      <c r="G236" s="23"/>
      <c r="H236" s="23"/>
      <c r="I236" s="23"/>
    </row>
    <row r="237" spans="1:9" s="210" customFormat="1" ht="15" customHeight="1" x14ac:dyDescent="0.25">
      <c r="A237" s="254"/>
      <c r="B237" s="213"/>
      <c r="E237" s="255"/>
      <c r="F237" s="23"/>
      <c r="G237" s="23"/>
      <c r="H237" s="23"/>
      <c r="I237" s="23"/>
    </row>
    <row r="238" spans="1:9" s="210" customFormat="1" ht="15" customHeight="1" x14ac:dyDescent="0.25">
      <c r="A238" s="254"/>
      <c r="B238" s="213"/>
      <c r="E238" s="255"/>
      <c r="F238" s="23"/>
      <c r="G238" s="23"/>
      <c r="H238" s="23"/>
      <c r="I238" s="23"/>
    </row>
    <row r="239" spans="1:9" s="210" customFormat="1" ht="15" customHeight="1" x14ac:dyDescent="0.25">
      <c r="A239" s="254"/>
      <c r="B239" s="213"/>
      <c r="E239" s="255"/>
      <c r="F239" s="23"/>
      <c r="G239" s="23"/>
      <c r="H239" s="23"/>
      <c r="I239" s="23"/>
    </row>
    <row r="240" spans="1:9" s="210" customFormat="1" ht="15" customHeight="1" x14ac:dyDescent="0.25">
      <c r="A240" s="254"/>
      <c r="B240" s="213"/>
      <c r="E240" s="255"/>
      <c r="F240" s="23"/>
      <c r="G240" s="23"/>
      <c r="H240" s="23"/>
      <c r="I240" s="23"/>
    </row>
    <row r="241" spans="1:9" s="210" customFormat="1" ht="15" customHeight="1" x14ac:dyDescent="0.25">
      <c r="A241" s="254"/>
      <c r="B241" s="213"/>
      <c r="E241" s="255"/>
      <c r="F241" s="23"/>
      <c r="G241" s="23"/>
      <c r="H241" s="23"/>
      <c r="I241" s="23"/>
    </row>
    <row r="242" spans="1:9" s="210" customFormat="1" ht="15" customHeight="1" x14ac:dyDescent="0.25">
      <c r="A242" s="254"/>
      <c r="B242" s="213"/>
      <c r="E242" s="255"/>
      <c r="F242" s="23"/>
      <c r="G242" s="23"/>
      <c r="H242" s="23"/>
      <c r="I242" s="23"/>
    </row>
    <row r="243" spans="1:9" s="210" customFormat="1" ht="15" customHeight="1" x14ac:dyDescent="0.25">
      <c r="A243" s="254"/>
      <c r="B243" s="213"/>
      <c r="E243" s="255"/>
      <c r="F243" s="23"/>
      <c r="G243" s="23"/>
      <c r="H243" s="23"/>
      <c r="I243" s="23"/>
    </row>
    <row r="244" spans="1:9" s="210" customFormat="1" ht="15" customHeight="1" x14ac:dyDescent="0.25">
      <c r="A244" s="254"/>
      <c r="B244" s="213"/>
      <c r="E244" s="255"/>
      <c r="F244" s="23"/>
      <c r="G244" s="23"/>
      <c r="H244" s="23"/>
      <c r="I244" s="23"/>
    </row>
    <row r="245" spans="1:9" s="210" customFormat="1" ht="15" customHeight="1" x14ac:dyDescent="0.25">
      <c r="A245" s="254"/>
      <c r="B245" s="213"/>
      <c r="E245" s="255"/>
      <c r="F245" s="23"/>
      <c r="G245" s="23"/>
      <c r="H245" s="23"/>
      <c r="I245" s="23"/>
    </row>
    <row r="246" spans="1:9" s="210" customFormat="1" ht="15" customHeight="1" x14ac:dyDescent="0.25">
      <c r="A246" s="254"/>
      <c r="B246" s="213"/>
      <c r="E246" s="255"/>
      <c r="F246" s="23"/>
      <c r="G246" s="23"/>
      <c r="H246" s="23"/>
      <c r="I246" s="23"/>
    </row>
    <row r="247" spans="1:9" s="210" customFormat="1" ht="15" customHeight="1" x14ac:dyDescent="0.25">
      <c r="A247" s="254"/>
      <c r="B247" s="213"/>
      <c r="E247" s="255"/>
      <c r="F247" s="23"/>
      <c r="G247" s="23"/>
      <c r="H247" s="23"/>
      <c r="I247" s="23"/>
    </row>
    <row r="248" spans="1:9" s="210" customFormat="1" ht="15" customHeight="1" x14ac:dyDescent="0.25">
      <c r="A248" s="254"/>
      <c r="B248" s="213"/>
      <c r="E248" s="255"/>
      <c r="F248" s="23"/>
      <c r="G248" s="23"/>
      <c r="H248" s="23"/>
      <c r="I248" s="23"/>
    </row>
    <row r="249" spans="1:9" s="210" customFormat="1" ht="15" customHeight="1" x14ac:dyDescent="0.25">
      <c r="A249" s="254"/>
      <c r="B249" s="213"/>
      <c r="E249" s="255"/>
      <c r="F249" s="23"/>
      <c r="G249" s="23"/>
      <c r="H249" s="23"/>
      <c r="I249" s="23"/>
    </row>
    <row r="250" spans="1:9" s="210" customFormat="1" ht="15" customHeight="1" x14ac:dyDescent="0.25">
      <c r="A250" s="254"/>
      <c r="B250" s="213"/>
      <c r="E250" s="255"/>
      <c r="F250" s="23"/>
      <c r="G250" s="23"/>
      <c r="H250" s="23"/>
      <c r="I250" s="23"/>
    </row>
    <row r="251" spans="1:9" s="210" customFormat="1" ht="15" customHeight="1" x14ac:dyDescent="0.25">
      <c r="A251" s="254"/>
      <c r="B251" s="213"/>
      <c r="E251" s="255"/>
      <c r="F251" s="23"/>
      <c r="G251" s="23"/>
      <c r="H251" s="23"/>
      <c r="I251" s="23"/>
    </row>
    <row r="252" spans="1:9" s="210" customFormat="1" ht="15" customHeight="1" x14ac:dyDescent="0.25">
      <c r="A252" s="254"/>
      <c r="B252" s="213"/>
      <c r="E252" s="255"/>
      <c r="F252" s="23"/>
      <c r="G252" s="23"/>
      <c r="H252" s="23"/>
      <c r="I252" s="23"/>
    </row>
    <row r="253" spans="1:9" s="210" customFormat="1" ht="15" customHeight="1" x14ac:dyDescent="0.25">
      <c r="A253" s="254"/>
      <c r="B253" s="213"/>
      <c r="E253" s="255"/>
      <c r="F253" s="23"/>
      <c r="G253" s="23"/>
      <c r="H253" s="23"/>
      <c r="I253" s="23"/>
    </row>
    <row r="254" spans="1:9" s="210" customFormat="1" ht="15" customHeight="1" x14ac:dyDescent="0.25">
      <c r="A254" s="254"/>
      <c r="B254" s="213"/>
      <c r="E254" s="255"/>
      <c r="F254" s="23"/>
      <c r="G254" s="23"/>
      <c r="H254" s="23"/>
      <c r="I254" s="23"/>
    </row>
    <row r="255" spans="1:9" s="210" customFormat="1" ht="15" customHeight="1" x14ac:dyDescent="0.25">
      <c r="A255" s="254"/>
      <c r="B255" s="213"/>
      <c r="E255" s="255"/>
      <c r="F255" s="23"/>
      <c r="G255" s="23"/>
      <c r="H255" s="23"/>
      <c r="I255" s="23"/>
    </row>
    <row r="256" spans="1:9" s="210" customFormat="1" ht="15" customHeight="1" x14ac:dyDescent="0.25">
      <c r="A256" s="254"/>
      <c r="B256" s="213"/>
      <c r="E256" s="255"/>
      <c r="F256" s="23"/>
      <c r="G256" s="23"/>
      <c r="H256" s="23"/>
      <c r="I256" s="23"/>
    </row>
    <row r="257" spans="1:9" s="210" customFormat="1" ht="15" customHeight="1" x14ac:dyDescent="0.25">
      <c r="A257" s="254"/>
      <c r="B257" s="213"/>
      <c r="E257" s="255"/>
      <c r="F257" s="23"/>
      <c r="G257" s="23"/>
      <c r="H257" s="23"/>
      <c r="I257" s="23"/>
    </row>
    <row r="258" spans="1:9" s="210" customFormat="1" ht="15" customHeight="1" x14ac:dyDescent="0.25">
      <c r="A258" s="254"/>
      <c r="B258" s="213"/>
      <c r="E258" s="255"/>
      <c r="F258" s="23"/>
      <c r="G258" s="23"/>
      <c r="H258" s="23"/>
      <c r="I258" s="23"/>
    </row>
    <row r="259" spans="1:9" s="210" customFormat="1" ht="15" customHeight="1" x14ac:dyDescent="0.25">
      <c r="A259" s="254"/>
      <c r="B259" s="213"/>
      <c r="E259" s="255"/>
      <c r="F259" s="23"/>
      <c r="G259" s="23"/>
      <c r="H259" s="23"/>
      <c r="I259" s="23"/>
    </row>
    <row r="260" spans="1:9" s="210" customFormat="1" ht="15" customHeight="1" x14ac:dyDescent="0.25">
      <c r="A260" s="254"/>
      <c r="B260" s="213"/>
      <c r="E260" s="255"/>
      <c r="F260" s="23"/>
      <c r="G260" s="23"/>
      <c r="H260" s="23"/>
      <c r="I260" s="23"/>
    </row>
    <row r="261" spans="1:9" s="210" customFormat="1" ht="15" customHeight="1" x14ac:dyDescent="0.25">
      <c r="A261" s="254"/>
      <c r="B261" s="213"/>
      <c r="E261" s="255"/>
      <c r="F261" s="23"/>
      <c r="G261" s="23"/>
      <c r="H261" s="23"/>
      <c r="I261" s="23"/>
    </row>
    <row r="262" spans="1:9" s="210" customFormat="1" ht="15" customHeight="1" x14ac:dyDescent="0.25">
      <c r="A262" s="254"/>
      <c r="B262" s="213"/>
      <c r="E262" s="255"/>
      <c r="F262" s="23"/>
      <c r="G262" s="23"/>
      <c r="H262" s="23"/>
      <c r="I262" s="23"/>
    </row>
    <row r="263" spans="1:9" s="210" customFormat="1" ht="15" customHeight="1" x14ac:dyDescent="0.25">
      <c r="A263" s="254"/>
      <c r="B263" s="213"/>
      <c r="E263" s="255"/>
      <c r="F263" s="23"/>
      <c r="G263" s="23"/>
      <c r="H263" s="23"/>
      <c r="I263" s="23"/>
    </row>
    <row r="264" spans="1:9" s="210" customFormat="1" ht="15" customHeight="1" x14ac:dyDescent="0.25">
      <c r="A264" s="254"/>
      <c r="B264" s="213"/>
      <c r="E264" s="255"/>
      <c r="F264" s="23"/>
      <c r="G264" s="23"/>
      <c r="H264" s="23"/>
      <c r="I264" s="23"/>
    </row>
    <row r="265" spans="1:9" s="210" customFormat="1" ht="15" customHeight="1" x14ac:dyDescent="0.25">
      <c r="A265" s="254"/>
      <c r="B265" s="213"/>
      <c r="E265" s="255"/>
      <c r="F265" s="23"/>
      <c r="G265" s="23"/>
      <c r="H265" s="23"/>
      <c r="I265" s="23"/>
    </row>
    <row r="266" spans="1:9" s="210" customFormat="1" ht="15" customHeight="1" x14ac:dyDescent="0.25">
      <c r="A266" s="254"/>
      <c r="B266" s="213"/>
      <c r="E266" s="255"/>
      <c r="F266" s="23"/>
      <c r="G266" s="23"/>
      <c r="H266" s="23"/>
      <c r="I266" s="23"/>
    </row>
    <row r="267" spans="1:9" s="210" customFormat="1" ht="15" customHeight="1" x14ac:dyDescent="0.25">
      <c r="A267" s="254"/>
      <c r="B267" s="213"/>
      <c r="E267" s="255"/>
      <c r="F267" s="23"/>
      <c r="G267" s="23"/>
      <c r="H267" s="23"/>
      <c r="I267" s="23"/>
    </row>
    <row r="268" spans="1:9" s="210" customFormat="1" ht="15" customHeight="1" x14ac:dyDescent="0.25">
      <c r="A268" s="254"/>
      <c r="B268" s="213"/>
      <c r="E268" s="255"/>
      <c r="F268" s="23"/>
      <c r="G268" s="23"/>
      <c r="H268" s="23"/>
      <c r="I268" s="23"/>
    </row>
    <row r="269" spans="1:9" s="210" customFormat="1" ht="15" customHeight="1" x14ac:dyDescent="0.25">
      <c r="A269" s="254"/>
      <c r="B269" s="213"/>
      <c r="E269" s="255"/>
      <c r="F269" s="23"/>
      <c r="G269" s="23"/>
      <c r="H269" s="23"/>
      <c r="I269" s="23"/>
    </row>
    <row r="270" spans="1:9" s="210" customFormat="1" ht="15" customHeight="1" x14ac:dyDescent="0.25">
      <c r="A270" s="254"/>
      <c r="B270" s="213"/>
      <c r="E270" s="255"/>
      <c r="F270" s="23"/>
      <c r="G270" s="23"/>
      <c r="H270" s="23"/>
      <c r="I270" s="23"/>
    </row>
    <row r="271" spans="1:9" s="210" customFormat="1" ht="15" customHeight="1" x14ac:dyDescent="0.25">
      <c r="A271" s="254"/>
      <c r="B271" s="213"/>
      <c r="E271" s="255"/>
      <c r="F271" s="23"/>
      <c r="G271" s="23"/>
      <c r="H271" s="23"/>
      <c r="I271" s="23"/>
    </row>
    <row r="272" spans="1:9" s="210" customFormat="1" ht="15" customHeight="1" x14ac:dyDescent="0.25">
      <c r="A272" s="254"/>
      <c r="B272" s="213"/>
      <c r="E272" s="255"/>
      <c r="F272" s="23"/>
      <c r="G272" s="23"/>
      <c r="H272" s="23"/>
      <c r="I272" s="23"/>
    </row>
    <row r="273" spans="1:9" s="210" customFormat="1" ht="15" customHeight="1" x14ac:dyDescent="0.25">
      <c r="A273" s="254"/>
      <c r="B273" s="213"/>
      <c r="E273" s="255"/>
      <c r="F273" s="23"/>
      <c r="G273" s="23"/>
      <c r="H273" s="23"/>
      <c r="I273" s="23"/>
    </row>
    <row r="274" spans="1:9" s="210" customFormat="1" ht="15" customHeight="1" x14ac:dyDescent="0.25">
      <c r="A274" s="254"/>
      <c r="B274" s="213"/>
      <c r="E274" s="255"/>
      <c r="F274" s="23"/>
      <c r="G274" s="23"/>
      <c r="H274" s="23"/>
      <c r="I274" s="23"/>
    </row>
    <row r="275" spans="1:9" s="210" customFormat="1" ht="15" customHeight="1" x14ac:dyDescent="0.25">
      <c r="A275" s="254"/>
      <c r="B275" s="213"/>
      <c r="E275" s="255"/>
      <c r="F275" s="23"/>
      <c r="G275" s="23"/>
      <c r="H275" s="23"/>
      <c r="I275" s="23"/>
    </row>
    <row r="276" spans="1:9" s="210" customFormat="1" ht="15" customHeight="1" x14ac:dyDescent="0.25">
      <c r="A276" s="254"/>
      <c r="B276" s="213"/>
      <c r="E276" s="255"/>
      <c r="F276" s="23"/>
      <c r="G276" s="23"/>
      <c r="H276" s="23"/>
      <c r="I276" s="23"/>
    </row>
    <row r="277" spans="1:9" s="210" customFormat="1" ht="15" customHeight="1" x14ac:dyDescent="0.25">
      <c r="A277" s="254"/>
      <c r="B277" s="213"/>
      <c r="E277" s="255"/>
      <c r="F277" s="23"/>
      <c r="G277" s="23"/>
      <c r="H277" s="23"/>
      <c r="I277" s="23"/>
    </row>
    <row r="278" spans="1:9" s="210" customFormat="1" ht="15" customHeight="1" x14ac:dyDescent="0.25">
      <c r="A278" s="254"/>
      <c r="B278" s="213"/>
      <c r="E278" s="255"/>
      <c r="F278" s="23"/>
      <c r="G278" s="23"/>
      <c r="H278" s="23"/>
      <c r="I278" s="23"/>
    </row>
    <row r="279" spans="1:9" s="210" customFormat="1" ht="15" customHeight="1" x14ac:dyDescent="0.25">
      <c r="A279" s="254"/>
      <c r="B279" s="213"/>
      <c r="E279" s="255"/>
      <c r="F279" s="23"/>
      <c r="G279" s="23"/>
      <c r="H279" s="23"/>
      <c r="I279" s="23"/>
    </row>
    <row r="280" spans="1:9" s="210" customFormat="1" ht="15" customHeight="1" x14ac:dyDescent="0.25">
      <c r="A280" s="254"/>
      <c r="B280" s="213"/>
      <c r="E280" s="255"/>
      <c r="F280" s="23"/>
      <c r="G280" s="23"/>
      <c r="H280" s="23"/>
      <c r="I280" s="23"/>
    </row>
    <row r="281" spans="1:9" s="210" customFormat="1" ht="15" customHeight="1" x14ac:dyDescent="0.25">
      <c r="A281" s="254"/>
      <c r="B281" s="213"/>
      <c r="E281" s="255"/>
      <c r="F281" s="23"/>
      <c r="G281" s="23"/>
      <c r="H281" s="23"/>
      <c r="I281" s="23"/>
    </row>
    <row r="282" spans="1:9" s="210" customFormat="1" ht="15" customHeight="1" x14ac:dyDescent="0.25">
      <c r="A282" s="254"/>
      <c r="B282" s="213"/>
      <c r="E282" s="255"/>
      <c r="F282" s="23"/>
      <c r="G282" s="23"/>
      <c r="H282" s="23"/>
      <c r="I282" s="23"/>
    </row>
    <row r="283" spans="1:9" s="210" customFormat="1" ht="15" customHeight="1" x14ac:dyDescent="0.25">
      <c r="A283" s="254"/>
      <c r="B283" s="213"/>
      <c r="E283" s="255"/>
      <c r="F283" s="23"/>
      <c r="G283" s="23"/>
      <c r="H283" s="23"/>
      <c r="I283" s="23"/>
    </row>
    <row r="284" spans="1:9" s="210" customFormat="1" ht="15" customHeight="1" x14ac:dyDescent="0.25">
      <c r="A284" s="254"/>
      <c r="B284" s="213"/>
      <c r="E284" s="255"/>
      <c r="F284" s="23"/>
      <c r="G284" s="23"/>
      <c r="H284" s="23"/>
      <c r="I284" s="23"/>
    </row>
    <row r="285" spans="1:9" s="210" customFormat="1" ht="15" customHeight="1" x14ac:dyDescent="0.25">
      <c r="A285" s="254"/>
      <c r="B285" s="213"/>
      <c r="E285" s="255"/>
      <c r="F285" s="23"/>
      <c r="G285" s="23"/>
      <c r="H285" s="23"/>
      <c r="I285" s="23"/>
    </row>
    <row r="286" spans="1:9" s="210" customFormat="1" ht="15" customHeight="1" x14ac:dyDescent="0.25">
      <c r="A286" s="254"/>
      <c r="B286" s="213"/>
      <c r="E286" s="255"/>
      <c r="F286" s="23"/>
      <c r="G286" s="23"/>
      <c r="H286" s="23"/>
      <c r="I286" s="23"/>
    </row>
    <row r="287" spans="1:9" s="210" customFormat="1" ht="15" customHeight="1" x14ac:dyDescent="0.25">
      <c r="A287" s="254"/>
      <c r="B287" s="213"/>
      <c r="E287" s="255"/>
      <c r="F287" s="23"/>
      <c r="G287" s="23"/>
      <c r="H287" s="23"/>
      <c r="I287" s="23"/>
    </row>
    <row r="288" spans="1:9" s="210" customFormat="1" ht="15" customHeight="1" x14ac:dyDescent="0.25">
      <c r="A288" s="254"/>
      <c r="B288" s="213"/>
      <c r="E288" s="255"/>
      <c r="F288" s="23"/>
      <c r="G288" s="23"/>
      <c r="H288" s="23"/>
      <c r="I288" s="23"/>
    </row>
    <row r="289" spans="1:9" s="210" customFormat="1" ht="15" customHeight="1" x14ac:dyDescent="0.25">
      <c r="A289" s="254"/>
      <c r="B289" s="213"/>
      <c r="E289" s="255"/>
      <c r="F289" s="23"/>
      <c r="G289" s="23"/>
      <c r="H289" s="23"/>
      <c r="I289" s="23"/>
    </row>
    <row r="290" spans="1:9" s="210" customFormat="1" ht="15" customHeight="1" x14ac:dyDescent="0.25">
      <c r="A290" s="254"/>
      <c r="B290" s="213"/>
      <c r="E290" s="255"/>
      <c r="F290" s="23"/>
      <c r="G290" s="23"/>
      <c r="H290" s="23"/>
      <c r="I290" s="23"/>
    </row>
    <row r="291" spans="1:9" s="210" customFormat="1" ht="15" customHeight="1" x14ac:dyDescent="0.25">
      <c r="A291" s="254"/>
      <c r="B291" s="213"/>
      <c r="E291" s="255"/>
      <c r="F291" s="23"/>
      <c r="G291" s="23"/>
      <c r="H291" s="23"/>
      <c r="I291" s="23"/>
    </row>
    <row r="292" spans="1:9" s="210" customFormat="1" ht="15" customHeight="1" x14ac:dyDescent="0.25">
      <c r="A292" s="254"/>
      <c r="B292" s="213"/>
      <c r="E292" s="255"/>
      <c r="F292" s="23"/>
      <c r="G292" s="23"/>
      <c r="H292" s="23"/>
      <c r="I292" s="23"/>
    </row>
    <row r="293" spans="1:9" s="210" customFormat="1" ht="15" customHeight="1" x14ac:dyDescent="0.25">
      <c r="A293" s="254"/>
      <c r="B293" s="213"/>
      <c r="E293" s="255"/>
      <c r="F293" s="23"/>
      <c r="G293" s="23"/>
      <c r="H293" s="23"/>
      <c r="I293" s="23"/>
    </row>
    <row r="294" spans="1:9" s="210" customFormat="1" ht="15" customHeight="1" x14ac:dyDescent="0.25">
      <c r="A294" s="254"/>
      <c r="B294" s="213"/>
      <c r="E294" s="255"/>
      <c r="F294" s="23"/>
      <c r="G294" s="23"/>
      <c r="H294" s="23"/>
      <c r="I294" s="23"/>
    </row>
    <row r="295" spans="1:9" s="210" customFormat="1" ht="15" customHeight="1" x14ac:dyDescent="0.25">
      <c r="A295" s="254"/>
      <c r="B295" s="213"/>
      <c r="E295" s="255"/>
      <c r="F295" s="23"/>
      <c r="G295" s="23"/>
      <c r="H295" s="23"/>
      <c r="I295" s="23"/>
    </row>
    <row r="296" spans="1:9" s="210" customFormat="1" ht="15" customHeight="1" x14ac:dyDescent="0.25">
      <c r="A296" s="254"/>
      <c r="B296" s="213"/>
      <c r="E296" s="255"/>
      <c r="F296" s="23"/>
      <c r="G296" s="23"/>
      <c r="H296" s="23"/>
      <c r="I296" s="23"/>
    </row>
    <row r="297" spans="1:9" s="210" customFormat="1" ht="15" customHeight="1" x14ac:dyDescent="0.25">
      <c r="A297" s="254"/>
      <c r="B297" s="213"/>
      <c r="E297" s="255"/>
      <c r="F297" s="23"/>
      <c r="G297" s="23"/>
      <c r="H297" s="23"/>
      <c r="I297" s="23"/>
    </row>
    <row r="298" spans="1:9" s="210" customFormat="1" ht="15" customHeight="1" x14ac:dyDescent="0.25">
      <c r="A298" s="254"/>
      <c r="B298" s="213"/>
      <c r="E298" s="255"/>
      <c r="F298" s="23"/>
      <c r="G298" s="23"/>
      <c r="H298" s="23"/>
      <c r="I298" s="23"/>
    </row>
    <row r="299" spans="1:9" s="210" customFormat="1" ht="15" customHeight="1" x14ac:dyDescent="0.25">
      <c r="A299" s="254"/>
      <c r="B299" s="213"/>
      <c r="E299" s="255"/>
      <c r="F299" s="23"/>
      <c r="G299" s="23"/>
      <c r="H299" s="23"/>
      <c r="I299" s="23"/>
    </row>
    <row r="300" spans="1:9" s="210" customFormat="1" ht="15" customHeight="1" x14ac:dyDescent="0.25">
      <c r="A300" s="254"/>
      <c r="B300" s="213"/>
      <c r="E300" s="255"/>
      <c r="F300" s="23"/>
      <c r="G300" s="23"/>
      <c r="H300" s="23"/>
      <c r="I300" s="23"/>
    </row>
    <row r="301" spans="1:9" s="210" customFormat="1" ht="15" customHeight="1" x14ac:dyDescent="0.25">
      <c r="A301" s="254"/>
      <c r="B301" s="213"/>
      <c r="E301" s="255"/>
      <c r="F301" s="23"/>
      <c r="G301" s="23"/>
      <c r="H301" s="23"/>
      <c r="I301" s="23"/>
    </row>
    <row r="302" spans="1:9" s="210" customFormat="1" ht="15" customHeight="1" x14ac:dyDescent="0.25">
      <c r="A302" s="254"/>
      <c r="B302" s="213"/>
      <c r="E302" s="255"/>
      <c r="F302" s="23"/>
      <c r="G302" s="23"/>
      <c r="H302" s="23"/>
      <c r="I302" s="23"/>
    </row>
    <row r="303" spans="1:9" s="210" customFormat="1" ht="15" customHeight="1" x14ac:dyDescent="0.25">
      <c r="A303" s="254"/>
      <c r="B303" s="213"/>
      <c r="E303" s="255"/>
      <c r="F303" s="23"/>
      <c r="G303" s="23"/>
      <c r="H303" s="23"/>
      <c r="I303" s="23"/>
    </row>
    <row r="304" spans="1:9" s="210" customFormat="1" ht="15" customHeight="1" x14ac:dyDescent="0.25">
      <c r="A304" s="254"/>
      <c r="B304" s="213"/>
      <c r="E304" s="255"/>
      <c r="F304" s="23"/>
      <c r="G304" s="23"/>
      <c r="H304" s="23"/>
      <c r="I304" s="23"/>
    </row>
    <row r="305" spans="1:9" s="210" customFormat="1" ht="15" customHeight="1" x14ac:dyDescent="0.25">
      <c r="A305" s="254"/>
      <c r="B305" s="213"/>
      <c r="E305" s="255"/>
      <c r="F305" s="23"/>
      <c r="G305" s="23"/>
      <c r="H305" s="23"/>
      <c r="I305" s="23"/>
    </row>
    <row r="306" spans="1:9" s="210" customFormat="1" ht="15" customHeight="1" x14ac:dyDescent="0.25">
      <c r="A306" s="254"/>
      <c r="B306" s="213"/>
      <c r="E306" s="255"/>
      <c r="F306" s="23"/>
      <c r="G306" s="23"/>
      <c r="H306" s="23"/>
      <c r="I306" s="23"/>
    </row>
    <row r="307" spans="1:9" s="210" customFormat="1" ht="15" customHeight="1" x14ac:dyDescent="0.25">
      <c r="A307" s="254"/>
      <c r="B307" s="213"/>
      <c r="E307" s="255"/>
      <c r="F307" s="23"/>
      <c r="G307" s="23"/>
      <c r="H307" s="23"/>
      <c r="I307" s="23"/>
    </row>
    <row r="308" spans="1:9" s="210" customFormat="1" ht="15" customHeight="1" x14ac:dyDescent="0.25">
      <c r="A308" s="254"/>
      <c r="B308" s="213"/>
      <c r="E308" s="255"/>
      <c r="F308" s="23"/>
      <c r="G308" s="23"/>
      <c r="H308" s="23"/>
      <c r="I308" s="23"/>
    </row>
    <row r="309" spans="1:9" s="210" customFormat="1" ht="15" customHeight="1" x14ac:dyDescent="0.25">
      <c r="A309" s="254"/>
      <c r="B309" s="213"/>
      <c r="E309" s="255"/>
      <c r="F309" s="23"/>
      <c r="G309" s="23"/>
      <c r="H309" s="23"/>
      <c r="I309" s="23"/>
    </row>
    <row r="310" spans="1:9" s="210" customFormat="1" ht="15" customHeight="1" x14ac:dyDescent="0.25">
      <c r="A310" s="254"/>
      <c r="B310" s="213"/>
      <c r="E310" s="255"/>
      <c r="F310" s="23"/>
      <c r="G310" s="23"/>
      <c r="H310" s="23"/>
      <c r="I310" s="23"/>
    </row>
    <row r="311" spans="1:9" s="210" customFormat="1" ht="15" customHeight="1" x14ac:dyDescent="0.25">
      <c r="A311" s="254"/>
      <c r="B311" s="213"/>
      <c r="E311" s="255"/>
      <c r="F311" s="23"/>
      <c r="G311" s="23"/>
      <c r="H311" s="23"/>
      <c r="I311" s="23"/>
    </row>
    <row r="312" spans="1:9" s="210" customFormat="1" ht="15" customHeight="1" x14ac:dyDescent="0.25">
      <c r="A312" s="254"/>
      <c r="B312" s="213"/>
      <c r="E312" s="255"/>
      <c r="F312" s="23"/>
      <c r="G312" s="23"/>
      <c r="H312" s="23"/>
      <c r="I312" s="23"/>
    </row>
    <row r="313" spans="1:9" s="210" customFormat="1" ht="15" customHeight="1" x14ac:dyDescent="0.25">
      <c r="A313" s="254"/>
      <c r="B313" s="213"/>
      <c r="E313" s="255"/>
      <c r="F313" s="23"/>
      <c r="G313" s="23"/>
      <c r="H313" s="23"/>
      <c r="I313" s="23"/>
    </row>
    <row r="314" spans="1:9" s="210" customFormat="1" ht="15" customHeight="1" x14ac:dyDescent="0.25">
      <c r="A314" s="254"/>
      <c r="B314" s="213"/>
      <c r="E314" s="255"/>
      <c r="F314" s="23"/>
      <c r="G314" s="23"/>
      <c r="H314" s="23"/>
      <c r="I314" s="23"/>
    </row>
    <row r="315" spans="1:9" s="210" customFormat="1" ht="15" customHeight="1" x14ac:dyDescent="0.25">
      <c r="A315" s="254"/>
      <c r="B315" s="213"/>
      <c r="E315" s="255"/>
      <c r="F315" s="23"/>
      <c r="G315" s="23"/>
      <c r="H315" s="23"/>
      <c r="I315" s="23"/>
    </row>
    <row r="316" spans="1:9" s="210" customFormat="1" ht="15" customHeight="1" x14ac:dyDescent="0.25">
      <c r="A316" s="254"/>
      <c r="B316" s="213"/>
      <c r="E316" s="255"/>
      <c r="F316" s="23"/>
      <c r="G316" s="23"/>
      <c r="H316" s="23"/>
      <c r="I316" s="23"/>
    </row>
    <row r="317" spans="1:9" s="210" customFormat="1" ht="15" customHeight="1" x14ac:dyDescent="0.25">
      <c r="A317" s="254"/>
      <c r="B317" s="213"/>
      <c r="E317" s="255"/>
      <c r="F317" s="23"/>
      <c r="G317" s="23"/>
      <c r="H317" s="23"/>
      <c r="I317" s="23"/>
    </row>
    <row r="318" spans="1:9" s="210" customFormat="1" ht="15" customHeight="1" x14ac:dyDescent="0.25">
      <c r="A318" s="254"/>
      <c r="B318" s="213"/>
      <c r="E318" s="255"/>
      <c r="F318" s="23"/>
      <c r="G318" s="23"/>
      <c r="H318" s="23"/>
      <c r="I318" s="23"/>
    </row>
    <row r="319" spans="1:9" s="210" customFormat="1" ht="15" customHeight="1" x14ac:dyDescent="0.25">
      <c r="A319" s="254"/>
      <c r="B319" s="213"/>
      <c r="E319" s="255"/>
      <c r="F319" s="23"/>
      <c r="G319" s="23"/>
      <c r="H319" s="23"/>
      <c r="I319" s="23"/>
    </row>
    <row r="320" spans="1:9" s="210" customFormat="1" ht="15" customHeight="1" x14ac:dyDescent="0.25">
      <c r="A320" s="254"/>
      <c r="B320" s="213"/>
      <c r="E320" s="255"/>
      <c r="F320" s="23"/>
      <c r="G320" s="23"/>
      <c r="H320" s="23"/>
      <c r="I320" s="23"/>
    </row>
    <row r="321" spans="1:9" s="210" customFormat="1" ht="15" customHeight="1" x14ac:dyDescent="0.25">
      <c r="A321" s="254"/>
      <c r="B321" s="213"/>
      <c r="E321" s="255"/>
      <c r="F321" s="23"/>
      <c r="G321" s="23"/>
      <c r="H321" s="23"/>
      <c r="I321" s="23"/>
    </row>
    <row r="322" spans="1:9" s="210" customFormat="1" ht="15" customHeight="1" x14ac:dyDescent="0.25">
      <c r="A322" s="254"/>
      <c r="B322" s="213"/>
      <c r="E322" s="255"/>
      <c r="F322" s="23"/>
      <c r="G322" s="23"/>
      <c r="H322" s="23"/>
      <c r="I322" s="23"/>
    </row>
    <row r="323" spans="1:9" s="210" customFormat="1" ht="15" customHeight="1" x14ac:dyDescent="0.25">
      <c r="A323" s="254"/>
      <c r="B323" s="213"/>
      <c r="E323" s="255"/>
      <c r="F323" s="23"/>
      <c r="G323" s="23"/>
      <c r="H323" s="23"/>
      <c r="I323" s="23"/>
    </row>
    <row r="324" spans="1:9" s="210" customFormat="1" ht="15" customHeight="1" x14ac:dyDescent="0.25">
      <c r="A324" s="254"/>
      <c r="B324" s="213"/>
      <c r="E324" s="255"/>
      <c r="F324" s="23"/>
      <c r="G324" s="23"/>
      <c r="H324" s="23"/>
      <c r="I324" s="23"/>
    </row>
    <row r="325" spans="1:9" s="210" customFormat="1" ht="15" customHeight="1" x14ac:dyDescent="0.25">
      <c r="A325" s="254"/>
      <c r="B325" s="213"/>
      <c r="E325" s="255"/>
      <c r="F325" s="23"/>
      <c r="G325" s="23"/>
      <c r="H325" s="23"/>
      <c r="I325" s="23"/>
    </row>
    <row r="326" spans="1:9" s="210" customFormat="1" ht="15" customHeight="1" x14ac:dyDescent="0.25">
      <c r="A326" s="254"/>
      <c r="B326" s="213"/>
      <c r="E326" s="255"/>
      <c r="F326" s="23"/>
      <c r="G326" s="23"/>
      <c r="H326" s="23"/>
      <c r="I326" s="23"/>
    </row>
    <row r="327" spans="1:9" s="210" customFormat="1" ht="15" customHeight="1" x14ac:dyDescent="0.25">
      <c r="A327" s="254"/>
      <c r="B327" s="213"/>
      <c r="E327" s="255"/>
      <c r="F327" s="23"/>
      <c r="G327" s="23"/>
      <c r="H327" s="23"/>
      <c r="I327" s="23"/>
    </row>
    <row r="328" spans="1:9" s="210" customFormat="1" ht="15" customHeight="1" x14ac:dyDescent="0.25">
      <c r="A328" s="254"/>
      <c r="B328" s="213"/>
      <c r="E328" s="255"/>
      <c r="F328" s="23"/>
      <c r="G328" s="23"/>
      <c r="H328" s="23"/>
      <c r="I328" s="23"/>
    </row>
    <row r="329" spans="1:9" s="210" customFormat="1" ht="15" customHeight="1" x14ac:dyDescent="0.25">
      <c r="A329" s="254"/>
      <c r="B329" s="213"/>
      <c r="E329" s="255"/>
      <c r="F329" s="23"/>
      <c r="G329" s="23"/>
      <c r="H329" s="23"/>
      <c r="I329" s="23"/>
    </row>
    <row r="330" spans="1:9" s="210" customFormat="1" ht="15" customHeight="1" x14ac:dyDescent="0.25">
      <c r="A330" s="254"/>
      <c r="B330" s="213"/>
      <c r="E330" s="255"/>
      <c r="F330" s="23"/>
      <c r="G330" s="23"/>
      <c r="H330" s="23"/>
      <c r="I330" s="23"/>
    </row>
    <row r="331" spans="1:9" s="210" customFormat="1" ht="15" customHeight="1" x14ac:dyDescent="0.25">
      <c r="A331" s="254"/>
      <c r="B331" s="213"/>
      <c r="E331" s="255"/>
      <c r="F331" s="23"/>
      <c r="G331" s="23"/>
      <c r="H331" s="23"/>
      <c r="I331" s="23"/>
    </row>
    <row r="332" spans="1:9" s="210" customFormat="1" ht="15" customHeight="1" x14ac:dyDescent="0.25">
      <c r="A332" s="254"/>
      <c r="B332" s="213"/>
      <c r="E332" s="255"/>
      <c r="F332" s="23"/>
      <c r="G332" s="23"/>
      <c r="H332" s="23"/>
      <c r="I332" s="23"/>
    </row>
    <row r="333" spans="1:9" s="210" customFormat="1" ht="15" customHeight="1" x14ac:dyDescent="0.25">
      <c r="A333" s="254"/>
      <c r="B333" s="213"/>
      <c r="E333" s="255"/>
      <c r="F333" s="23"/>
      <c r="G333" s="23"/>
      <c r="H333" s="23"/>
      <c r="I333" s="23"/>
    </row>
    <row r="334" spans="1:9" s="210" customFormat="1" ht="15" customHeight="1" x14ac:dyDescent="0.25">
      <c r="A334" s="254"/>
      <c r="B334" s="213"/>
      <c r="E334" s="255"/>
      <c r="F334" s="23"/>
      <c r="G334" s="23"/>
      <c r="H334" s="23"/>
      <c r="I334" s="23"/>
    </row>
    <row r="335" spans="1:9" s="210" customFormat="1" ht="15" customHeight="1" x14ac:dyDescent="0.25">
      <c r="A335" s="254"/>
      <c r="B335" s="213"/>
      <c r="E335" s="255"/>
      <c r="F335" s="23"/>
      <c r="G335" s="23"/>
      <c r="H335" s="23"/>
      <c r="I335" s="23"/>
    </row>
    <row r="336" spans="1:9" s="210" customFormat="1" ht="15" customHeight="1" x14ac:dyDescent="0.25">
      <c r="A336" s="254"/>
      <c r="B336" s="213"/>
      <c r="E336" s="255"/>
      <c r="F336" s="23"/>
      <c r="G336" s="23"/>
      <c r="H336" s="23"/>
      <c r="I336" s="23"/>
    </row>
    <row r="337" spans="1:9" s="210" customFormat="1" ht="15" customHeight="1" x14ac:dyDescent="0.25">
      <c r="A337" s="254"/>
      <c r="B337" s="213"/>
      <c r="E337" s="255"/>
      <c r="F337" s="23"/>
      <c r="G337" s="23"/>
      <c r="H337" s="23"/>
      <c r="I337" s="23"/>
    </row>
    <row r="338" spans="1:9" s="210" customFormat="1" ht="15" customHeight="1" x14ac:dyDescent="0.25">
      <c r="A338" s="254"/>
      <c r="B338" s="213"/>
      <c r="E338" s="255"/>
      <c r="F338" s="23"/>
      <c r="G338" s="23"/>
      <c r="H338" s="23"/>
      <c r="I338" s="23"/>
    </row>
    <row r="339" spans="1:9" s="210" customFormat="1" ht="15" customHeight="1" x14ac:dyDescent="0.25">
      <c r="A339" s="254"/>
      <c r="B339" s="213"/>
      <c r="E339" s="255"/>
      <c r="F339" s="23"/>
      <c r="G339" s="23"/>
      <c r="H339" s="23"/>
      <c r="I339" s="23"/>
    </row>
    <row r="340" spans="1:9" s="210" customFormat="1" ht="15" customHeight="1" x14ac:dyDescent="0.25">
      <c r="A340" s="254"/>
      <c r="B340" s="213"/>
      <c r="E340" s="255"/>
      <c r="F340" s="23"/>
      <c r="G340" s="23"/>
      <c r="H340" s="23"/>
      <c r="I340" s="23"/>
    </row>
    <row r="341" spans="1:9" s="210" customFormat="1" ht="15" customHeight="1" x14ac:dyDescent="0.25">
      <c r="A341" s="254"/>
      <c r="B341" s="213"/>
      <c r="E341" s="255"/>
      <c r="F341" s="23"/>
      <c r="G341" s="23"/>
      <c r="H341" s="23"/>
      <c r="I341" s="23"/>
    </row>
    <row r="342" spans="1:9" s="210" customFormat="1" ht="15" customHeight="1" x14ac:dyDescent="0.25">
      <c r="A342" s="254"/>
      <c r="B342" s="213"/>
      <c r="E342" s="255"/>
      <c r="F342" s="23"/>
      <c r="G342" s="23"/>
      <c r="H342" s="23"/>
      <c r="I342" s="23"/>
    </row>
    <row r="343" spans="1:9" s="210" customFormat="1" ht="15" customHeight="1" x14ac:dyDescent="0.25">
      <c r="A343" s="254"/>
      <c r="B343" s="213"/>
      <c r="E343" s="255"/>
      <c r="F343" s="23"/>
      <c r="G343" s="23"/>
      <c r="H343" s="23"/>
      <c r="I343" s="23"/>
    </row>
    <row r="344" spans="1:9" s="210" customFormat="1" ht="15" customHeight="1" x14ac:dyDescent="0.25">
      <c r="A344" s="254"/>
      <c r="B344" s="213"/>
      <c r="E344" s="255"/>
      <c r="F344" s="23"/>
      <c r="G344" s="23"/>
      <c r="H344" s="23"/>
      <c r="I344" s="23"/>
    </row>
    <row r="345" spans="1:9" s="210" customFormat="1" ht="15" customHeight="1" x14ac:dyDescent="0.25">
      <c r="A345" s="254"/>
      <c r="B345" s="213"/>
      <c r="E345" s="255"/>
      <c r="F345" s="23"/>
      <c r="G345" s="23"/>
      <c r="H345" s="23"/>
      <c r="I345" s="23"/>
    </row>
    <row r="346" spans="1:9" s="210" customFormat="1" ht="15" customHeight="1" x14ac:dyDescent="0.25">
      <c r="A346" s="254"/>
      <c r="B346" s="213"/>
      <c r="E346" s="255"/>
      <c r="F346" s="23"/>
      <c r="G346" s="23"/>
      <c r="H346" s="23"/>
      <c r="I346" s="23"/>
    </row>
    <row r="347" spans="1:9" s="210" customFormat="1" ht="15" customHeight="1" x14ac:dyDescent="0.25">
      <c r="A347" s="254"/>
      <c r="B347" s="213"/>
      <c r="E347" s="255"/>
      <c r="F347" s="23"/>
      <c r="G347" s="23"/>
      <c r="H347" s="23"/>
      <c r="I347" s="23"/>
    </row>
    <row r="348" spans="1:9" s="210" customFormat="1" ht="15" customHeight="1" x14ac:dyDescent="0.25">
      <c r="A348" s="254"/>
      <c r="B348" s="213"/>
      <c r="E348" s="255"/>
      <c r="F348" s="23"/>
      <c r="G348" s="23"/>
      <c r="H348" s="23"/>
      <c r="I348" s="23"/>
    </row>
    <row r="349" spans="1:9" s="210" customFormat="1" ht="15" customHeight="1" x14ac:dyDescent="0.25">
      <c r="A349" s="254"/>
      <c r="B349" s="213"/>
      <c r="E349" s="255"/>
      <c r="F349" s="23"/>
      <c r="G349" s="23"/>
      <c r="H349" s="23"/>
      <c r="I349" s="23"/>
    </row>
    <row r="350" spans="1:9" s="210" customFormat="1" ht="15" customHeight="1" x14ac:dyDescent="0.25">
      <c r="A350" s="254"/>
      <c r="B350" s="213"/>
      <c r="E350" s="255"/>
      <c r="F350" s="23"/>
      <c r="G350" s="23"/>
      <c r="H350" s="23"/>
      <c r="I350" s="23"/>
    </row>
    <row r="351" spans="1:9" s="210" customFormat="1" ht="15" customHeight="1" x14ac:dyDescent="0.25">
      <c r="A351" s="254"/>
      <c r="B351" s="213"/>
      <c r="E351" s="255"/>
      <c r="F351" s="23"/>
      <c r="G351" s="23"/>
      <c r="H351" s="23"/>
      <c r="I351" s="23"/>
    </row>
    <row r="352" spans="1:9" s="210" customFormat="1" ht="15" customHeight="1" x14ac:dyDescent="0.25">
      <c r="A352" s="254"/>
      <c r="B352" s="213"/>
      <c r="E352" s="255"/>
      <c r="F352" s="23"/>
      <c r="G352" s="23"/>
      <c r="H352" s="23"/>
      <c r="I352" s="23"/>
    </row>
    <row r="353" spans="1:9" s="210" customFormat="1" ht="15" customHeight="1" x14ac:dyDescent="0.25">
      <c r="A353" s="254"/>
      <c r="B353" s="213"/>
      <c r="E353" s="255"/>
      <c r="F353" s="23"/>
      <c r="G353" s="23"/>
      <c r="H353" s="23"/>
      <c r="I353" s="23"/>
    </row>
    <row r="354" spans="1:9" s="210" customFormat="1" ht="15" customHeight="1" x14ac:dyDescent="0.25">
      <c r="A354" s="254"/>
      <c r="B354" s="213"/>
      <c r="E354" s="255"/>
      <c r="F354" s="23"/>
      <c r="G354" s="23"/>
      <c r="H354" s="23"/>
      <c r="I354" s="23"/>
    </row>
    <row r="355" spans="1:9" s="210" customFormat="1" ht="15" customHeight="1" x14ac:dyDescent="0.25">
      <c r="A355" s="254"/>
      <c r="B355" s="213"/>
      <c r="E355" s="255"/>
      <c r="F355" s="23"/>
      <c r="G355" s="23"/>
      <c r="H355" s="23"/>
      <c r="I355" s="23"/>
    </row>
    <row r="356" spans="1:9" s="210" customFormat="1" ht="15" customHeight="1" x14ac:dyDescent="0.25">
      <c r="A356" s="254"/>
      <c r="B356" s="213"/>
      <c r="E356" s="255"/>
      <c r="F356" s="23"/>
      <c r="G356" s="23"/>
      <c r="H356" s="23"/>
      <c r="I356" s="23"/>
    </row>
    <row r="357" spans="1:9" s="210" customFormat="1" ht="15" customHeight="1" x14ac:dyDescent="0.25">
      <c r="A357" s="254"/>
      <c r="B357" s="213"/>
      <c r="E357" s="255"/>
      <c r="F357" s="23"/>
      <c r="G357" s="23"/>
      <c r="H357" s="23"/>
      <c r="I357" s="23"/>
    </row>
    <row r="358" spans="1:9" s="210" customFormat="1" ht="15" customHeight="1" x14ac:dyDescent="0.25">
      <c r="A358" s="254"/>
      <c r="B358" s="213"/>
      <c r="E358" s="255"/>
      <c r="F358" s="23"/>
      <c r="G358" s="23"/>
      <c r="H358" s="23"/>
      <c r="I358" s="23"/>
    </row>
    <row r="359" spans="1:9" s="210" customFormat="1" ht="15" customHeight="1" x14ac:dyDescent="0.25">
      <c r="A359" s="254"/>
      <c r="B359" s="213"/>
      <c r="E359" s="255"/>
      <c r="F359" s="23"/>
      <c r="G359" s="23"/>
      <c r="H359" s="23"/>
      <c r="I359" s="23"/>
    </row>
    <row r="360" spans="1:9" s="210" customFormat="1" ht="15" customHeight="1" x14ac:dyDescent="0.25">
      <c r="A360" s="254"/>
      <c r="B360" s="213"/>
      <c r="E360" s="255"/>
      <c r="F360" s="23"/>
      <c r="G360" s="23"/>
      <c r="H360" s="23"/>
      <c r="I360" s="23"/>
    </row>
    <row r="361" spans="1:9" s="210" customFormat="1" ht="15" customHeight="1" x14ac:dyDescent="0.25">
      <c r="A361" s="254"/>
      <c r="B361" s="213"/>
      <c r="E361" s="255"/>
      <c r="F361" s="23"/>
      <c r="G361" s="23"/>
      <c r="H361" s="23"/>
      <c r="I361" s="23"/>
    </row>
    <row r="362" spans="1:9" s="210" customFormat="1" ht="15" customHeight="1" x14ac:dyDescent="0.25">
      <c r="A362" s="254"/>
      <c r="B362" s="213"/>
      <c r="E362" s="255"/>
      <c r="F362" s="23"/>
      <c r="G362" s="23"/>
      <c r="H362" s="23"/>
      <c r="I362" s="23"/>
    </row>
    <row r="363" spans="1:9" s="210" customFormat="1" ht="15" customHeight="1" x14ac:dyDescent="0.25">
      <c r="A363" s="254"/>
      <c r="B363" s="213"/>
      <c r="E363" s="255"/>
      <c r="F363" s="23"/>
      <c r="G363" s="23"/>
      <c r="H363" s="23"/>
      <c r="I363" s="23"/>
    </row>
    <row r="364" spans="1:9" s="210" customFormat="1" ht="15" customHeight="1" x14ac:dyDescent="0.25">
      <c r="A364" s="254"/>
      <c r="B364" s="213"/>
      <c r="E364" s="255"/>
      <c r="F364" s="23"/>
      <c r="G364" s="23"/>
      <c r="H364" s="23"/>
      <c r="I364" s="23"/>
    </row>
    <row r="365" spans="1:9" s="210" customFormat="1" ht="15" customHeight="1" x14ac:dyDescent="0.25">
      <c r="A365" s="254"/>
      <c r="B365" s="213"/>
      <c r="E365" s="255"/>
      <c r="F365" s="23"/>
      <c r="G365" s="23"/>
      <c r="H365" s="23"/>
      <c r="I365" s="23"/>
    </row>
    <row r="366" spans="1:9" s="210" customFormat="1" ht="15" customHeight="1" x14ac:dyDescent="0.25">
      <c r="A366" s="254"/>
      <c r="B366" s="213"/>
      <c r="E366" s="255"/>
      <c r="F366" s="23"/>
      <c r="G366" s="23"/>
      <c r="H366" s="23"/>
      <c r="I366" s="23"/>
    </row>
    <row r="367" spans="1:9" s="210" customFormat="1" ht="15" customHeight="1" x14ac:dyDescent="0.25">
      <c r="A367" s="254"/>
      <c r="B367" s="213"/>
      <c r="E367" s="255"/>
      <c r="F367" s="23"/>
      <c r="G367" s="23"/>
      <c r="H367" s="23"/>
      <c r="I367" s="23"/>
    </row>
    <row r="368" spans="1:9" s="210" customFormat="1" ht="15" customHeight="1" x14ac:dyDescent="0.25">
      <c r="A368" s="254"/>
      <c r="B368" s="213"/>
      <c r="E368" s="255"/>
      <c r="F368" s="23"/>
      <c r="G368" s="23"/>
      <c r="H368" s="23"/>
      <c r="I368" s="23"/>
    </row>
    <row r="369" spans="1:9" s="210" customFormat="1" ht="15" customHeight="1" x14ac:dyDescent="0.25">
      <c r="A369" s="254"/>
      <c r="B369" s="213"/>
      <c r="E369" s="255"/>
      <c r="F369" s="23"/>
      <c r="G369" s="23"/>
      <c r="H369" s="23"/>
      <c r="I369" s="23"/>
    </row>
    <row r="370" spans="1:9" s="210" customFormat="1" ht="15" customHeight="1" x14ac:dyDescent="0.25">
      <c r="A370" s="254"/>
      <c r="B370" s="213"/>
      <c r="E370" s="255"/>
      <c r="F370" s="23"/>
      <c r="G370" s="23"/>
      <c r="H370" s="23"/>
      <c r="I370" s="23"/>
    </row>
    <row r="371" spans="1:9" s="210" customFormat="1" ht="15" customHeight="1" x14ac:dyDescent="0.25">
      <c r="A371" s="254"/>
      <c r="B371" s="213"/>
      <c r="E371" s="255"/>
      <c r="F371" s="23"/>
      <c r="G371" s="23"/>
      <c r="H371" s="23"/>
      <c r="I371" s="23"/>
    </row>
    <row r="372" spans="1:9" s="210" customFormat="1" ht="15" customHeight="1" x14ac:dyDescent="0.25">
      <c r="A372" s="254"/>
      <c r="B372" s="213"/>
      <c r="E372" s="255"/>
      <c r="F372" s="23"/>
      <c r="G372" s="23"/>
      <c r="H372" s="23"/>
      <c r="I372" s="23"/>
    </row>
    <row r="373" spans="1:9" s="210" customFormat="1" ht="15" customHeight="1" x14ac:dyDescent="0.25">
      <c r="A373" s="254"/>
      <c r="B373" s="213"/>
      <c r="E373" s="255"/>
      <c r="F373" s="23"/>
      <c r="G373" s="23"/>
      <c r="H373" s="23"/>
      <c r="I373" s="23"/>
    </row>
    <row r="374" spans="1:9" s="210" customFormat="1" ht="15" customHeight="1" x14ac:dyDescent="0.25">
      <c r="A374" s="254"/>
      <c r="B374" s="213"/>
      <c r="E374" s="255"/>
      <c r="F374" s="23"/>
      <c r="G374" s="23"/>
      <c r="H374" s="23"/>
      <c r="I374" s="23"/>
    </row>
    <row r="375" spans="1:9" s="210" customFormat="1" ht="15" customHeight="1" x14ac:dyDescent="0.25">
      <c r="A375" s="254"/>
      <c r="B375" s="213"/>
      <c r="E375" s="255"/>
      <c r="F375" s="23"/>
      <c r="G375" s="23"/>
      <c r="H375" s="23"/>
      <c r="I375" s="23"/>
    </row>
    <row r="376" spans="1:9" s="210" customFormat="1" ht="15" customHeight="1" x14ac:dyDescent="0.25">
      <c r="A376" s="254"/>
      <c r="B376" s="213"/>
      <c r="E376" s="255"/>
      <c r="F376" s="23"/>
      <c r="G376" s="23"/>
      <c r="H376" s="23"/>
      <c r="I376" s="23"/>
    </row>
    <row r="377" spans="1:9" s="210" customFormat="1" ht="15" customHeight="1" x14ac:dyDescent="0.25">
      <c r="A377" s="254"/>
      <c r="B377" s="213"/>
      <c r="E377" s="255"/>
      <c r="F377" s="23"/>
      <c r="G377" s="23"/>
      <c r="H377" s="23"/>
      <c r="I377" s="23"/>
    </row>
    <row r="378" spans="1:9" s="210" customFormat="1" ht="15" customHeight="1" x14ac:dyDescent="0.25">
      <c r="A378" s="254"/>
      <c r="B378" s="213"/>
      <c r="E378" s="255"/>
      <c r="F378" s="23"/>
      <c r="G378" s="23"/>
      <c r="H378" s="23"/>
      <c r="I378" s="23"/>
    </row>
    <row r="379" spans="1:9" s="210" customFormat="1" ht="15" customHeight="1" x14ac:dyDescent="0.25">
      <c r="A379" s="254"/>
      <c r="B379" s="213"/>
      <c r="E379" s="255"/>
      <c r="F379" s="23"/>
      <c r="G379" s="23"/>
      <c r="H379" s="23"/>
      <c r="I379" s="23"/>
    </row>
    <row r="380" spans="1:9" s="210" customFormat="1" ht="15" customHeight="1" x14ac:dyDescent="0.25">
      <c r="A380" s="254"/>
      <c r="B380" s="213"/>
      <c r="E380" s="255"/>
      <c r="F380" s="23"/>
      <c r="G380" s="23"/>
      <c r="H380" s="23"/>
      <c r="I380" s="23"/>
    </row>
    <row r="381" spans="1:9" s="210" customFormat="1" ht="15" customHeight="1" x14ac:dyDescent="0.25">
      <c r="A381" s="254"/>
      <c r="B381" s="213"/>
      <c r="E381" s="255"/>
      <c r="F381" s="23"/>
      <c r="G381" s="23"/>
      <c r="H381" s="23"/>
      <c r="I381" s="23"/>
    </row>
    <row r="382" spans="1:9" s="210" customFormat="1" ht="15" customHeight="1" x14ac:dyDescent="0.25">
      <c r="A382" s="254"/>
      <c r="B382" s="213"/>
      <c r="E382" s="255"/>
      <c r="F382" s="23"/>
      <c r="G382" s="23"/>
      <c r="H382" s="23"/>
      <c r="I382" s="23"/>
    </row>
    <row r="383" spans="1:9" s="210" customFormat="1" ht="15" customHeight="1" x14ac:dyDescent="0.25">
      <c r="A383" s="254"/>
      <c r="B383" s="213"/>
      <c r="E383" s="255"/>
      <c r="F383" s="23"/>
      <c r="G383" s="23"/>
      <c r="H383" s="23"/>
      <c r="I383" s="23"/>
    </row>
    <row r="384" spans="1:9" s="210" customFormat="1" ht="15" customHeight="1" x14ac:dyDescent="0.25">
      <c r="A384" s="254"/>
      <c r="B384" s="213"/>
      <c r="E384" s="255"/>
      <c r="F384" s="23"/>
      <c r="G384" s="23"/>
      <c r="H384" s="23"/>
      <c r="I384" s="23"/>
    </row>
    <row r="385" spans="1:9" s="210" customFormat="1" ht="15" customHeight="1" x14ac:dyDescent="0.25">
      <c r="A385" s="254"/>
      <c r="B385" s="213"/>
      <c r="E385" s="255"/>
      <c r="F385" s="23"/>
      <c r="G385" s="23"/>
      <c r="H385" s="23"/>
      <c r="I385" s="23"/>
    </row>
    <row r="386" spans="1:9" s="210" customFormat="1" ht="15" customHeight="1" x14ac:dyDescent="0.25">
      <c r="A386" s="254"/>
      <c r="B386" s="213"/>
      <c r="E386" s="255"/>
      <c r="F386" s="23"/>
      <c r="G386" s="23"/>
      <c r="H386" s="23"/>
      <c r="I386" s="23"/>
    </row>
    <row r="387" spans="1:9" s="210" customFormat="1" ht="15" customHeight="1" x14ac:dyDescent="0.25">
      <c r="A387" s="254"/>
      <c r="B387" s="213"/>
      <c r="E387" s="255"/>
      <c r="F387" s="23"/>
      <c r="G387" s="23"/>
      <c r="H387" s="23"/>
      <c r="I387" s="23"/>
    </row>
    <row r="388" spans="1:9" s="210" customFormat="1" ht="15" customHeight="1" x14ac:dyDescent="0.25">
      <c r="A388" s="254"/>
      <c r="B388" s="213"/>
      <c r="E388" s="255"/>
      <c r="F388" s="23"/>
      <c r="G388" s="23"/>
      <c r="H388" s="23"/>
      <c r="I388" s="23"/>
    </row>
    <row r="389" spans="1:9" s="210" customFormat="1" ht="15" customHeight="1" x14ac:dyDescent="0.25">
      <c r="A389" s="254"/>
      <c r="B389" s="213"/>
      <c r="E389" s="255"/>
      <c r="F389" s="23"/>
      <c r="G389" s="23"/>
      <c r="H389" s="23"/>
      <c r="I389" s="23"/>
    </row>
    <row r="390" spans="1:9" s="210" customFormat="1" ht="15" customHeight="1" x14ac:dyDescent="0.25">
      <c r="A390" s="254"/>
      <c r="B390" s="213"/>
      <c r="E390" s="255"/>
      <c r="F390" s="23"/>
      <c r="G390" s="23"/>
      <c r="H390" s="23"/>
      <c r="I390" s="23"/>
    </row>
    <row r="391" spans="1:9" s="210" customFormat="1" ht="15" customHeight="1" x14ac:dyDescent="0.25">
      <c r="A391" s="254"/>
      <c r="B391" s="213"/>
      <c r="E391" s="255"/>
      <c r="F391" s="23"/>
      <c r="G391" s="23"/>
      <c r="H391" s="23"/>
      <c r="I391" s="23"/>
    </row>
    <row r="392" spans="1:9" s="210" customFormat="1" ht="15" customHeight="1" x14ac:dyDescent="0.25">
      <c r="A392" s="254"/>
      <c r="B392" s="213"/>
      <c r="E392" s="255"/>
      <c r="F392" s="23"/>
      <c r="G392" s="23"/>
      <c r="H392" s="23"/>
      <c r="I392" s="23"/>
    </row>
    <row r="393" spans="1:9" s="210" customFormat="1" ht="15" customHeight="1" x14ac:dyDescent="0.25">
      <c r="A393" s="254"/>
      <c r="B393" s="213"/>
      <c r="E393" s="255"/>
      <c r="F393" s="23"/>
      <c r="G393" s="23"/>
      <c r="H393" s="23"/>
      <c r="I393" s="23"/>
    </row>
    <row r="394" spans="1:9" s="210" customFormat="1" ht="15" customHeight="1" x14ac:dyDescent="0.25">
      <c r="A394" s="254"/>
      <c r="B394" s="213"/>
      <c r="E394" s="255"/>
      <c r="F394" s="23"/>
      <c r="G394" s="23"/>
      <c r="H394" s="23"/>
      <c r="I394" s="23"/>
    </row>
    <row r="395" spans="1:9" s="210" customFormat="1" ht="15" customHeight="1" x14ac:dyDescent="0.25">
      <c r="A395" s="254"/>
      <c r="B395" s="213"/>
      <c r="E395" s="255"/>
      <c r="F395" s="23"/>
      <c r="G395" s="23"/>
      <c r="H395" s="23"/>
      <c r="I395" s="23"/>
    </row>
    <row r="396" spans="1:9" s="210" customFormat="1" ht="15" customHeight="1" x14ac:dyDescent="0.25">
      <c r="A396" s="254"/>
      <c r="B396" s="213"/>
      <c r="E396" s="255"/>
      <c r="F396" s="23"/>
      <c r="G396" s="23"/>
      <c r="H396" s="23"/>
      <c r="I396" s="23"/>
    </row>
    <row r="397" spans="1:9" s="210" customFormat="1" ht="15" customHeight="1" x14ac:dyDescent="0.25">
      <c r="A397" s="254"/>
      <c r="B397" s="213"/>
      <c r="E397" s="255"/>
      <c r="F397" s="23"/>
      <c r="G397" s="23"/>
      <c r="H397" s="23"/>
      <c r="I397" s="23"/>
    </row>
    <row r="398" spans="1:9" s="210" customFormat="1" ht="15" customHeight="1" x14ac:dyDescent="0.25">
      <c r="A398" s="254"/>
      <c r="B398" s="213"/>
      <c r="E398" s="255"/>
      <c r="F398" s="23"/>
      <c r="G398" s="23"/>
      <c r="H398" s="23"/>
      <c r="I398" s="23"/>
    </row>
    <row r="399" spans="1:9" s="210" customFormat="1" ht="15" customHeight="1" x14ac:dyDescent="0.25">
      <c r="A399" s="254"/>
      <c r="B399" s="213"/>
      <c r="E399" s="255"/>
      <c r="F399" s="23"/>
      <c r="G399" s="23"/>
      <c r="H399" s="23"/>
      <c r="I399" s="23"/>
    </row>
    <row r="400" spans="1:9" s="210" customFormat="1" ht="15" customHeight="1" x14ac:dyDescent="0.25">
      <c r="A400" s="254"/>
      <c r="B400" s="213"/>
      <c r="E400" s="255"/>
      <c r="F400" s="23"/>
      <c r="G400" s="23"/>
      <c r="H400" s="23"/>
      <c r="I400" s="23"/>
    </row>
    <row r="401" spans="1:9" s="210" customFormat="1" ht="15" customHeight="1" x14ac:dyDescent="0.25">
      <c r="A401" s="254"/>
      <c r="B401" s="213"/>
      <c r="E401" s="255"/>
      <c r="F401" s="23"/>
      <c r="G401" s="23"/>
      <c r="H401" s="23"/>
      <c r="I401" s="23"/>
    </row>
    <row r="402" spans="1:9" s="210" customFormat="1" ht="15" customHeight="1" x14ac:dyDescent="0.25">
      <c r="A402" s="254"/>
      <c r="B402" s="213"/>
      <c r="E402" s="255"/>
      <c r="F402" s="23"/>
      <c r="G402" s="23"/>
      <c r="H402" s="23"/>
      <c r="I402" s="23"/>
    </row>
    <row r="403" spans="1:9" s="210" customFormat="1" ht="15" customHeight="1" x14ac:dyDescent="0.25">
      <c r="A403" s="254"/>
      <c r="B403" s="213"/>
      <c r="E403" s="255"/>
      <c r="F403" s="23"/>
      <c r="G403" s="23"/>
      <c r="H403" s="23"/>
      <c r="I403" s="23"/>
    </row>
    <row r="404" spans="1:9" s="210" customFormat="1" ht="15" customHeight="1" x14ac:dyDescent="0.25">
      <c r="A404" s="254"/>
      <c r="B404" s="213"/>
      <c r="E404" s="255"/>
      <c r="F404" s="23"/>
      <c r="G404" s="23"/>
      <c r="H404" s="23"/>
      <c r="I404" s="23"/>
    </row>
    <row r="405" spans="1:9" s="210" customFormat="1" ht="15" customHeight="1" x14ac:dyDescent="0.25">
      <c r="A405" s="254"/>
      <c r="B405" s="213"/>
      <c r="E405" s="255"/>
      <c r="F405" s="23"/>
      <c r="G405" s="23"/>
      <c r="H405" s="23"/>
      <c r="I405" s="23"/>
    </row>
    <row r="406" spans="1:9" s="210" customFormat="1" ht="15" customHeight="1" x14ac:dyDescent="0.25">
      <c r="A406" s="254"/>
      <c r="B406" s="213"/>
      <c r="E406" s="255"/>
      <c r="F406" s="23"/>
      <c r="G406" s="23"/>
      <c r="H406" s="23"/>
      <c r="I406" s="23"/>
    </row>
    <row r="407" spans="1:9" s="210" customFormat="1" ht="15" customHeight="1" x14ac:dyDescent="0.25">
      <c r="A407" s="254"/>
      <c r="B407" s="213"/>
      <c r="E407" s="255"/>
      <c r="F407" s="23"/>
      <c r="G407" s="23"/>
      <c r="H407" s="23"/>
      <c r="I407" s="23"/>
    </row>
    <row r="408" spans="1:9" s="210" customFormat="1" ht="15" customHeight="1" x14ac:dyDescent="0.25">
      <c r="A408" s="254"/>
      <c r="B408" s="213"/>
      <c r="E408" s="255"/>
      <c r="F408" s="23"/>
      <c r="G408" s="23"/>
      <c r="H408" s="23"/>
      <c r="I408" s="23"/>
    </row>
    <row r="409" spans="1:9" s="210" customFormat="1" ht="15" customHeight="1" x14ac:dyDescent="0.25">
      <c r="A409" s="254"/>
      <c r="B409" s="213"/>
      <c r="E409" s="255"/>
      <c r="F409" s="23"/>
      <c r="G409" s="23"/>
      <c r="H409" s="23"/>
      <c r="I409" s="23"/>
    </row>
    <row r="410" spans="1:9" s="210" customFormat="1" ht="15" customHeight="1" x14ac:dyDescent="0.25">
      <c r="A410" s="254"/>
      <c r="B410" s="213"/>
      <c r="E410" s="255"/>
      <c r="F410" s="23"/>
      <c r="G410" s="23"/>
      <c r="H410" s="23"/>
      <c r="I410" s="23"/>
    </row>
    <row r="411" spans="1:9" s="210" customFormat="1" ht="15" customHeight="1" x14ac:dyDescent="0.25">
      <c r="A411" s="254"/>
      <c r="B411" s="213"/>
      <c r="E411" s="255"/>
      <c r="F411" s="23"/>
      <c r="G411" s="23"/>
      <c r="H411" s="23"/>
      <c r="I411" s="23"/>
    </row>
    <row r="412" spans="1:9" s="210" customFormat="1" ht="15" customHeight="1" x14ac:dyDescent="0.25">
      <c r="A412" s="254"/>
      <c r="B412" s="213"/>
      <c r="E412" s="255"/>
      <c r="F412" s="23"/>
      <c r="G412" s="23"/>
      <c r="H412" s="23"/>
      <c r="I412" s="23"/>
    </row>
    <row r="413" spans="1:9" s="210" customFormat="1" ht="15" customHeight="1" x14ac:dyDescent="0.25">
      <c r="A413" s="254"/>
      <c r="B413" s="213"/>
      <c r="E413" s="255"/>
      <c r="F413" s="23"/>
      <c r="G413" s="23"/>
      <c r="H413" s="23"/>
      <c r="I413" s="23"/>
    </row>
    <row r="414" spans="1:9" s="210" customFormat="1" ht="15" customHeight="1" x14ac:dyDescent="0.25">
      <c r="A414" s="254"/>
      <c r="B414" s="213"/>
      <c r="E414" s="255"/>
      <c r="F414" s="23"/>
      <c r="G414" s="23"/>
      <c r="H414" s="23"/>
      <c r="I414" s="23"/>
    </row>
    <row r="415" spans="1:9" s="210" customFormat="1" ht="15" customHeight="1" x14ac:dyDescent="0.25">
      <c r="A415" s="254"/>
      <c r="B415" s="213"/>
      <c r="E415" s="255"/>
      <c r="F415" s="23"/>
      <c r="G415" s="23"/>
      <c r="H415" s="23"/>
      <c r="I415" s="23"/>
    </row>
    <row r="416" spans="1:9" s="210" customFormat="1" ht="15" customHeight="1" x14ac:dyDescent="0.25">
      <c r="A416" s="254"/>
      <c r="B416" s="213"/>
      <c r="E416" s="255"/>
      <c r="F416" s="23"/>
      <c r="G416" s="23"/>
      <c r="H416" s="23"/>
      <c r="I416" s="23"/>
    </row>
    <row r="417" spans="1:9" s="210" customFormat="1" ht="15" customHeight="1" x14ac:dyDescent="0.25">
      <c r="A417" s="254"/>
      <c r="B417" s="213"/>
      <c r="E417" s="255"/>
      <c r="F417" s="23"/>
      <c r="G417" s="23"/>
      <c r="H417" s="23"/>
      <c r="I417" s="23"/>
    </row>
    <row r="418" spans="1:9" s="210" customFormat="1" ht="15" customHeight="1" x14ac:dyDescent="0.25">
      <c r="A418" s="254"/>
      <c r="B418" s="213"/>
      <c r="E418" s="255"/>
      <c r="F418" s="23"/>
      <c r="G418" s="23"/>
      <c r="H418" s="23"/>
      <c r="I418" s="23"/>
    </row>
    <row r="419" spans="1:9" s="210" customFormat="1" ht="15" customHeight="1" x14ac:dyDescent="0.25">
      <c r="A419" s="254"/>
      <c r="B419" s="213"/>
      <c r="E419" s="255"/>
      <c r="F419" s="23"/>
      <c r="G419" s="23"/>
      <c r="H419" s="23"/>
      <c r="I419" s="23"/>
    </row>
    <row r="420" spans="1:9" s="210" customFormat="1" ht="15" customHeight="1" x14ac:dyDescent="0.25">
      <c r="A420" s="254"/>
      <c r="B420" s="213"/>
      <c r="E420" s="255"/>
      <c r="F420" s="23"/>
      <c r="G420" s="23"/>
      <c r="H420" s="23"/>
      <c r="I420" s="23"/>
    </row>
    <row r="421" spans="1:9" s="210" customFormat="1" ht="15" customHeight="1" x14ac:dyDescent="0.25">
      <c r="A421" s="254"/>
      <c r="B421" s="213"/>
      <c r="E421" s="255"/>
      <c r="F421" s="23"/>
      <c r="G421" s="23"/>
      <c r="H421" s="23"/>
      <c r="I421" s="23"/>
    </row>
    <row r="422" spans="1:9" s="210" customFormat="1" ht="15" customHeight="1" x14ac:dyDescent="0.25">
      <c r="A422" s="254"/>
      <c r="B422" s="213"/>
      <c r="E422" s="255"/>
      <c r="F422" s="23"/>
      <c r="G422" s="23"/>
      <c r="H422" s="23"/>
      <c r="I422" s="23"/>
    </row>
    <row r="423" spans="1:9" s="210" customFormat="1" ht="15" customHeight="1" x14ac:dyDescent="0.25">
      <c r="A423" s="254"/>
      <c r="B423" s="213"/>
      <c r="E423" s="255"/>
      <c r="F423" s="23"/>
      <c r="G423" s="23"/>
      <c r="H423" s="23"/>
      <c r="I423" s="23"/>
    </row>
    <row r="424" spans="1:9" s="210" customFormat="1" ht="15" customHeight="1" x14ac:dyDescent="0.25">
      <c r="A424" s="254"/>
      <c r="B424" s="213"/>
      <c r="E424" s="255"/>
      <c r="F424" s="23"/>
      <c r="G424" s="23"/>
      <c r="H424" s="23"/>
      <c r="I424" s="23"/>
    </row>
    <row r="425" spans="1:9" s="210" customFormat="1" ht="15" customHeight="1" x14ac:dyDescent="0.25">
      <c r="A425" s="254"/>
      <c r="B425" s="213"/>
      <c r="E425" s="255"/>
      <c r="F425" s="23"/>
      <c r="G425" s="23"/>
      <c r="H425" s="23"/>
      <c r="I425" s="23"/>
    </row>
    <row r="426" spans="1:9" s="210" customFormat="1" ht="15" customHeight="1" x14ac:dyDescent="0.25">
      <c r="A426" s="254"/>
      <c r="B426" s="213"/>
      <c r="E426" s="255"/>
      <c r="F426" s="23"/>
      <c r="G426" s="23"/>
      <c r="H426" s="23"/>
      <c r="I426" s="23"/>
    </row>
    <row r="427" spans="1:9" s="210" customFormat="1" ht="15" customHeight="1" x14ac:dyDescent="0.25">
      <c r="A427" s="254"/>
      <c r="B427" s="213"/>
      <c r="E427" s="255"/>
      <c r="F427" s="23"/>
      <c r="G427" s="23"/>
      <c r="H427" s="23"/>
      <c r="I427" s="23"/>
    </row>
    <row r="428" spans="1:9" s="210" customFormat="1" ht="15" customHeight="1" x14ac:dyDescent="0.25">
      <c r="A428" s="254"/>
      <c r="B428" s="213"/>
      <c r="E428" s="255"/>
      <c r="F428" s="23"/>
      <c r="G428" s="23"/>
      <c r="H428" s="23"/>
      <c r="I428" s="23"/>
    </row>
    <row r="429" spans="1:9" s="210" customFormat="1" ht="15" customHeight="1" x14ac:dyDescent="0.25">
      <c r="A429" s="254"/>
      <c r="B429" s="213"/>
      <c r="E429" s="255"/>
      <c r="F429" s="23"/>
      <c r="G429" s="23"/>
      <c r="H429" s="23"/>
      <c r="I429" s="23"/>
    </row>
    <row r="430" spans="1:9" s="210" customFormat="1" ht="15" customHeight="1" x14ac:dyDescent="0.25">
      <c r="A430" s="254"/>
      <c r="B430" s="213"/>
      <c r="E430" s="255"/>
      <c r="F430" s="23"/>
      <c r="G430" s="23"/>
      <c r="H430" s="23"/>
      <c r="I430" s="23"/>
    </row>
    <row r="431" spans="1:9" s="210" customFormat="1" ht="15" customHeight="1" x14ac:dyDescent="0.25">
      <c r="A431" s="254"/>
      <c r="B431" s="213"/>
      <c r="E431" s="255"/>
      <c r="F431" s="23"/>
      <c r="G431" s="23"/>
      <c r="H431" s="23"/>
      <c r="I431" s="23"/>
    </row>
    <row r="432" spans="1:9" s="210" customFormat="1" ht="15" customHeight="1" x14ac:dyDescent="0.25">
      <c r="A432" s="254"/>
      <c r="B432" s="213"/>
      <c r="E432" s="255"/>
      <c r="F432" s="23"/>
      <c r="G432" s="23"/>
      <c r="H432" s="23"/>
      <c r="I432" s="23"/>
    </row>
    <row r="433" spans="1:9" s="210" customFormat="1" ht="15" customHeight="1" x14ac:dyDescent="0.25">
      <c r="A433" s="254"/>
      <c r="B433" s="213"/>
      <c r="E433" s="255"/>
      <c r="F433" s="23"/>
      <c r="G433" s="23"/>
      <c r="H433" s="23"/>
      <c r="I433" s="23"/>
    </row>
    <row r="434" spans="1:9" s="210" customFormat="1" ht="15" customHeight="1" x14ac:dyDescent="0.25">
      <c r="A434" s="254"/>
      <c r="B434" s="213"/>
      <c r="E434" s="255"/>
      <c r="F434" s="23"/>
      <c r="G434" s="23"/>
      <c r="H434" s="23"/>
      <c r="I434" s="23"/>
    </row>
    <row r="435" spans="1:9" s="210" customFormat="1" ht="15" customHeight="1" x14ac:dyDescent="0.25">
      <c r="A435" s="254"/>
      <c r="B435" s="213"/>
      <c r="E435" s="255"/>
      <c r="F435" s="23"/>
      <c r="G435" s="23"/>
      <c r="H435" s="23"/>
      <c r="I435" s="23"/>
    </row>
    <row r="436" spans="1:9" s="210" customFormat="1" ht="15" customHeight="1" x14ac:dyDescent="0.25">
      <c r="A436" s="254"/>
      <c r="B436" s="213"/>
      <c r="E436" s="255"/>
      <c r="F436" s="23"/>
      <c r="G436" s="23"/>
      <c r="H436" s="23"/>
      <c r="I436" s="23"/>
    </row>
    <row r="437" spans="1:9" s="210" customFormat="1" ht="15" customHeight="1" x14ac:dyDescent="0.25">
      <c r="A437" s="254"/>
      <c r="B437" s="213"/>
      <c r="E437" s="255"/>
      <c r="F437" s="23"/>
      <c r="G437" s="23"/>
      <c r="H437" s="23"/>
      <c r="I437" s="23"/>
    </row>
    <row r="438" spans="1:9" s="210" customFormat="1" ht="15" customHeight="1" x14ac:dyDescent="0.25">
      <c r="A438" s="254"/>
      <c r="B438" s="213"/>
      <c r="E438" s="255"/>
      <c r="F438" s="23"/>
      <c r="G438" s="23"/>
      <c r="H438" s="23"/>
      <c r="I438" s="23"/>
    </row>
    <row r="439" spans="1:9" s="210" customFormat="1" ht="15" customHeight="1" x14ac:dyDescent="0.25">
      <c r="A439" s="254"/>
      <c r="B439" s="213"/>
      <c r="E439" s="255"/>
      <c r="F439" s="23"/>
      <c r="G439" s="23"/>
      <c r="H439" s="23"/>
      <c r="I439" s="23"/>
    </row>
    <row r="440" spans="1:9" s="210" customFormat="1" ht="15" customHeight="1" x14ac:dyDescent="0.25">
      <c r="A440" s="254"/>
      <c r="B440" s="213"/>
      <c r="E440" s="255"/>
      <c r="F440" s="23"/>
      <c r="G440" s="23"/>
      <c r="H440" s="23"/>
      <c r="I440" s="23"/>
    </row>
    <row r="441" spans="1:9" s="210" customFormat="1" ht="15" customHeight="1" x14ac:dyDescent="0.25">
      <c r="A441" s="254"/>
      <c r="B441" s="213"/>
      <c r="E441" s="255"/>
      <c r="F441" s="23"/>
      <c r="G441" s="23"/>
      <c r="H441" s="23"/>
      <c r="I441" s="23"/>
    </row>
    <row r="442" spans="1:9" s="210" customFormat="1" ht="15" customHeight="1" x14ac:dyDescent="0.25">
      <c r="A442" s="254"/>
      <c r="B442" s="213"/>
      <c r="E442" s="255"/>
      <c r="F442" s="23"/>
      <c r="G442" s="23"/>
      <c r="H442" s="23"/>
      <c r="I442" s="23"/>
    </row>
    <row r="443" spans="1:9" s="210" customFormat="1" ht="15" customHeight="1" x14ac:dyDescent="0.25">
      <c r="A443" s="254"/>
      <c r="B443" s="213"/>
      <c r="E443" s="255"/>
      <c r="F443" s="23"/>
      <c r="G443" s="23"/>
      <c r="H443" s="23"/>
      <c r="I443" s="23"/>
    </row>
    <row r="444" spans="1:9" s="210" customFormat="1" ht="15" customHeight="1" x14ac:dyDescent="0.25">
      <c r="A444" s="254"/>
      <c r="B444" s="213"/>
      <c r="E444" s="255"/>
      <c r="F444" s="23"/>
      <c r="G444" s="23"/>
      <c r="H444" s="23"/>
      <c r="I444" s="23"/>
    </row>
    <row r="445" spans="1:9" s="210" customFormat="1" ht="15" customHeight="1" x14ac:dyDescent="0.25">
      <c r="A445" s="254"/>
      <c r="B445" s="213"/>
      <c r="E445" s="255"/>
      <c r="F445" s="23"/>
      <c r="G445" s="23"/>
      <c r="H445" s="23"/>
      <c r="I445" s="23"/>
    </row>
    <row r="446" spans="1:9" s="210" customFormat="1" ht="15" customHeight="1" x14ac:dyDescent="0.25">
      <c r="A446" s="254"/>
      <c r="B446" s="213"/>
      <c r="E446" s="255"/>
      <c r="F446" s="23"/>
      <c r="G446" s="23"/>
      <c r="H446" s="23"/>
      <c r="I446" s="23"/>
    </row>
    <row r="447" spans="1:9" s="210" customFormat="1" ht="15" customHeight="1" x14ac:dyDescent="0.25">
      <c r="A447" s="254"/>
      <c r="B447" s="213"/>
      <c r="E447" s="255"/>
      <c r="F447" s="23"/>
      <c r="G447" s="23"/>
      <c r="H447" s="23"/>
      <c r="I447" s="23"/>
    </row>
    <row r="448" spans="1:9" s="210" customFormat="1" ht="15" customHeight="1" x14ac:dyDescent="0.25">
      <c r="A448" s="254"/>
      <c r="B448" s="213"/>
      <c r="E448" s="255"/>
      <c r="F448" s="23"/>
      <c r="G448" s="23"/>
      <c r="H448" s="23"/>
      <c r="I448" s="23"/>
    </row>
    <row r="449" spans="1:9" s="210" customFormat="1" ht="15" customHeight="1" x14ac:dyDescent="0.25">
      <c r="A449" s="254"/>
      <c r="B449" s="213"/>
      <c r="E449" s="255"/>
      <c r="F449" s="23"/>
      <c r="G449" s="23"/>
      <c r="H449" s="23"/>
      <c r="I449" s="23"/>
    </row>
    <row r="450" spans="1:9" s="210" customFormat="1" ht="15" customHeight="1" x14ac:dyDescent="0.25">
      <c r="A450" s="254"/>
      <c r="B450" s="213"/>
      <c r="E450" s="255"/>
      <c r="F450" s="23"/>
      <c r="G450" s="23"/>
      <c r="H450" s="23"/>
      <c r="I450" s="23"/>
    </row>
    <row r="451" spans="1:9" s="210" customFormat="1" ht="15" customHeight="1" x14ac:dyDescent="0.25">
      <c r="A451" s="254"/>
      <c r="B451" s="213"/>
      <c r="E451" s="255"/>
      <c r="F451" s="23"/>
      <c r="G451" s="23"/>
      <c r="H451" s="23"/>
      <c r="I451" s="23"/>
    </row>
    <row r="452" spans="1:9" s="210" customFormat="1" ht="15" customHeight="1" x14ac:dyDescent="0.25">
      <c r="A452" s="254"/>
      <c r="B452" s="213"/>
      <c r="E452" s="255"/>
      <c r="F452" s="23"/>
      <c r="G452" s="23"/>
      <c r="H452" s="23"/>
      <c r="I452" s="23"/>
    </row>
    <row r="453" spans="1:9" s="210" customFormat="1" ht="15" customHeight="1" x14ac:dyDescent="0.25">
      <c r="A453" s="254"/>
      <c r="B453" s="213"/>
      <c r="E453" s="255"/>
      <c r="F453" s="23"/>
      <c r="G453" s="23"/>
      <c r="H453" s="23"/>
      <c r="I453" s="23"/>
    </row>
    <row r="454" spans="1:9" s="210" customFormat="1" ht="15" customHeight="1" x14ac:dyDescent="0.25">
      <c r="A454" s="254"/>
      <c r="B454" s="213"/>
      <c r="E454" s="255"/>
      <c r="F454" s="23"/>
      <c r="G454" s="23"/>
      <c r="H454" s="23"/>
      <c r="I454" s="23"/>
    </row>
    <row r="455" spans="1:9" s="210" customFormat="1" ht="15" customHeight="1" x14ac:dyDescent="0.25">
      <c r="A455" s="254"/>
      <c r="B455" s="213"/>
      <c r="E455" s="255"/>
      <c r="F455" s="23"/>
      <c r="G455" s="23"/>
      <c r="H455" s="23"/>
      <c r="I455" s="23"/>
    </row>
    <row r="456" spans="1:9" s="210" customFormat="1" ht="15" customHeight="1" x14ac:dyDescent="0.25">
      <c r="A456" s="254"/>
      <c r="B456" s="213"/>
      <c r="E456" s="255"/>
      <c r="F456" s="23"/>
      <c r="G456" s="23"/>
      <c r="H456" s="23"/>
      <c r="I456" s="23"/>
    </row>
    <row r="457" spans="1:9" s="210" customFormat="1" ht="15" customHeight="1" x14ac:dyDescent="0.25">
      <c r="A457" s="254"/>
      <c r="B457" s="213"/>
      <c r="E457" s="255"/>
      <c r="F457" s="23"/>
      <c r="G457" s="23"/>
      <c r="H457" s="23"/>
      <c r="I457" s="23"/>
    </row>
    <row r="458" spans="1:9" s="210" customFormat="1" ht="15" customHeight="1" x14ac:dyDescent="0.25">
      <c r="A458" s="254"/>
      <c r="B458" s="213"/>
      <c r="E458" s="255"/>
      <c r="F458" s="23"/>
      <c r="G458" s="23"/>
      <c r="H458" s="23"/>
      <c r="I458" s="23"/>
    </row>
    <row r="459" spans="1:9" s="210" customFormat="1" ht="15" customHeight="1" x14ac:dyDescent="0.25">
      <c r="A459" s="254"/>
      <c r="B459" s="213"/>
      <c r="E459" s="255"/>
      <c r="F459" s="23"/>
      <c r="G459" s="23"/>
      <c r="H459" s="23"/>
      <c r="I459" s="23"/>
    </row>
    <row r="460" spans="1:9" s="210" customFormat="1" ht="15" customHeight="1" x14ac:dyDescent="0.25">
      <c r="A460" s="254"/>
      <c r="B460" s="213"/>
      <c r="E460" s="255"/>
      <c r="F460" s="23"/>
      <c r="G460" s="23"/>
      <c r="H460" s="23"/>
      <c r="I460" s="23"/>
    </row>
    <row r="461" spans="1:9" s="210" customFormat="1" ht="15" customHeight="1" x14ac:dyDescent="0.25">
      <c r="A461" s="254"/>
      <c r="B461" s="213"/>
      <c r="E461" s="255"/>
      <c r="F461" s="23"/>
      <c r="G461" s="23"/>
      <c r="H461" s="23"/>
      <c r="I461" s="23"/>
    </row>
    <row r="462" spans="1:9" s="210" customFormat="1" ht="15" customHeight="1" x14ac:dyDescent="0.25">
      <c r="A462" s="254"/>
      <c r="B462" s="213"/>
      <c r="E462" s="255"/>
      <c r="F462" s="23"/>
      <c r="G462" s="23"/>
      <c r="H462" s="23"/>
      <c r="I462" s="23"/>
    </row>
    <row r="463" spans="1:9" s="210" customFormat="1" ht="15" customHeight="1" x14ac:dyDescent="0.25">
      <c r="A463" s="254"/>
      <c r="B463" s="213"/>
      <c r="E463" s="255"/>
      <c r="F463" s="23"/>
      <c r="G463" s="23"/>
      <c r="H463" s="23"/>
      <c r="I463" s="23"/>
    </row>
    <row r="464" spans="1:9" s="210" customFormat="1" ht="15" customHeight="1" x14ac:dyDescent="0.25">
      <c r="A464" s="254"/>
      <c r="B464" s="213"/>
      <c r="E464" s="255"/>
      <c r="F464" s="23"/>
      <c r="G464" s="23"/>
      <c r="H464" s="23"/>
      <c r="I464" s="23"/>
    </row>
    <row r="465" spans="1:9" s="210" customFormat="1" ht="15" customHeight="1" x14ac:dyDescent="0.25">
      <c r="A465" s="254"/>
      <c r="B465" s="213"/>
      <c r="E465" s="255"/>
      <c r="F465" s="23"/>
      <c r="G465" s="23"/>
      <c r="H465" s="23"/>
      <c r="I465" s="23"/>
    </row>
    <row r="466" spans="1:9" s="210" customFormat="1" ht="15" customHeight="1" x14ac:dyDescent="0.25">
      <c r="A466" s="254"/>
      <c r="B466" s="213"/>
      <c r="E466" s="255"/>
      <c r="F466" s="23"/>
      <c r="G466" s="23"/>
      <c r="H466" s="23"/>
      <c r="I466" s="23"/>
    </row>
    <row r="467" spans="1:9" s="210" customFormat="1" ht="15" customHeight="1" x14ac:dyDescent="0.25">
      <c r="A467" s="254"/>
      <c r="B467" s="213"/>
      <c r="E467" s="255"/>
      <c r="F467" s="23"/>
      <c r="G467" s="23"/>
      <c r="H467" s="23"/>
      <c r="I467" s="23"/>
    </row>
    <row r="468" spans="1:9" s="210" customFormat="1" ht="15" customHeight="1" x14ac:dyDescent="0.25">
      <c r="A468" s="254"/>
      <c r="B468" s="213"/>
      <c r="E468" s="255"/>
      <c r="F468" s="23"/>
      <c r="G468" s="23"/>
      <c r="H468" s="23"/>
      <c r="I468" s="23"/>
    </row>
    <row r="469" spans="1:9" s="210" customFormat="1" ht="15" customHeight="1" x14ac:dyDescent="0.25">
      <c r="A469" s="254"/>
      <c r="B469" s="213"/>
      <c r="E469" s="255"/>
      <c r="F469" s="23"/>
      <c r="G469" s="23"/>
      <c r="H469" s="23"/>
      <c r="I469" s="23"/>
    </row>
    <row r="470" spans="1:9" s="210" customFormat="1" ht="15" customHeight="1" x14ac:dyDescent="0.25">
      <c r="A470" s="254"/>
      <c r="B470" s="213"/>
      <c r="E470" s="255"/>
      <c r="F470" s="23"/>
      <c r="G470" s="23"/>
      <c r="H470" s="23"/>
      <c r="I470" s="23"/>
    </row>
    <row r="471" spans="1:9" s="210" customFormat="1" ht="15" customHeight="1" x14ac:dyDescent="0.25">
      <c r="A471" s="254"/>
      <c r="B471" s="213"/>
      <c r="E471" s="255"/>
      <c r="F471" s="23"/>
      <c r="G471" s="23"/>
      <c r="H471" s="23"/>
      <c r="I471" s="23"/>
    </row>
    <row r="472" spans="1:9" s="210" customFormat="1" ht="15" customHeight="1" x14ac:dyDescent="0.25">
      <c r="A472" s="254"/>
      <c r="B472" s="213"/>
      <c r="E472" s="255"/>
      <c r="F472" s="23"/>
      <c r="G472" s="23"/>
      <c r="H472" s="23"/>
      <c r="I472" s="23"/>
    </row>
    <row r="473" spans="1:9" s="210" customFormat="1" ht="15" customHeight="1" x14ac:dyDescent="0.25">
      <c r="A473" s="254"/>
      <c r="B473" s="213"/>
      <c r="E473" s="255"/>
      <c r="F473" s="23"/>
      <c r="G473" s="23"/>
      <c r="H473" s="23"/>
      <c r="I473" s="23"/>
    </row>
    <row r="474" spans="1:9" s="210" customFormat="1" ht="15" customHeight="1" x14ac:dyDescent="0.25">
      <c r="A474" s="254"/>
      <c r="B474" s="213"/>
      <c r="E474" s="255"/>
      <c r="F474" s="23"/>
      <c r="G474" s="23"/>
      <c r="H474" s="23"/>
      <c r="I474" s="23"/>
    </row>
    <row r="475" spans="1:9" s="210" customFormat="1" ht="15" customHeight="1" x14ac:dyDescent="0.25">
      <c r="A475" s="254"/>
      <c r="B475" s="213"/>
      <c r="E475" s="255"/>
      <c r="F475" s="23"/>
      <c r="G475" s="23"/>
      <c r="H475" s="23"/>
      <c r="I475" s="23"/>
    </row>
    <row r="476" spans="1:9" s="210" customFormat="1" ht="15" customHeight="1" x14ac:dyDescent="0.25">
      <c r="A476" s="254"/>
      <c r="B476" s="213"/>
      <c r="E476" s="255"/>
      <c r="F476" s="23"/>
      <c r="G476" s="23"/>
      <c r="H476" s="23"/>
      <c r="I476" s="23"/>
    </row>
    <row r="477" spans="1:9" s="210" customFormat="1" ht="15" customHeight="1" x14ac:dyDescent="0.25">
      <c r="A477" s="254"/>
      <c r="B477" s="213"/>
      <c r="E477" s="255"/>
      <c r="F477" s="23"/>
      <c r="G477" s="23"/>
      <c r="H477" s="23"/>
      <c r="I477" s="23"/>
    </row>
    <row r="478" spans="1:9" s="210" customFormat="1" ht="15" customHeight="1" x14ac:dyDescent="0.25">
      <c r="A478" s="254"/>
      <c r="B478" s="213"/>
      <c r="E478" s="255"/>
      <c r="F478" s="23"/>
      <c r="G478" s="23"/>
      <c r="H478" s="23"/>
      <c r="I478" s="23"/>
    </row>
    <row r="479" spans="1:9" s="210" customFormat="1" ht="15" customHeight="1" x14ac:dyDescent="0.25">
      <c r="A479" s="254"/>
      <c r="B479" s="213"/>
      <c r="E479" s="255"/>
      <c r="F479" s="23"/>
      <c r="G479" s="23"/>
      <c r="H479" s="23"/>
      <c r="I479" s="23"/>
    </row>
    <row r="480" spans="1:9" s="210" customFormat="1" ht="15" customHeight="1" x14ac:dyDescent="0.25">
      <c r="A480" s="254"/>
      <c r="B480" s="213"/>
      <c r="E480" s="255"/>
      <c r="F480" s="23"/>
      <c r="G480" s="23"/>
      <c r="H480" s="23"/>
      <c r="I480" s="23"/>
    </row>
    <row r="481" spans="1:9" s="210" customFormat="1" ht="15" customHeight="1" x14ac:dyDescent="0.25">
      <c r="A481" s="254"/>
      <c r="B481" s="213"/>
      <c r="E481" s="255"/>
      <c r="F481" s="23"/>
      <c r="G481" s="23"/>
      <c r="H481" s="23"/>
      <c r="I481" s="23"/>
    </row>
    <row r="482" spans="1:9" s="210" customFormat="1" ht="15" customHeight="1" x14ac:dyDescent="0.25">
      <c r="A482" s="254"/>
      <c r="B482" s="213"/>
      <c r="E482" s="255"/>
      <c r="F482" s="23"/>
      <c r="G482" s="23"/>
      <c r="H482" s="23"/>
      <c r="I482" s="23"/>
    </row>
    <row r="483" spans="1:9" s="210" customFormat="1" ht="15" customHeight="1" x14ac:dyDescent="0.25">
      <c r="A483" s="254"/>
      <c r="B483" s="213"/>
      <c r="E483" s="255"/>
      <c r="F483" s="23"/>
      <c r="G483" s="23"/>
      <c r="H483" s="23"/>
      <c r="I483" s="23"/>
    </row>
    <row r="484" spans="1:9" s="210" customFormat="1" ht="15" customHeight="1" x14ac:dyDescent="0.25">
      <c r="A484" s="254"/>
      <c r="B484" s="213"/>
      <c r="E484" s="255"/>
      <c r="F484" s="23"/>
      <c r="G484" s="23"/>
      <c r="H484" s="23"/>
      <c r="I484" s="23"/>
    </row>
    <row r="485" spans="1:9" s="210" customFormat="1" ht="15" customHeight="1" x14ac:dyDescent="0.25">
      <c r="A485" s="254"/>
      <c r="B485" s="213"/>
      <c r="E485" s="255"/>
      <c r="F485" s="23"/>
      <c r="G485" s="23"/>
      <c r="H485" s="23"/>
      <c r="I485" s="23"/>
    </row>
    <row r="486" spans="1:9" s="210" customFormat="1" ht="15" customHeight="1" x14ac:dyDescent="0.25">
      <c r="A486" s="254"/>
      <c r="B486" s="213"/>
      <c r="E486" s="255"/>
      <c r="F486" s="23"/>
      <c r="G486" s="23"/>
      <c r="H486" s="23"/>
      <c r="I486" s="23"/>
    </row>
    <row r="487" spans="1:9" s="210" customFormat="1" ht="15" customHeight="1" x14ac:dyDescent="0.25">
      <c r="A487" s="254"/>
      <c r="B487" s="213"/>
      <c r="E487" s="255"/>
      <c r="F487" s="23"/>
      <c r="G487" s="23"/>
      <c r="H487" s="23"/>
      <c r="I487" s="23"/>
    </row>
    <row r="488" spans="1:9" s="210" customFormat="1" ht="15" customHeight="1" x14ac:dyDescent="0.25">
      <c r="A488" s="254"/>
      <c r="B488" s="213"/>
      <c r="E488" s="255"/>
      <c r="F488" s="23"/>
      <c r="G488" s="23"/>
      <c r="H488" s="23"/>
      <c r="I488" s="23"/>
    </row>
    <row r="489" spans="1:9" s="210" customFormat="1" ht="15" customHeight="1" x14ac:dyDescent="0.25">
      <c r="A489" s="254"/>
      <c r="B489" s="213"/>
      <c r="E489" s="255"/>
      <c r="F489" s="23"/>
      <c r="G489" s="23"/>
      <c r="H489" s="23"/>
      <c r="I489" s="23"/>
    </row>
    <row r="490" spans="1:9" s="210" customFormat="1" ht="15" customHeight="1" x14ac:dyDescent="0.25">
      <c r="A490" s="254"/>
      <c r="B490" s="213"/>
      <c r="E490" s="255"/>
      <c r="F490" s="23"/>
      <c r="G490" s="23"/>
      <c r="H490" s="23"/>
      <c r="I490" s="23"/>
    </row>
    <row r="491" spans="1:9" s="210" customFormat="1" ht="15" customHeight="1" x14ac:dyDescent="0.25">
      <c r="A491" s="254"/>
      <c r="B491" s="213"/>
      <c r="E491" s="255"/>
      <c r="F491" s="23"/>
      <c r="G491" s="23"/>
      <c r="H491" s="23"/>
      <c r="I491" s="23"/>
    </row>
    <row r="492" spans="1:9" s="210" customFormat="1" ht="15" customHeight="1" x14ac:dyDescent="0.25">
      <c r="A492" s="254"/>
      <c r="B492" s="213"/>
      <c r="E492" s="255"/>
      <c r="F492" s="23"/>
      <c r="G492" s="23"/>
      <c r="H492" s="23"/>
      <c r="I492" s="23"/>
    </row>
    <row r="493" spans="1:9" s="210" customFormat="1" ht="15" customHeight="1" x14ac:dyDescent="0.25">
      <c r="A493" s="254"/>
      <c r="B493" s="213"/>
      <c r="E493" s="255"/>
      <c r="F493" s="23"/>
      <c r="G493" s="23"/>
      <c r="H493" s="23"/>
      <c r="I493" s="23"/>
    </row>
    <row r="494" spans="1:9" s="210" customFormat="1" ht="15" customHeight="1" x14ac:dyDescent="0.25">
      <c r="A494" s="254"/>
      <c r="B494" s="213"/>
      <c r="E494" s="255"/>
      <c r="F494" s="23"/>
      <c r="G494" s="23"/>
      <c r="H494" s="23"/>
      <c r="I494" s="23"/>
    </row>
    <row r="495" spans="1:9" s="210" customFormat="1" ht="15" customHeight="1" x14ac:dyDescent="0.25">
      <c r="A495" s="254"/>
      <c r="B495" s="213"/>
      <c r="E495" s="255"/>
      <c r="F495" s="23"/>
      <c r="G495" s="23"/>
      <c r="H495" s="23"/>
      <c r="I495" s="23"/>
    </row>
    <row r="496" spans="1:9" s="210" customFormat="1" ht="15" customHeight="1" x14ac:dyDescent="0.25">
      <c r="A496" s="254"/>
      <c r="B496" s="213"/>
      <c r="E496" s="255"/>
      <c r="F496" s="23"/>
      <c r="G496" s="23"/>
      <c r="H496" s="23"/>
      <c r="I496" s="23"/>
    </row>
    <row r="497" spans="1:9" s="210" customFormat="1" ht="15" customHeight="1" x14ac:dyDescent="0.25">
      <c r="A497" s="254"/>
      <c r="B497" s="213"/>
      <c r="E497" s="255"/>
      <c r="F497" s="23"/>
      <c r="G497" s="23"/>
      <c r="H497" s="23"/>
      <c r="I497" s="23"/>
    </row>
    <row r="498" spans="1:9" s="210" customFormat="1" ht="15" customHeight="1" x14ac:dyDescent="0.25">
      <c r="A498" s="254"/>
      <c r="B498" s="213"/>
      <c r="E498" s="255"/>
      <c r="F498" s="23"/>
      <c r="G498" s="23"/>
      <c r="H498" s="23"/>
      <c r="I498" s="23"/>
    </row>
    <row r="499" spans="1:9" s="210" customFormat="1" ht="15" customHeight="1" x14ac:dyDescent="0.25">
      <c r="A499" s="254"/>
      <c r="B499" s="213"/>
      <c r="E499" s="255"/>
      <c r="F499" s="23"/>
      <c r="G499" s="23"/>
      <c r="H499" s="23"/>
      <c r="I499" s="23"/>
    </row>
    <row r="500" spans="1:9" s="210" customFormat="1" ht="15" customHeight="1" x14ac:dyDescent="0.25">
      <c r="A500" s="254"/>
      <c r="B500" s="213"/>
      <c r="E500" s="255"/>
      <c r="F500" s="23"/>
      <c r="G500" s="23"/>
      <c r="H500" s="23"/>
      <c r="I500" s="23"/>
    </row>
    <row r="501" spans="1:9" s="210" customFormat="1" ht="15" customHeight="1" x14ac:dyDescent="0.25">
      <c r="A501" s="254"/>
      <c r="B501" s="213"/>
      <c r="E501" s="255"/>
      <c r="F501" s="23"/>
      <c r="G501" s="23"/>
      <c r="H501" s="23"/>
      <c r="I501" s="23"/>
    </row>
    <row r="502" spans="1:9" s="210" customFormat="1" ht="15" customHeight="1" x14ac:dyDescent="0.25">
      <c r="A502" s="254"/>
      <c r="B502" s="213"/>
      <c r="E502" s="255"/>
      <c r="F502" s="23"/>
      <c r="G502" s="23"/>
      <c r="H502" s="23"/>
      <c r="I502" s="23"/>
    </row>
    <row r="503" spans="1:9" s="210" customFormat="1" ht="15" customHeight="1" x14ac:dyDescent="0.25">
      <c r="A503" s="254"/>
      <c r="B503" s="213"/>
      <c r="E503" s="255"/>
      <c r="F503" s="23"/>
      <c r="G503" s="23"/>
      <c r="H503" s="23"/>
      <c r="I503" s="23"/>
    </row>
    <row r="504" spans="1:9" s="210" customFormat="1" ht="15" customHeight="1" x14ac:dyDescent="0.25">
      <c r="A504" s="254"/>
      <c r="B504" s="213"/>
      <c r="E504" s="255"/>
      <c r="F504" s="23"/>
      <c r="G504" s="23"/>
      <c r="H504" s="23"/>
      <c r="I504" s="23"/>
    </row>
    <row r="505" spans="1:9" s="210" customFormat="1" ht="15" customHeight="1" x14ac:dyDescent="0.25">
      <c r="A505" s="254"/>
      <c r="B505" s="213"/>
      <c r="E505" s="255"/>
      <c r="F505" s="23"/>
      <c r="G505" s="23"/>
      <c r="H505" s="23"/>
      <c r="I505" s="23"/>
    </row>
    <row r="506" spans="1:9" s="210" customFormat="1" ht="15" customHeight="1" x14ac:dyDescent="0.25">
      <c r="A506" s="254"/>
      <c r="B506" s="213"/>
      <c r="E506" s="255"/>
      <c r="F506" s="23"/>
      <c r="G506" s="23"/>
      <c r="H506" s="23"/>
      <c r="I506" s="23"/>
    </row>
    <row r="507" spans="1:9" s="210" customFormat="1" ht="15" customHeight="1" x14ac:dyDescent="0.25">
      <c r="A507" s="254"/>
      <c r="B507" s="213"/>
      <c r="E507" s="255"/>
      <c r="F507" s="23"/>
      <c r="G507" s="23"/>
      <c r="H507" s="23"/>
      <c r="I507" s="23"/>
    </row>
    <row r="508" spans="1:9" s="210" customFormat="1" ht="15" customHeight="1" x14ac:dyDescent="0.25">
      <c r="A508" s="254"/>
      <c r="B508" s="213"/>
      <c r="E508" s="255"/>
      <c r="F508" s="23"/>
      <c r="G508" s="23"/>
      <c r="H508" s="23"/>
      <c r="I508" s="23"/>
    </row>
    <row r="509" spans="1:9" s="210" customFormat="1" ht="15" customHeight="1" x14ac:dyDescent="0.25">
      <c r="A509" s="254"/>
      <c r="B509" s="213"/>
      <c r="E509" s="255"/>
      <c r="F509" s="23"/>
      <c r="G509" s="23"/>
      <c r="H509" s="23"/>
      <c r="I509" s="23"/>
    </row>
    <row r="510" spans="1:9" s="210" customFormat="1" ht="15" customHeight="1" x14ac:dyDescent="0.25">
      <c r="A510" s="254"/>
      <c r="B510" s="213"/>
      <c r="E510" s="255"/>
      <c r="F510" s="23"/>
      <c r="G510" s="23"/>
      <c r="H510" s="23"/>
      <c r="I510" s="23"/>
    </row>
    <row r="511" spans="1:9" s="210" customFormat="1" ht="15" customHeight="1" x14ac:dyDescent="0.25">
      <c r="A511" s="254"/>
      <c r="B511" s="213"/>
      <c r="E511" s="255"/>
      <c r="F511" s="23"/>
      <c r="G511" s="23"/>
      <c r="H511" s="23"/>
      <c r="I511" s="23"/>
    </row>
    <row r="512" spans="1:9" s="210" customFormat="1" ht="15" customHeight="1" x14ac:dyDescent="0.25">
      <c r="A512" s="254"/>
      <c r="B512" s="213"/>
      <c r="E512" s="255"/>
      <c r="F512" s="23"/>
      <c r="G512" s="23"/>
      <c r="H512" s="23"/>
      <c r="I512" s="23"/>
    </row>
    <row r="513" spans="1:9" s="210" customFormat="1" ht="15" customHeight="1" x14ac:dyDescent="0.25">
      <c r="A513" s="254"/>
      <c r="B513" s="213"/>
      <c r="E513" s="255"/>
      <c r="F513" s="23"/>
      <c r="G513" s="23"/>
      <c r="H513" s="23"/>
      <c r="I513" s="23"/>
    </row>
    <row r="514" spans="1:9" s="210" customFormat="1" ht="15" customHeight="1" x14ac:dyDescent="0.25">
      <c r="A514" s="254"/>
      <c r="B514" s="213"/>
      <c r="E514" s="255"/>
      <c r="F514" s="23"/>
      <c r="G514" s="23"/>
      <c r="H514" s="23"/>
      <c r="I514" s="23"/>
    </row>
    <row r="515" spans="1:9" s="210" customFormat="1" ht="15" customHeight="1" x14ac:dyDescent="0.25">
      <c r="A515" s="254"/>
      <c r="B515" s="213"/>
      <c r="E515" s="255"/>
      <c r="F515" s="23"/>
      <c r="G515" s="23"/>
      <c r="H515" s="23"/>
      <c r="I515" s="23"/>
    </row>
    <row r="516" spans="1:9" s="210" customFormat="1" ht="15" customHeight="1" x14ac:dyDescent="0.25">
      <c r="A516" s="254"/>
      <c r="B516" s="213"/>
      <c r="E516" s="255"/>
      <c r="F516" s="23"/>
      <c r="G516" s="23"/>
      <c r="H516" s="23"/>
      <c r="I516" s="23"/>
    </row>
    <row r="517" spans="1:9" s="210" customFormat="1" ht="15" customHeight="1" x14ac:dyDescent="0.25">
      <c r="A517" s="254"/>
      <c r="B517" s="213"/>
      <c r="E517" s="255"/>
      <c r="F517" s="23"/>
      <c r="G517" s="23"/>
      <c r="H517" s="23"/>
      <c r="I517" s="23"/>
    </row>
    <row r="518" spans="1:9" s="210" customFormat="1" ht="15" customHeight="1" x14ac:dyDescent="0.25">
      <c r="A518" s="254"/>
      <c r="B518" s="213"/>
      <c r="E518" s="255"/>
      <c r="F518" s="23"/>
      <c r="G518" s="23"/>
      <c r="H518" s="23"/>
      <c r="I518" s="23"/>
    </row>
    <row r="519" spans="1:9" s="210" customFormat="1" ht="15" customHeight="1" x14ac:dyDescent="0.25">
      <c r="A519" s="254"/>
      <c r="B519" s="213"/>
      <c r="E519" s="255"/>
      <c r="F519" s="23"/>
      <c r="G519" s="23"/>
      <c r="H519" s="23"/>
      <c r="I519" s="23"/>
    </row>
    <row r="520" spans="1:9" s="210" customFormat="1" ht="15" customHeight="1" x14ac:dyDescent="0.25">
      <c r="A520" s="254"/>
      <c r="B520" s="213"/>
      <c r="E520" s="255"/>
      <c r="F520" s="23"/>
      <c r="G520" s="23"/>
      <c r="H520" s="23"/>
      <c r="I520" s="23"/>
    </row>
    <row r="521" spans="1:9" s="210" customFormat="1" ht="15" customHeight="1" x14ac:dyDescent="0.25">
      <c r="A521" s="254"/>
      <c r="B521" s="213"/>
      <c r="E521" s="255"/>
      <c r="F521" s="23"/>
      <c r="G521" s="23"/>
      <c r="H521" s="23"/>
      <c r="I521" s="23"/>
    </row>
    <row r="522" spans="1:9" s="210" customFormat="1" ht="15" customHeight="1" x14ac:dyDescent="0.25">
      <c r="A522" s="254"/>
      <c r="B522" s="213"/>
      <c r="E522" s="255"/>
      <c r="F522" s="23"/>
      <c r="G522" s="23"/>
      <c r="H522" s="23"/>
      <c r="I522" s="23"/>
    </row>
    <row r="523" spans="1:9" s="210" customFormat="1" ht="15" customHeight="1" x14ac:dyDescent="0.25">
      <c r="A523" s="254"/>
      <c r="B523" s="213"/>
      <c r="E523" s="255"/>
      <c r="F523" s="23"/>
      <c r="G523" s="23"/>
      <c r="H523" s="23"/>
      <c r="I523" s="23"/>
    </row>
    <row r="524" spans="1:9" s="210" customFormat="1" ht="15" customHeight="1" x14ac:dyDescent="0.25">
      <c r="A524" s="254"/>
      <c r="B524" s="213"/>
      <c r="E524" s="255"/>
      <c r="F524" s="23"/>
      <c r="G524" s="23"/>
      <c r="H524" s="23"/>
      <c r="I524" s="23"/>
    </row>
    <row r="525" spans="1:9" s="210" customFormat="1" ht="15" customHeight="1" x14ac:dyDescent="0.25">
      <c r="A525" s="254"/>
      <c r="B525" s="213"/>
      <c r="E525" s="255"/>
      <c r="F525" s="23"/>
      <c r="G525" s="23"/>
      <c r="H525" s="23"/>
      <c r="I525" s="23"/>
    </row>
    <row r="526" spans="1:9" s="210" customFormat="1" ht="15" customHeight="1" x14ac:dyDescent="0.25">
      <c r="A526" s="254"/>
      <c r="B526" s="213"/>
      <c r="E526" s="255"/>
      <c r="F526" s="23"/>
      <c r="G526" s="23"/>
      <c r="H526" s="23"/>
      <c r="I526" s="23"/>
    </row>
    <row r="527" spans="1:9" s="210" customFormat="1" ht="15" customHeight="1" x14ac:dyDescent="0.25">
      <c r="A527" s="254"/>
      <c r="B527" s="213"/>
      <c r="E527" s="255"/>
      <c r="F527" s="23"/>
      <c r="G527" s="23"/>
      <c r="H527" s="23"/>
      <c r="I527" s="23"/>
    </row>
    <row r="528" spans="1:9" s="210" customFormat="1" ht="15" customHeight="1" x14ac:dyDescent="0.25">
      <c r="A528" s="254"/>
      <c r="B528" s="213"/>
      <c r="E528" s="255"/>
      <c r="F528" s="23"/>
      <c r="G528" s="23"/>
      <c r="H528" s="23"/>
      <c r="I528" s="23"/>
    </row>
    <row r="529" spans="1:9" s="210" customFormat="1" ht="15" customHeight="1" x14ac:dyDescent="0.25">
      <c r="A529" s="254"/>
      <c r="B529" s="213"/>
      <c r="E529" s="255"/>
      <c r="F529" s="23"/>
      <c r="G529" s="23"/>
      <c r="H529" s="23"/>
      <c r="I529" s="23"/>
    </row>
    <row r="530" spans="1:9" s="210" customFormat="1" ht="15" customHeight="1" x14ac:dyDescent="0.25">
      <c r="A530" s="254"/>
      <c r="B530" s="213"/>
      <c r="E530" s="255"/>
      <c r="F530" s="23"/>
      <c r="G530" s="23"/>
      <c r="H530" s="23"/>
      <c r="I530" s="23"/>
    </row>
    <row r="531" spans="1:9" s="210" customFormat="1" ht="15" customHeight="1" x14ac:dyDescent="0.25">
      <c r="A531" s="254"/>
      <c r="B531" s="213"/>
      <c r="E531" s="255"/>
      <c r="F531" s="23"/>
      <c r="G531" s="23"/>
      <c r="H531" s="23"/>
      <c r="I531" s="23"/>
    </row>
    <row r="532" spans="1:9" s="210" customFormat="1" ht="15" customHeight="1" x14ac:dyDescent="0.25">
      <c r="A532" s="254"/>
      <c r="B532" s="213"/>
      <c r="E532" s="255"/>
      <c r="F532" s="23"/>
      <c r="G532" s="23"/>
      <c r="H532" s="23"/>
      <c r="I532" s="23"/>
    </row>
    <row r="533" spans="1:9" s="210" customFormat="1" ht="15" customHeight="1" x14ac:dyDescent="0.25">
      <c r="A533" s="254"/>
      <c r="B533" s="213"/>
      <c r="E533" s="255"/>
      <c r="F533" s="23"/>
      <c r="G533" s="23"/>
      <c r="H533" s="23"/>
      <c r="I533" s="23"/>
    </row>
    <row r="534" spans="1:9" s="210" customFormat="1" ht="15" customHeight="1" x14ac:dyDescent="0.25">
      <c r="A534" s="254"/>
      <c r="B534" s="213"/>
      <c r="E534" s="255"/>
      <c r="F534" s="23"/>
      <c r="G534" s="23"/>
      <c r="H534" s="23"/>
      <c r="I534" s="23"/>
    </row>
    <row r="535" spans="1:9" s="210" customFormat="1" ht="15" customHeight="1" x14ac:dyDescent="0.25">
      <c r="A535" s="254"/>
      <c r="B535" s="213"/>
      <c r="E535" s="255"/>
      <c r="F535" s="23"/>
      <c r="G535" s="23"/>
      <c r="H535" s="23"/>
      <c r="I535" s="23"/>
    </row>
    <row r="536" spans="1:9" s="210" customFormat="1" ht="15" customHeight="1" x14ac:dyDescent="0.25">
      <c r="A536" s="254"/>
      <c r="B536" s="213"/>
      <c r="E536" s="255"/>
      <c r="F536" s="23"/>
      <c r="G536" s="23"/>
      <c r="H536" s="23"/>
      <c r="I536" s="23"/>
    </row>
    <row r="537" spans="1:9" s="210" customFormat="1" ht="15" customHeight="1" x14ac:dyDescent="0.25">
      <c r="A537" s="254"/>
      <c r="B537" s="213"/>
      <c r="E537" s="255"/>
      <c r="F537" s="23"/>
      <c r="G537" s="23"/>
      <c r="H537" s="23"/>
      <c r="I537" s="23"/>
    </row>
    <row r="538" spans="1:9" s="210" customFormat="1" ht="15" customHeight="1" x14ac:dyDescent="0.25">
      <c r="A538" s="254"/>
      <c r="B538" s="213"/>
      <c r="E538" s="255"/>
      <c r="F538" s="23"/>
      <c r="G538" s="23"/>
      <c r="H538" s="23"/>
      <c r="I538" s="23"/>
    </row>
    <row r="539" spans="1:9" s="210" customFormat="1" ht="15" customHeight="1" x14ac:dyDescent="0.25">
      <c r="A539" s="254"/>
      <c r="B539" s="213"/>
      <c r="E539" s="255"/>
      <c r="F539" s="23"/>
      <c r="G539" s="23"/>
      <c r="H539" s="23"/>
      <c r="I539" s="23"/>
    </row>
    <row r="540" spans="1:9" s="210" customFormat="1" ht="15" customHeight="1" x14ac:dyDescent="0.25">
      <c r="A540" s="254"/>
      <c r="B540" s="213"/>
      <c r="E540" s="255"/>
      <c r="F540" s="23"/>
      <c r="G540" s="23"/>
      <c r="H540" s="23"/>
      <c r="I540" s="23"/>
    </row>
    <row r="541" spans="1:9" s="210" customFormat="1" ht="15" customHeight="1" x14ac:dyDescent="0.25">
      <c r="A541" s="254"/>
      <c r="B541" s="213"/>
      <c r="E541" s="255"/>
      <c r="F541" s="23"/>
      <c r="G541" s="23"/>
      <c r="H541" s="23"/>
      <c r="I541" s="23"/>
    </row>
    <row r="542" spans="1:9" s="210" customFormat="1" ht="15" customHeight="1" x14ac:dyDescent="0.25">
      <c r="A542" s="254"/>
      <c r="B542" s="213"/>
      <c r="E542" s="255"/>
      <c r="F542" s="23"/>
      <c r="G542" s="23"/>
      <c r="H542" s="23"/>
      <c r="I542" s="23"/>
    </row>
    <row r="543" spans="1:9" s="210" customFormat="1" ht="15" customHeight="1" x14ac:dyDescent="0.25">
      <c r="A543" s="254"/>
      <c r="B543" s="213"/>
      <c r="E543" s="255"/>
      <c r="F543" s="23"/>
      <c r="G543" s="23"/>
      <c r="H543" s="23"/>
      <c r="I543" s="23"/>
    </row>
    <row r="544" spans="1:9" s="210" customFormat="1" ht="15" customHeight="1" x14ac:dyDescent="0.25">
      <c r="A544" s="254"/>
      <c r="B544" s="213"/>
      <c r="E544" s="255"/>
      <c r="F544" s="23"/>
      <c r="G544" s="23"/>
      <c r="H544" s="23"/>
      <c r="I544" s="23"/>
    </row>
    <row r="545" spans="1:9" s="210" customFormat="1" ht="15" customHeight="1" x14ac:dyDescent="0.25">
      <c r="A545" s="254"/>
      <c r="B545" s="213"/>
      <c r="E545" s="255"/>
      <c r="F545" s="23"/>
      <c r="G545" s="23"/>
      <c r="H545" s="23"/>
      <c r="I545" s="23"/>
    </row>
    <row r="546" spans="1:9" s="210" customFormat="1" ht="15" customHeight="1" x14ac:dyDescent="0.25">
      <c r="A546" s="254"/>
      <c r="B546" s="213"/>
      <c r="E546" s="255"/>
      <c r="F546" s="23"/>
      <c r="G546" s="23"/>
      <c r="H546" s="23"/>
      <c r="I546" s="23"/>
    </row>
    <row r="547" spans="1:9" s="210" customFormat="1" ht="15" customHeight="1" x14ac:dyDescent="0.25">
      <c r="A547" s="254"/>
      <c r="B547" s="213"/>
      <c r="E547" s="255"/>
      <c r="F547" s="23"/>
      <c r="G547" s="23"/>
      <c r="H547" s="23"/>
      <c r="I547" s="23"/>
    </row>
    <row r="548" spans="1:9" s="210" customFormat="1" ht="15" customHeight="1" x14ac:dyDescent="0.25">
      <c r="A548" s="254"/>
      <c r="B548" s="213"/>
      <c r="E548" s="255"/>
      <c r="F548" s="23"/>
      <c r="G548" s="23"/>
      <c r="H548" s="23"/>
      <c r="I548" s="23"/>
    </row>
    <row r="549" spans="1:9" s="210" customFormat="1" ht="15" customHeight="1" x14ac:dyDescent="0.25">
      <c r="A549" s="254"/>
      <c r="B549" s="213"/>
      <c r="E549" s="255"/>
      <c r="F549" s="23"/>
      <c r="G549" s="23"/>
      <c r="H549" s="23"/>
      <c r="I549" s="23"/>
    </row>
    <row r="550" spans="1:9" s="210" customFormat="1" ht="15" customHeight="1" x14ac:dyDescent="0.25">
      <c r="A550" s="254"/>
      <c r="B550" s="213"/>
      <c r="E550" s="255"/>
      <c r="F550" s="23"/>
      <c r="G550" s="23"/>
      <c r="H550" s="23"/>
      <c r="I550" s="23"/>
    </row>
    <row r="551" spans="1:9" s="210" customFormat="1" ht="15" customHeight="1" x14ac:dyDescent="0.25">
      <c r="A551" s="254"/>
      <c r="B551" s="213"/>
      <c r="E551" s="255"/>
      <c r="F551" s="23"/>
      <c r="G551" s="23"/>
      <c r="H551" s="23"/>
      <c r="I551" s="23"/>
    </row>
    <row r="552" spans="1:9" s="210" customFormat="1" ht="15" customHeight="1" x14ac:dyDescent="0.25">
      <c r="A552" s="254"/>
      <c r="B552" s="213"/>
      <c r="E552" s="255"/>
      <c r="F552" s="23"/>
      <c r="G552" s="23"/>
      <c r="H552" s="23"/>
      <c r="I552" s="23"/>
    </row>
    <row r="553" spans="1:9" s="210" customFormat="1" ht="15" customHeight="1" x14ac:dyDescent="0.25">
      <c r="A553" s="254"/>
      <c r="B553" s="213"/>
      <c r="E553" s="255"/>
      <c r="F553" s="23"/>
      <c r="G553" s="23"/>
      <c r="H553" s="23"/>
      <c r="I553" s="23"/>
    </row>
    <row r="554" spans="1:9" s="210" customFormat="1" ht="15" customHeight="1" x14ac:dyDescent="0.25">
      <c r="A554" s="254"/>
      <c r="B554" s="213"/>
      <c r="E554" s="255"/>
      <c r="F554" s="23"/>
      <c r="G554" s="23"/>
      <c r="H554" s="23"/>
      <c r="I554" s="23"/>
    </row>
    <row r="555" spans="1:9" s="210" customFormat="1" ht="15" customHeight="1" x14ac:dyDescent="0.25">
      <c r="A555" s="254"/>
      <c r="B555" s="213"/>
      <c r="E555" s="255"/>
      <c r="F555" s="23"/>
      <c r="G555" s="23"/>
      <c r="H555" s="23"/>
      <c r="I555" s="23"/>
    </row>
    <row r="556" spans="1:9" s="210" customFormat="1" ht="15" customHeight="1" x14ac:dyDescent="0.25">
      <c r="A556" s="254"/>
      <c r="B556" s="213"/>
      <c r="E556" s="255"/>
      <c r="F556" s="23"/>
      <c r="G556" s="23"/>
      <c r="H556" s="23"/>
      <c r="I556" s="23"/>
    </row>
    <row r="557" spans="1:9" s="210" customFormat="1" ht="15" customHeight="1" x14ac:dyDescent="0.25">
      <c r="A557" s="254"/>
      <c r="B557" s="213"/>
      <c r="E557" s="255"/>
      <c r="F557" s="23"/>
      <c r="G557" s="23"/>
      <c r="H557" s="23"/>
      <c r="I557" s="23"/>
    </row>
    <row r="558" spans="1:9" s="210" customFormat="1" ht="15" customHeight="1" x14ac:dyDescent="0.25">
      <c r="A558" s="254"/>
      <c r="B558" s="213"/>
      <c r="E558" s="255"/>
      <c r="F558" s="23"/>
      <c r="G558" s="23"/>
      <c r="H558" s="23"/>
      <c r="I558" s="23"/>
    </row>
    <row r="559" spans="1:9" s="210" customFormat="1" ht="15" customHeight="1" x14ac:dyDescent="0.25">
      <c r="A559" s="254"/>
      <c r="B559" s="213"/>
      <c r="E559" s="255"/>
      <c r="F559" s="23"/>
      <c r="G559" s="23"/>
      <c r="H559" s="23"/>
      <c r="I559" s="23"/>
    </row>
    <row r="560" spans="1:9" s="210" customFormat="1" ht="15" customHeight="1" x14ac:dyDescent="0.25">
      <c r="A560" s="254"/>
      <c r="B560" s="213"/>
      <c r="E560" s="255"/>
      <c r="F560" s="23"/>
      <c r="G560" s="23"/>
      <c r="H560" s="23"/>
      <c r="I560" s="23"/>
    </row>
    <row r="561" spans="1:9" s="210" customFormat="1" ht="15" customHeight="1" x14ac:dyDescent="0.25">
      <c r="A561" s="254"/>
      <c r="B561" s="213"/>
      <c r="E561" s="255"/>
      <c r="F561" s="23"/>
      <c r="G561" s="23"/>
      <c r="H561" s="23"/>
      <c r="I561" s="23"/>
    </row>
    <row r="562" spans="1:9" s="210" customFormat="1" ht="15" customHeight="1" x14ac:dyDescent="0.25">
      <c r="A562" s="254"/>
      <c r="B562" s="213"/>
      <c r="E562" s="255"/>
      <c r="F562" s="23"/>
      <c r="G562" s="23"/>
      <c r="H562" s="23"/>
      <c r="I562" s="23"/>
    </row>
    <row r="563" spans="1:9" s="210" customFormat="1" ht="15" customHeight="1" x14ac:dyDescent="0.25">
      <c r="A563" s="254"/>
      <c r="B563" s="213"/>
      <c r="E563" s="255"/>
      <c r="F563" s="23"/>
      <c r="G563" s="23"/>
      <c r="H563" s="23"/>
      <c r="I563" s="23"/>
    </row>
    <row r="564" spans="1:9" s="210" customFormat="1" ht="15" customHeight="1" x14ac:dyDescent="0.25">
      <c r="A564" s="254"/>
      <c r="B564" s="213"/>
      <c r="E564" s="255"/>
      <c r="F564" s="23"/>
      <c r="G564" s="23"/>
      <c r="H564" s="23"/>
      <c r="I564" s="23"/>
    </row>
    <row r="565" spans="1:9" s="210" customFormat="1" ht="15" customHeight="1" x14ac:dyDescent="0.25">
      <c r="A565" s="254"/>
      <c r="B565" s="213"/>
      <c r="E565" s="255"/>
      <c r="F565" s="23"/>
      <c r="G565" s="23"/>
      <c r="H565" s="23"/>
      <c r="I565" s="23"/>
    </row>
    <row r="566" spans="1:9" s="210" customFormat="1" ht="15" customHeight="1" x14ac:dyDescent="0.25">
      <c r="A566" s="254"/>
      <c r="B566" s="213"/>
      <c r="E566" s="255"/>
      <c r="F566" s="23"/>
      <c r="G566" s="23"/>
      <c r="H566" s="23"/>
      <c r="I566" s="23"/>
    </row>
    <row r="567" spans="1:9" s="210" customFormat="1" ht="15" customHeight="1" x14ac:dyDescent="0.25">
      <c r="A567" s="254"/>
      <c r="B567" s="213"/>
      <c r="E567" s="255"/>
      <c r="F567" s="23"/>
      <c r="G567" s="23"/>
      <c r="H567" s="23"/>
      <c r="I567" s="23"/>
    </row>
    <row r="568" spans="1:9" s="210" customFormat="1" ht="15" customHeight="1" x14ac:dyDescent="0.25">
      <c r="A568" s="254"/>
      <c r="B568" s="213"/>
      <c r="E568" s="255"/>
      <c r="F568" s="23"/>
      <c r="G568" s="23"/>
      <c r="H568" s="23"/>
      <c r="I568" s="23"/>
    </row>
    <row r="569" spans="1:9" s="210" customFormat="1" ht="15" customHeight="1" x14ac:dyDescent="0.25">
      <c r="A569" s="254"/>
      <c r="B569" s="213"/>
      <c r="E569" s="255"/>
      <c r="F569" s="23"/>
      <c r="G569" s="23"/>
      <c r="H569" s="23"/>
      <c r="I569" s="23"/>
    </row>
    <row r="570" spans="1:9" s="210" customFormat="1" ht="15" customHeight="1" x14ac:dyDescent="0.25">
      <c r="A570" s="254"/>
      <c r="B570" s="213"/>
      <c r="E570" s="255"/>
      <c r="F570" s="23"/>
      <c r="G570" s="23"/>
      <c r="H570" s="23"/>
      <c r="I570" s="23"/>
    </row>
    <row r="571" spans="1:9" s="210" customFormat="1" ht="15" customHeight="1" x14ac:dyDescent="0.25">
      <c r="A571" s="254"/>
      <c r="B571" s="213"/>
      <c r="E571" s="255"/>
      <c r="F571" s="23"/>
      <c r="G571" s="23"/>
      <c r="H571" s="23"/>
      <c r="I571" s="23"/>
    </row>
    <row r="572" spans="1:9" s="210" customFormat="1" ht="15" customHeight="1" x14ac:dyDescent="0.25">
      <c r="A572" s="254"/>
      <c r="B572" s="213"/>
      <c r="E572" s="255"/>
      <c r="F572" s="23"/>
      <c r="G572" s="23"/>
      <c r="H572" s="23"/>
      <c r="I572" s="23"/>
    </row>
    <row r="573" spans="1:9" s="210" customFormat="1" ht="15" customHeight="1" x14ac:dyDescent="0.25">
      <c r="A573" s="254"/>
      <c r="B573" s="213"/>
      <c r="E573" s="255"/>
      <c r="F573" s="23"/>
      <c r="G573" s="23"/>
      <c r="H573" s="23"/>
      <c r="I573" s="23"/>
    </row>
    <row r="574" spans="1:9" s="210" customFormat="1" ht="15" customHeight="1" x14ac:dyDescent="0.25">
      <c r="A574" s="254"/>
      <c r="B574" s="213"/>
      <c r="E574" s="255"/>
      <c r="F574" s="23"/>
      <c r="G574" s="23"/>
      <c r="H574" s="23"/>
      <c r="I574" s="23"/>
    </row>
    <row r="575" spans="1:9" s="210" customFormat="1" ht="15" customHeight="1" x14ac:dyDescent="0.25">
      <c r="A575" s="254"/>
      <c r="B575" s="213"/>
      <c r="E575" s="255"/>
      <c r="F575" s="23"/>
      <c r="G575" s="23"/>
      <c r="H575" s="23"/>
      <c r="I575" s="23"/>
    </row>
    <row r="576" spans="1:9" s="210" customFormat="1" ht="15" customHeight="1" x14ac:dyDescent="0.25">
      <c r="A576" s="254"/>
      <c r="B576" s="213"/>
      <c r="E576" s="255"/>
      <c r="F576" s="23"/>
      <c r="G576" s="23"/>
      <c r="H576" s="23"/>
      <c r="I576" s="23"/>
    </row>
    <row r="577" spans="1:9" s="210" customFormat="1" ht="15" customHeight="1" x14ac:dyDescent="0.25">
      <c r="A577" s="254"/>
      <c r="B577" s="213"/>
      <c r="E577" s="255"/>
      <c r="F577" s="23"/>
      <c r="G577" s="23"/>
      <c r="H577" s="23"/>
      <c r="I577" s="23"/>
    </row>
    <row r="578" spans="1:9" s="210" customFormat="1" ht="15" customHeight="1" x14ac:dyDescent="0.25">
      <c r="A578" s="254"/>
      <c r="B578" s="213"/>
      <c r="E578" s="255"/>
      <c r="F578" s="23"/>
      <c r="G578" s="23"/>
      <c r="H578" s="23"/>
      <c r="I578" s="23"/>
    </row>
    <row r="579" spans="1:9" s="210" customFormat="1" ht="15" customHeight="1" x14ac:dyDescent="0.25">
      <c r="A579" s="254"/>
      <c r="B579" s="213"/>
      <c r="E579" s="255"/>
      <c r="F579" s="23"/>
      <c r="G579" s="23"/>
      <c r="H579" s="23"/>
      <c r="I579" s="23"/>
    </row>
    <row r="580" spans="1:9" s="210" customFormat="1" ht="15" customHeight="1" x14ac:dyDescent="0.25">
      <c r="A580" s="254"/>
      <c r="B580" s="213"/>
      <c r="E580" s="255"/>
      <c r="F580" s="23"/>
      <c r="G580" s="23"/>
      <c r="H580" s="23"/>
      <c r="I580" s="23"/>
    </row>
    <row r="581" spans="1:9" s="210" customFormat="1" ht="15" customHeight="1" x14ac:dyDescent="0.25">
      <c r="A581" s="254"/>
      <c r="B581" s="213"/>
      <c r="E581" s="255"/>
      <c r="F581" s="23"/>
      <c r="G581" s="23"/>
      <c r="H581" s="23"/>
      <c r="I581" s="23"/>
    </row>
    <row r="582" spans="1:9" s="210" customFormat="1" ht="15" customHeight="1" x14ac:dyDescent="0.25">
      <c r="A582" s="254"/>
      <c r="B582" s="213"/>
      <c r="E582" s="255"/>
      <c r="F582" s="23"/>
      <c r="G582" s="23"/>
      <c r="H582" s="23"/>
      <c r="I582" s="23"/>
    </row>
    <row r="583" spans="1:9" s="210" customFormat="1" ht="15" customHeight="1" x14ac:dyDescent="0.25">
      <c r="A583" s="254"/>
      <c r="B583" s="213"/>
      <c r="E583" s="255"/>
      <c r="F583" s="23"/>
      <c r="G583" s="23"/>
      <c r="H583" s="23"/>
      <c r="I583" s="23"/>
    </row>
    <row r="584" spans="1:9" s="210" customFormat="1" ht="15" customHeight="1" x14ac:dyDescent="0.25">
      <c r="A584" s="254"/>
      <c r="B584" s="213"/>
      <c r="E584" s="255"/>
      <c r="F584" s="23"/>
      <c r="G584" s="23"/>
      <c r="H584" s="23"/>
      <c r="I584" s="23"/>
    </row>
    <row r="585" spans="1:9" s="210" customFormat="1" ht="15" customHeight="1" x14ac:dyDescent="0.25">
      <c r="A585" s="254"/>
      <c r="B585" s="213"/>
      <c r="E585" s="255"/>
      <c r="F585" s="23"/>
      <c r="G585" s="23"/>
      <c r="H585" s="23"/>
      <c r="I585" s="23"/>
    </row>
    <row r="586" spans="1:9" s="210" customFormat="1" ht="15" customHeight="1" x14ac:dyDescent="0.25">
      <c r="A586" s="254"/>
      <c r="B586" s="213"/>
      <c r="E586" s="255"/>
      <c r="F586" s="23"/>
      <c r="G586" s="23"/>
      <c r="H586" s="23"/>
      <c r="I586" s="23"/>
    </row>
    <row r="587" spans="1:9" s="210" customFormat="1" ht="15" customHeight="1" x14ac:dyDescent="0.25">
      <c r="A587" s="254"/>
      <c r="B587" s="213"/>
      <c r="E587" s="255"/>
      <c r="F587" s="23"/>
      <c r="G587" s="23"/>
      <c r="H587" s="23"/>
      <c r="I587" s="23"/>
    </row>
    <row r="588" spans="1:9" s="210" customFormat="1" ht="15" customHeight="1" x14ac:dyDescent="0.25">
      <c r="A588" s="254"/>
      <c r="B588" s="213"/>
      <c r="E588" s="255"/>
      <c r="F588" s="23"/>
      <c r="G588" s="23"/>
      <c r="H588" s="23"/>
      <c r="I588" s="23"/>
    </row>
    <row r="589" spans="1:9" s="210" customFormat="1" ht="15" customHeight="1" x14ac:dyDescent="0.25">
      <c r="A589" s="254"/>
      <c r="B589" s="213"/>
      <c r="E589" s="255"/>
      <c r="F589" s="23"/>
      <c r="G589" s="23"/>
      <c r="H589" s="23"/>
      <c r="I589" s="23"/>
    </row>
    <row r="590" spans="1:9" s="210" customFormat="1" ht="15" customHeight="1" x14ac:dyDescent="0.25">
      <c r="A590" s="254"/>
      <c r="B590" s="213"/>
      <c r="E590" s="255"/>
      <c r="F590" s="23"/>
      <c r="G590" s="23"/>
      <c r="H590" s="23"/>
      <c r="I590" s="23"/>
    </row>
    <row r="591" spans="1:9" s="210" customFormat="1" ht="15" customHeight="1" x14ac:dyDescent="0.25">
      <c r="A591" s="254"/>
      <c r="B591" s="213"/>
      <c r="E591" s="255"/>
      <c r="F591" s="23"/>
      <c r="G591" s="23"/>
      <c r="H591" s="23"/>
      <c r="I591" s="23"/>
    </row>
    <row r="592" spans="1:9" s="210" customFormat="1" ht="15" customHeight="1" x14ac:dyDescent="0.25">
      <c r="A592" s="254"/>
      <c r="B592" s="213"/>
      <c r="E592" s="255"/>
      <c r="F592" s="23"/>
      <c r="G592" s="23"/>
      <c r="H592" s="23"/>
      <c r="I592" s="23"/>
    </row>
    <row r="593" spans="1:9" s="210" customFormat="1" ht="15" customHeight="1" x14ac:dyDescent="0.25">
      <c r="A593" s="254"/>
      <c r="B593" s="213"/>
      <c r="E593" s="255"/>
      <c r="F593" s="23"/>
      <c r="G593" s="23"/>
      <c r="H593" s="23"/>
      <c r="I593" s="23"/>
    </row>
    <row r="594" spans="1:9" s="210" customFormat="1" ht="15" customHeight="1" x14ac:dyDescent="0.25">
      <c r="A594" s="254"/>
      <c r="B594" s="213"/>
      <c r="E594" s="255"/>
      <c r="F594" s="23"/>
      <c r="G594" s="23"/>
      <c r="H594" s="23"/>
      <c r="I594" s="23"/>
    </row>
    <row r="595" spans="1:9" s="210" customFormat="1" ht="15" customHeight="1" x14ac:dyDescent="0.25">
      <c r="A595" s="254"/>
      <c r="B595" s="213"/>
      <c r="E595" s="255"/>
      <c r="F595" s="23"/>
      <c r="G595" s="23"/>
      <c r="H595" s="23"/>
      <c r="I595" s="23"/>
    </row>
    <row r="596" spans="1:9" s="210" customFormat="1" ht="15" customHeight="1" x14ac:dyDescent="0.25">
      <c r="A596" s="254"/>
      <c r="B596" s="213"/>
      <c r="E596" s="255"/>
      <c r="F596" s="23"/>
      <c r="G596" s="23"/>
      <c r="H596" s="23"/>
      <c r="I596" s="23"/>
    </row>
    <row r="597" spans="1:9" s="210" customFormat="1" ht="15" customHeight="1" x14ac:dyDescent="0.25">
      <c r="A597" s="254"/>
      <c r="B597" s="213"/>
      <c r="E597" s="255"/>
      <c r="F597" s="23"/>
      <c r="G597" s="23"/>
      <c r="H597" s="23"/>
      <c r="I597" s="23"/>
    </row>
    <row r="598" spans="1:9" s="210" customFormat="1" ht="15" customHeight="1" x14ac:dyDescent="0.25">
      <c r="A598" s="254"/>
      <c r="B598" s="213"/>
      <c r="E598" s="255"/>
      <c r="F598" s="23"/>
      <c r="G598" s="23"/>
      <c r="H598" s="23"/>
      <c r="I598" s="23"/>
    </row>
    <row r="599" spans="1:9" s="210" customFormat="1" ht="15" customHeight="1" x14ac:dyDescent="0.25">
      <c r="A599" s="254"/>
      <c r="B599" s="213"/>
      <c r="E599" s="255"/>
      <c r="F599" s="23"/>
      <c r="G599" s="23"/>
      <c r="H599" s="23"/>
      <c r="I599" s="23"/>
    </row>
    <row r="600" spans="1:9" s="210" customFormat="1" ht="15" customHeight="1" x14ac:dyDescent="0.25">
      <c r="A600" s="254"/>
      <c r="B600" s="213"/>
      <c r="E600" s="255"/>
      <c r="F600" s="23"/>
      <c r="G600" s="23"/>
      <c r="H600" s="23"/>
      <c r="I600" s="23"/>
    </row>
    <row r="601" spans="1:9" s="210" customFormat="1" ht="15" customHeight="1" x14ac:dyDescent="0.25">
      <c r="A601" s="254"/>
      <c r="B601" s="213"/>
      <c r="E601" s="255"/>
      <c r="F601" s="23"/>
      <c r="G601" s="23"/>
      <c r="H601" s="23"/>
      <c r="I601" s="23"/>
    </row>
    <row r="602" spans="1:9" s="210" customFormat="1" ht="15" customHeight="1" x14ac:dyDescent="0.25">
      <c r="A602" s="254"/>
      <c r="B602" s="213"/>
      <c r="E602" s="255"/>
      <c r="F602" s="23"/>
      <c r="G602" s="23"/>
      <c r="H602" s="23"/>
      <c r="I602" s="23"/>
    </row>
    <row r="603" spans="1:9" s="210" customFormat="1" ht="15" customHeight="1" x14ac:dyDescent="0.25">
      <c r="A603" s="254"/>
      <c r="B603" s="213"/>
      <c r="E603" s="255"/>
      <c r="F603" s="23"/>
      <c r="G603" s="23"/>
      <c r="H603" s="23"/>
      <c r="I603" s="23"/>
    </row>
    <row r="604" spans="1:9" s="210" customFormat="1" ht="15" customHeight="1" x14ac:dyDescent="0.25">
      <c r="A604" s="254"/>
      <c r="B604" s="213"/>
      <c r="E604" s="255"/>
      <c r="F604" s="23"/>
      <c r="G604" s="23"/>
      <c r="H604" s="23"/>
      <c r="I604" s="23"/>
    </row>
    <row r="605" spans="1:9" s="210" customFormat="1" ht="15" customHeight="1" x14ac:dyDescent="0.25">
      <c r="A605" s="254"/>
      <c r="B605" s="213"/>
      <c r="E605" s="255"/>
      <c r="F605" s="23"/>
      <c r="G605" s="23"/>
      <c r="H605" s="23"/>
      <c r="I605" s="23"/>
    </row>
    <row r="606" spans="1:9" s="210" customFormat="1" ht="15" customHeight="1" x14ac:dyDescent="0.25">
      <c r="A606" s="254"/>
      <c r="B606" s="213"/>
      <c r="E606" s="255"/>
      <c r="F606" s="23"/>
      <c r="G606" s="23"/>
      <c r="H606" s="23"/>
      <c r="I606" s="23"/>
    </row>
    <row r="607" spans="1:9" s="210" customFormat="1" ht="15" customHeight="1" x14ac:dyDescent="0.25">
      <c r="A607" s="254"/>
      <c r="B607" s="213"/>
      <c r="E607" s="255"/>
      <c r="F607" s="23"/>
      <c r="G607" s="23"/>
      <c r="H607" s="23"/>
      <c r="I607" s="23"/>
    </row>
    <row r="608" spans="1:9" s="210" customFormat="1" ht="15" customHeight="1" x14ac:dyDescent="0.25">
      <c r="A608" s="254"/>
      <c r="B608" s="213"/>
      <c r="E608" s="255"/>
      <c r="F608" s="23"/>
      <c r="G608" s="23"/>
      <c r="H608" s="23"/>
      <c r="I608" s="23"/>
    </row>
    <row r="609" spans="1:9" s="210" customFormat="1" ht="15" customHeight="1" x14ac:dyDescent="0.25">
      <c r="A609" s="254"/>
      <c r="B609" s="213"/>
      <c r="E609" s="255"/>
      <c r="F609" s="23"/>
      <c r="G609" s="23"/>
      <c r="H609" s="23"/>
      <c r="I609" s="23"/>
    </row>
    <row r="610" spans="1:9" s="210" customFormat="1" ht="15" customHeight="1" x14ac:dyDescent="0.25">
      <c r="A610" s="254"/>
      <c r="B610" s="213"/>
      <c r="E610" s="255"/>
      <c r="F610" s="23"/>
      <c r="G610" s="23"/>
      <c r="H610" s="23"/>
      <c r="I610" s="23"/>
    </row>
    <row r="611" spans="1:9" s="210" customFormat="1" ht="15" customHeight="1" x14ac:dyDescent="0.25">
      <c r="A611" s="254"/>
      <c r="B611" s="213"/>
      <c r="E611" s="255"/>
      <c r="F611" s="23"/>
      <c r="G611" s="23"/>
      <c r="H611" s="23"/>
      <c r="I611" s="23"/>
    </row>
    <row r="612" spans="1:9" s="210" customFormat="1" ht="15" customHeight="1" x14ac:dyDescent="0.25">
      <c r="A612" s="254"/>
      <c r="B612" s="213"/>
      <c r="E612" s="255"/>
      <c r="F612" s="23"/>
      <c r="G612" s="23"/>
      <c r="H612" s="23"/>
      <c r="I612" s="23"/>
    </row>
    <row r="613" spans="1:9" s="210" customFormat="1" ht="15" customHeight="1" x14ac:dyDescent="0.25">
      <c r="A613" s="254"/>
      <c r="B613" s="213"/>
      <c r="E613" s="255"/>
      <c r="F613" s="23"/>
      <c r="G613" s="23"/>
      <c r="H613" s="23"/>
      <c r="I613" s="23"/>
    </row>
    <row r="614" spans="1:9" s="210" customFormat="1" ht="15" customHeight="1" x14ac:dyDescent="0.25">
      <c r="A614" s="254"/>
      <c r="B614" s="213"/>
      <c r="E614" s="255"/>
      <c r="F614" s="23"/>
      <c r="G614" s="23"/>
      <c r="H614" s="23"/>
      <c r="I614" s="23"/>
    </row>
    <row r="615" spans="1:9" s="210" customFormat="1" ht="15" customHeight="1" x14ac:dyDescent="0.25">
      <c r="A615" s="254"/>
      <c r="B615" s="213"/>
      <c r="E615" s="255"/>
      <c r="F615" s="23"/>
      <c r="G615" s="23"/>
      <c r="H615" s="23"/>
      <c r="I615" s="23"/>
    </row>
    <row r="616" spans="1:9" s="210" customFormat="1" ht="15" customHeight="1" x14ac:dyDescent="0.25">
      <c r="A616" s="254"/>
      <c r="B616" s="213"/>
      <c r="E616" s="255"/>
      <c r="F616" s="23"/>
      <c r="G616" s="23"/>
      <c r="H616" s="23"/>
      <c r="I616" s="23"/>
    </row>
    <row r="617" spans="1:9" s="210" customFormat="1" ht="15" customHeight="1" x14ac:dyDescent="0.25">
      <c r="A617" s="254"/>
      <c r="B617" s="213"/>
      <c r="E617" s="255"/>
      <c r="F617" s="23"/>
      <c r="G617" s="23"/>
      <c r="H617" s="23"/>
      <c r="I617" s="23"/>
    </row>
    <row r="618" spans="1:9" s="210" customFormat="1" ht="15" customHeight="1" x14ac:dyDescent="0.25">
      <c r="A618" s="254"/>
      <c r="B618" s="213"/>
      <c r="E618" s="255"/>
      <c r="F618" s="23"/>
      <c r="G618" s="23"/>
      <c r="H618" s="23"/>
      <c r="I618" s="23"/>
    </row>
    <row r="619" spans="1:9" s="210" customFormat="1" ht="15" customHeight="1" x14ac:dyDescent="0.25">
      <c r="A619" s="254"/>
      <c r="B619" s="213"/>
      <c r="E619" s="255"/>
      <c r="F619" s="23"/>
      <c r="G619" s="23"/>
      <c r="H619" s="23"/>
      <c r="I619" s="23"/>
    </row>
    <row r="620" spans="1:9" s="210" customFormat="1" ht="15" customHeight="1" x14ac:dyDescent="0.25">
      <c r="A620" s="254"/>
      <c r="B620" s="213"/>
      <c r="E620" s="255"/>
      <c r="F620" s="23"/>
      <c r="G620" s="23"/>
      <c r="H620" s="23"/>
      <c r="I620" s="23"/>
    </row>
    <row r="621" spans="1:9" s="210" customFormat="1" ht="15" customHeight="1" x14ac:dyDescent="0.25">
      <c r="A621" s="254"/>
      <c r="B621" s="213"/>
      <c r="E621" s="255"/>
      <c r="F621" s="23"/>
      <c r="G621" s="23"/>
      <c r="H621" s="23"/>
      <c r="I621" s="23"/>
    </row>
    <row r="622" spans="1:9" s="210" customFormat="1" ht="15" customHeight="1" x14ac:dyDescent="0.25">
      <c r="A622" s="254"/>
      <c r="B622" s="213"/>
      <c r="E622" s="255"/>
      <c r="F622" s="23"/>
      <c r="G622" s="23"/>
      <c r="H622" s="23"/>
      <c r="I622" s="23"/>
    </row>
    <row r="623" spans="1:9" s="210" customFormat="1" ht="15" customHeight="1" x14ac:dyDescent="0.25">
      <c r="A623" s="254"/>
      <c r="B623" s="213"/>
      <c r="E623" s="255"/>
      <c r="F623" s="23"/>
      <c r="G623" s="23"/>
      <c r="H623" s="23"/>
      <c r="I623" s="23"/>
    </row>
    <row r="624" spans="1:9" s="210" customFormat="1" ht="15" customHeight="1" x14ac:dyDescent="0.25">
      <c r="A624" s="254"/>
      <c r="B624" s="213"/>
      <c r="E624" s="255"/>
      <c r="F624" s="23"/>
      <c r="G624" s="23"/>
      <c r="H624" s="23"/>
      <c r="I624" s="23"/>
    </row>
    <row r="625" spans="1:9" s="210" customFormat="1" ht="15" customHeight="1" x14ac:dyDescent="0.25">
      <c r="A625" s="254"/>
      <c r="B625" s="213"/>
      <c r="E625" s="255"/>
      <c r="F625" s="23"/>
      <c r="G625" s="23"/>
      <c r="H625" s="23"/>
      <c r="I625" s="23"/>
    </row>
    <row r="626" spans="1:9" s="210" customFormat="1" ht="15" customHeight="1" x14ac:dyDescent="0.25">
      <c r="A626" s="254"/>
      <c r="B626" s="213"/>
      <c r="E626" s="255"/>
      <c r="F626" s="23"/>
      <c r="G626" s="23"/>
      <c r="H626" s="23"/>
      <c r="I626" s="23"/>
    </row>
    <row r="627" spans="1:9" s="210" customFormat="1" ht="15" customHeight="1" x14ac:dyDescent="0.25">
      <c r="A627" s="254"/>
      <c r="B627" s="213"/>
      <c r="E627" s="255"/>
      <c r="F627" s="23"/>
      <c r="G627" s="23"/>
      <c r="H627" s="23"/>
      <c r="I627" s="23"/>
    </row>
    <row r="628" spans="1:9" s="210" customFormat="1" ht="15" customHeight="1" x14ac:dyDescent="0.25">
      <c r="A628" s="254"/>
      <c r="B628" s="213"/>
      <c r="E628" s="255"/>
      <c r="F628" s="23"/>
      <c r="G628" s="23"/>
      <c r="H628" s="23"/>
      <c r="I628" s="23"/>
    </row>
    <row r="629" spans="1:9" s="210" customFormat="1" ht="15" customHeight="1" x14ac:dyDescent="0.25">
      <c r="A629" s="254"/>
      <c r="B629" s="213"/>
      <c r="E629" s="255"/>
      <c r="F629" s="23"/>
      <c r="G629" s="23"/>
      <c r="H629" s="23"/>
      <c r="I629" s="23"/>
    </row>
    <row r="630" spans="1:9" s="210" customFormat="1" ht="15" customHeight="1" x14ac:dyDescent="0.25">
      <c r="A630" s="254"/>
      <c r="B630" s="213"/>
      <c r="E630" s="255"/>
      <c r="F630" s="23"/>
      <c r="G630" s="23"/>
      <c r="H630" s="23"/>
      <c r="I630" s="23"/>
    </row>
    <row r="631" spans="1:9" s="210" customFormat="1" ht="15" customHeight="1" x14ac:dyDescent="0.25">
      <c r="A631" s="254"/>
      <c r="B631" s="213"/>
      <c r="E631" s="255"/>
      <c r="F631" s="23"/>
      <c r="G631" s="23"/>
      <c r="H631" s="23"/>
      <c r="I631" s="23"/>
    </row>
    <row r="632" spans="1:9" s="210" customFormat="1" ht="15" customHeight="1" x14ac:dyDescent="0.25">
      <c r="A632" s="254"/>
      <c r="B632" s="213"/>
      <c r="E632" s="255"/>
      <c r="F632" s="23"/>
      <c r="G632" s="23"/>
      <c r="H632" s="23"/>
      <c r="I632" s="23"/>
    </row>
    <row r="633" spans="1:9" s="210" customFormat="1" ht="15" customHeight="1" x14ac:dyDescent="0.25">
      <c r="A633" s="254"/>
      <c r="B633" s="213"/>
      <c r="E633" s="255"/>
      <c r="F633" s="23"/>
      <c r="G633" s="23"/>
      <c r="H633" s="23"/>
      <c r="I633" s="23"/>
    </row>
    <row r="634" spans="1:9" s="210" customFormat="1" ht="15" customHeight="1" x14ac:dyDescent="0.25">
      <c r="A634" s="254"/>
      <c r="B634" s="213"/>
      <c r="E634" s="255"/>
      <c r="F634" s="23"/>
      <c r="G634" s="23"/>
      <c r="H634" s="23"/>
      <c r="I634" s="23"/>
    </row>
    <row r="635" spans="1:9" s="210" customFormat="1" ht="15" customHeight="1" x14ac:dyDescent="0.25">
      <c r="A635" s="254"/>
      <c r="B635" s="213"/>
      <c r="E635" s="255"/>
      <c r="F635" s="23"/>
      <c r="G635" s="23"/>
      <c r="H635" s="23"/>
      <c r="I635" s="23"/>
    </row>
    <row r="636" spans="1:9" s="210" customFormat="1" ht="15" customHeight="1" x14ac:dyDescent="0.25">
      <c r="A636" s="254"/>
      <c r="B636" s="213"/>
      <c r="E636" s="255"/>
      <c r="F636" s="23"/>
      <c r="G636" s="23"/>
      <c r="H636" s="23"/>
      <c r="I636" s="23"/>
    </row>
    <row r="637" spans="1:9" s="210" customFormat="1" ht="15" customHeight="1" x14ac:dyDescent="0.25">
      <c r="A637" s="254"/>
      <c r="B637" s="213"/>
      <c r="E637" s="255"/>
      <c r="F637" s="23"/>
      <c r="G637" s="23"/>
      <c r="H637" s="23"/>
      <c r="I637" s="23"/>
    </row>
    <row r="638" spans="1:9" s="210" customFormat="1" ht="15" customHeight="1" x14ac:dyDescent="0.25">
      <c r="A638" s="254"/>
      <c r="B638" s="213"/>
      <c r="E638" s="255"/>
      <c r="F638" s="23"/>
      <c r="G638" s="23"/>
      <c r="H638" s="23"/>
      <c r="I638" s="23"/>
    </row>
    <row r="639" spans="1:9" s="210" customFormat="1" ht="15" customHeight="1" x14ac:dyDescent="0.25">
      <c r="A639" s="254"/>
      <c r="B639" s="213"/>
      <c r="E639" s="255"/>
      <c r="F639" s="23"/>
      <c r="G639" s="23"/>
      <c r="H639" s="23"/>
      <c r="I639" s="23"/>
    </row>
    <row r="640" spans="1:9" s="210" customFormat="1" ht="15" customHeight="1" x14ac:dyDescent="0.25">
      <c r="A640" s="254"/>
      <c r="B640" s="213"/>
      <c r="E640" s="255"/>
      <c r="F640" s="23"/>
      <c r="G640" s="23"/>
      <c r="H640" s="23"/>
      <c r="I640" s="23"/>
    </row>
    <row r="641" spans="1:9" s="210" customFormat="1" ht="15" customHeight="1" x14ac:dyDescent="0.25">
      <c r="A641" s="254"/>
      <c r="B641" s="213"/>
      <c r="E641" s="255"/>
      <c r="F641" s="23"/>
      <c r="G641" s="23"/>
      <c r="H641" s="23"/>
      <c r="I641" s="23"/>
    </row>
    <row r="642" spans="1:9" s="210" customFormat="1" ht="15" customHeight="1" x14ac:dyDescent="0.25">
      <c r="A642" s="254"/>
      <c r="B642" s="213"/>
      <c r="E642" s="255"/>
      <c r="F642" s="23"/>
      <c r="G642" s="23"/>
      <c r="H642" s="23"/>
      <c r="I642" s="23"/>
    </row>
    <row r="643" spans="1:9" s="210" customFormat="1" ht="15" customHeight="1" x14ac:dyDescent="0.25">
      <c r="A643" s="254"/>
      <c r="B643" s="213"/>
      <c r="E643" s="255"/>
      <c r="F643" s="23"/>
      <c r="G643" s="23"/>
      <c r="H643" s="23"/>
      <c r="I643" s="23"/>
    </row>
    <row r="644" spans="1:9" s="210" customFormat="1" ht="15" customHeight="1" x14ac:dyDescent="0.25">
      <c r="A644" s="254"/>
      <c r="B644" s="213"/>
      <c r="E644" s="255"/>
      <c r="F644" s="23"/>
      <c r="G644" s="23"/>
      <c r="H644" s="23"/>
      <c r="I644" s="23"/>
    </row>
    <row r="645" spans="1:9" s="210" customFormat="1" ht="15" customHeight="1" x14ac:dyDescent="0.25">
      <c r="A645" s="254"/>
      <c r="B645" s="213"/>
      <c r="E645" s="255"/>
      <c r="F645" s="23"/>
      <c r="G645" s="23"/>
      <c r="H645" s="23"/>
      <c r="I645" s="23"/>
    </row>
    <row r="646" spans="1:9" s="210" customFormat="1" ht="15" customHeight="1" x14ac:dyDescent="0.25">
      <c r="A646" s="254"/>
      <c r="B646" s="213"/>
      <c r="E646" s="255"/>
      <c r="F646" s="23"/>
      <c r="G646" s="23"/>
      <c r="H646" s="23"/>
      <c r="I646" s="23"/>
    </row>
    <row r="647" spans="1:9" s="210" customFormat="1" ht="15" customHeight="1" x14ac:dyDescent="0.25">
      <c r="A647" s="254"/>
      <c r="B647" s="213"/>
      <c r="E647" s="255"/>
      <c r="F647" s="23"/>
      <c r="G647" s="23"/>
      <c r="H647" s="23"/>
      <c r="I647" s="23"/>
    </row>
    <row r="648" spans="1:9" s="210" customFormat="1" ht="15" customHeight="1" x14ac:dyDescent="0.25">
      <c r="A648" s="254"/>
      <c r="B648" s="213"/>
      <c r="E648" s="255"/>
      <c r="F648" s="23"/>
      <c r="G648" s="23"/>
      <c r="H648" s="23"/>
      <c r="I648" s="23"/>
    </row>
    <row r="649" spans="1:9" s="210" customFormat="1" ht="15" customHeight="1" x14ac:dyDescent="0.25">
      <c r="A649" s="254"/>
      <c r="B649" s="213"/>
      <c r="E649" s="255"/>
      <c r="F649" s="23"/>
      <c r="G649" s="23"/>
      <c r="H649" s="23"/>
      <c r="I649" s="23"/>
    </row>
    <row r="650" spans="1:9" s="210" customFormat="1" ht="15" customHeight="1" x14ac:dyDescent="0.25">
      <c r="A650" s="254"/>
      <c r="B650" s="213"/>
      <c r="E650" s="255"/>
      <c r="F650" s="23"/>
      <c r="G650" s="23"/>
      <c r="H650" s="23"/>
      <c r="I650" s="23"/>
    </row>
    <row r="651" spans="1:9" s="210" customFormat="1" ht="15" customHeight="1" x14ac:dyDescent="0.25">
      <c r="A651" s="254"/>
      <c r="B651" s="213"/>
      <c r="E651" s="255"/>
      <c r="F651" s="23"/>
      <c r="G651" s="23"/>
      <c r="H651" s="23"/>
      <c r="I651" s="23"/>
    </row>
    <row r="652" spans="1:9" s="210" customFormat="1" ht="15" customHeight="1" x14ac:dyDescent="0.25">
      <c r="A652" s="254"/>
      <c r="B652" s="213"/>
      <c r="E652" s="255"/>
      <c r="F652" s="23"/>
      <c r="G652" s="23"/>
      <c r="H652" s="23"/>
      <c r="I652" s="23"/>
    </row>
    <row r="653" spans="1:9" s="210" customFormat="1" ht="15" customHeight="1" x14ac:dyDescent="0.25">
      <c r="A653" s="254"/>
      <c r="B653" s="213"/>
      <c r="E653" s="255"/>
      <c r="F653" s="23"/>
      <c r="G653" s="23"/>
      <c r="H653" s="23"/>
      <c r="I653" s="23"/>
    </row>
    <row r="654" spans="1:9" s="210" customFormat="1" ht="15" customHeight="1" x14ac:dyDescent="0.25">
      <c r="A654" s="254"/>
      <c r="B654" s="213"/>
      <c r="E654" s="255"/>
      <c r="F654" s="23"/>
      <c r="G654" s="23"/>
      <c r="H654" s="23"/>
      <c r="I654" s="23"/>
    </row>
    <row r="655" spans="1:9" s="210" customFormat="1" ht="15" customHeight="1" x14ac:dyDescent="0.25">
      <c r="A655" s="254"/>
      <c r="B655" s="213"/>
      <c r="E655" s="255"/>
      <c r="F655" s="23"/>
      <c r="G655" s="23"/>
      <c r="H655" s="23"/>
      <c r="I655" s="23"/>
    </row>
    <row r="656" spans="1:9" s="210" customFormat="1" ht="15" customHeight="1" x14ac:dyDescent="0.25">
      <c r="A656" s="254"/>
      <c r="B656" s="213"/>
      <c r="E656" s="255"/>
      <c r="F656" s="23"/>
      <c r="G656" s="23"/>
      <c r="H656" s="23"/>
      <c r="I656" s="23"/>
    </row>
    <row r="657" spans="1:9" s="210" customFormat="1" ht="15" customHeight="1" x14ac:dyDescent="0.25">
      <c r="A657" s="254"/>
      <c r="B657" s="213"/>
      <c r="E657" s="255"/>
      <c r="F657" s="23"/>
      <c r="G657" s="23"/>
      <c r="H657" s="23"/>
      <c r="I657" s="23"/>
    </row>
    <row r="658" spans="1:9" s="210" customFormat="1" ht="15" customHeight="1" x14ac:dyDescent="0.25">
      <c r="A658" s="254"/>
      <c r="B658" s="213"/>
      <c r="E658" s="255"/>
      <c r="F658" s="23"/>
      <c r="G658" s="23"/>
      <c r="H658" s="23"/>
      <c r="I658" s="23"/>
    </row>
    <row r="659" spans="1:9" s="210" customFormat="1" ht="15" customHeight="1" x14ac:dyDescent="0.25">
      <c r="A659" s="254"/>
      <c r="B659" s="213"/>
      <c r="E659" s="255"/>
      <c r="F659" s="23"/>
      <c r="G659" s="23"/>
      <c r="H659" s="23"/>
      <c r="I659" s="23"/>
    </row>
    <row r="660" spans="1:9" s="210" customFormat="1" ht="15" customHeight="1" x14ac:dyDescent="0.25">
      <c r="A660" s="254"/>
      <c r="B660" s="213"/>
      <c r="E660" s="255"/>
      <c r="F660" s="23"/>
      <c r="G660" s="23"/>
      <c r="H660" s="23"/>
      <c r="I660" s="23"/>
    </row>
    <row r="661" spans="1:9" s="210" customFormat="1" ht="15" customHeight="1" x14ac:dyDescent="0.25">
      <c r="A661" s="254"/>
      <c r="B661" s="213"/>
      <c r="E661" s="255"/>
      <c r="F661" s="23"/>
      <c r="G661" s="23"/>
      <c r="H661" s="23"/>
      <c r="I661" s="23"/>
    </row>
    <row r="662" spans="1:9" s="210" customFormat="1" ht="15" customHeight="1" x14ac:dyDescent="0.25">
      <c r="A662" s="254"/>
      <c r="B662" s="213"/>
      <c r="E662" s="255"/>
      <c r="F662" s="23"/>
      <c r="G662" s="23"/>
      <c r="H662" s="23"/>
      <c r="I662" s="23"/>
    </row>
    <row r="663" spans="1:9" s="210" customFormat="1" ht="15" customHeight="1" x14ac:dyDescent="0.25">
      <c r="A663" s="254"/>
      <c r="B663" s="213"/>
      <c r="E663" s="255"/>
      <c r="F663" s="23"/>
      <c r="G663" s="23"/>
      <c r="H663" s="23"/>
      <c r="I663" s="23"/>
    </row>
    <row r="664" spans="1:9" s="210" customFormat="1" ht="15" customHeight="1" x14ac:dyDescent="0.25">
      <c r="A664" s="254"/>
      <c r="B664" s="213"/>
      <c r="E664" s="255"/>
      <c r="F664" s="23"/>
      <c r="G664" s="23"/>
      <c r="H664" s="23"/>
      <c r="I664" s="23"/>
    </row>
    <row r="665" spans="1:9" s="210" customFormat="1" ht="15" customHeight="1" x14ac:dyDescent="0.25">
      <c r="A665" s="254"/>
      <c r="B665" s="213"/>
      <c r="E665" s="255"/>
      <c r="F665" s="23"/>
      <c r="G665" s="23"/>
      <c r="H665" s="23"/>
      <c r="I665" s="23"/>
    </row>
    <row r="666" spans="1:9" s="210" customFormat="1" ht="15" customHeight="1" x14ac:dyDescent="0.25">
      <c r="A666" s="254"/>
      <c r="B666" s="213"/>
      <c r="E666" s="255"/>
      <c r="F666" s="23"/>
      <c r="G666" s="23"/>
      <c r="H666" s="23"/>
      <c r="I666" s="23"/>
    </row>
    <row r="667" spans="1:9" s="210" customFormat="1" ht="15" customHeight="1" x14ac:dyDescent="0.25">
      <c r="A667" s="254"/>
      <c r="B667" s="213"/>
      <c r="E667" s="255"/>
      <c r="F667" s="23"/>
      <c r="G667" s="23"/>
      <c r="H667" s="23"/>
      <c r="I667" s="23"/>
    </row>
    <row r="668" spans="1:9" s="210" customFormat="1" ht="15" customHeight="1" x14ac:dyDescent="0.25">
      <c r="A668" s="254"/>
      <c r="B668" s="213"/>
      <c r="E668" s="255"/>
      <c r="F668" s="23"/>
      <c r="G668" s="23"/>
      <c r="H668" s="23"/>
      <c r="I668" s="23"/>
    </row>
    <row r="669" spans="1:9" s="210" customFormat="1" ht="15" customHeight="1" x14ac:dyDescent="0.25">
      <c r="A669" s="254"/>
      <c r="B669" s="213"/>
      <c r="E669" s="255"/>
      <c r="F669" s="23"/>
      <c r="G669" s="23"/>
      <c r="H669" s="23"/>
      <c r="I669" s="23"/>
    </row>
    <row r="670" spans="1:9" s="210" customFormat="1" ht="15" customHeight="1" x14ac:dyDescent="0.25">
      <c r="A670" s="254"/>
      <c r="B670" s="213"/>
      <c r="E670" s="255"/>
      <c r="F670" s="23"/>
      <c r="G670" s="23"/>
      <c r="H670" s="23"/>
      <c r="I670" s="23"/>
    </row>
    <row r="671" spans="1:9" s="210" customFormat="1" ht="15" customHeight="1" x14ac:dyDescent="0.25">
      <c r="A671" s="254"/>
      <c r="B671" s="213"/>
      <c r="E671" s="255"/>
      <c r="F671" s="23"/>
      <c r="G671" s="23"/>
      <c r="H671" s="23"/>
      <c r="I671" s="23"/>
    </row>
    <row r="672" spans="1:9" s="210" customFormat="1" ht="15" customHeight="1" x14ac:dyDescent="0.25">
      <c r="A672" s="254"/>
      <c r="B672" s="213"/>
      <c r="E672" s="255"/>
      <c r="F672" s="23"/>
      <c r="G672" s="23"/>
      <c r="H672" s="23"/>
      <c r="I672" s="23"/>
    </row>
    <row r="673" spans="1:9" s="210" customFormat="1" ht="15" customHeight="1" x14ac:dyDescent="0.25">
      <c r="A673" s="254"/>
      <c r="B673" s="213"/>
      <c r="E673" s="255"/>
      <c r="F673" s="23"/>
      <c r="G673" s="23"/>
      <c r="H673" s="23"/>
      <c r="I673" s="23"/>
    </row>
    <row r="674" spans="1:9" s="210" customFormat="1" ht="15" customHeight="1" x14ac:dyDescent="0.25">
      <c r="A674" s="254"/>
      <c r="B674" s="213"/>
      <c r="E674" s="255"/>
      <c r="F674" s="23"/>
      <c r="G674" s="23"/>
      <c r="H674" s="23"/>
      <c r="I674" s="23"/>
    </row>
    <row r="675" spans="1:9" s="210" customFormat="1" ht="15" customHeight="1" x14ac:dyDescent="0.25">
      <c r="A675" s="254"/>
      <c r="B675" s="213"/>
      <c r="E675" s="255"/>
      <c r="F675" s="23"/>
      <c r="G675" s="23"/>
      <c r="H675" s="23"/>
      <c r="I675" s="23"/>
    </row>
    <row r="676" spans="1:9" s="210" customFormat="1" ht="15" customHeight="1" x14ac:dyDescent="0.25">
      <c r="A676" s="254"/>
      <c r="B676" s="213"/>
      <c r="E676" s="255"/>
      <c r="F676" s="23"/>
      <c r="G676" s="23"/>
      <c r="H676" s="23"/>
      <c r="I676" s="23"/>
    </row>
    <row r="677" spans="1:9" s="210" customFormat="1" ht="15" customHeight="1" x14ac:dyDescent="0.25">
      <c r="A677" s="254"/>
      <c r="B677" s="213"/>
      <c r="E677" s="255"/>
      <c r="F677" s="23"/>
      <c r="G677" s="23"/>
      <c r="H677" s="23"/>
      <c r="I677" s="23"/>
    </row>
    <row r="678" spans="1:9" s="210" customFormat="1" ht="15" customHeight="1" x14ac:dyDescent="0.25">
      <c r="A678" s="254"/>
      <c r="B678" s="213"/>
      <c r="E678" s="255"/>
      <c r="F678" s="23"/>
      <c r="G678" s="23"/>
      <c r="H678" s="23"/>
      <c r="I678" s="23"/>
    </row>
    <row r="679" spans="1:9" s="210" customFormat="1" ht="15" customHeight="1" x14ac:dyDescent="0.25">
      <c r="A679" s="254"/>
      <c r="B679" s="213"/>
      <c r="E679" s="255"/>
      <c r="F679" s="23"/>
      <c r="G679" s="23"/>
      <c r="H679" s="23"/>
      <c r="I679" s="23"/>
    </row>
    <row r="680" spans="1:9" s="210" customFormat="1" ht="15" customHeight="1" x14ac:dyDescent="0.25">
      <c r="A680" s="254"/>
      <c r="B680" s="213"/>
      <c r="E680" s="255"/>
      <c r="F680" s="23"/>
      <c r="G680" s="23"/>
      <c r="H680" s="23"/>
      <c r="I680" s="23"/>
    </row>
    <row r="681" spans="1:9" s="210" customFormat="1" ht="15" customHeight="1" x14ac:dyDescent="0.25">
      <c r="A681" s="254"/>
      <c r="B681" s="213"/>
      <c r="E681" s="255"/>
      <c r="F681" s="23"/>
      <c r="G681" s="23"/>
      <c r="H681" s="23"/>
      <c r="I681" s="23"/>
    </row>
    <row r="682" spans="1:9" s="210" customFormat="1" ht="15" customHeight="1" x14ac:dyDescent="0.25">
      <c r="A682" s="254"/>
      <c r="B682" s="213"/>
      <c r="E682" s="255"/>
      <c r="F682" s="23"/>
      <c r="G682" s="23"/>
      <c r="H682" s="23"/>
      <c r="I682" s="23"/>
    </row>
    <row r="683" spans="1:9" s="210" customFormat="1" ht="15" customHeight="1" x14ac:dyDescent="0.25">
      <c r="A683" s="254"/>
      <c r="B683" s="213"/>
      <c r="E683" s="255"/>
      <c r="F683" s="23"/>
      <c r="G683" s="23"/>
      <c r="H683" s="23"/>
      <c r="I683" s="23"/>
    </row>
    <row r="684" spans="1:9" s="210" customFormat="1" ht="15" customHeight="1" x14ac:dyDescent="0.25">
      <c r="A684" s="254"/>
      <c r="B684" s="213"/>
      <c r="E684" s="255"/>
      <c r="F684" s="23"/>
      <c r="G684" s="23"/>
      <c r="H684" s="23"/>
      <c r="I684" s="23"/>
    </row>
    <row r="685" spans="1:9" s="210" customFormat="1" ht="15" customHeight="1" x14ac:dyDescent="0.25">
      <c r="A685" s="254"/>
      <c r="B685" s="213"/>
      <c r="E685" s="255"/>
      <c r="F685" s="23"/>
      <c r="G685" s="23"/>
      <c r="H685" s="23"/>
      <c r="I685" s="23"/>
    </row>
    <row r="686" spans="1:9" s="210" customFormat="1" ht="15" customHeight="1" x14ac:dyDescent="0.25">
      <c r="A686" s="254"/>
      <c r="B686" s="213"/>
      <c r="E686" s="255"/>
      <c r="F686" s="23"/>
      <c r="G686" s="23"/>
      <c r="H686" s="23"/>
      <c r="I686" s="23"/>
    </row>
    <row r="687" spans="1:9" s="210" customFormat="1" ht="15" customHeight="1" x14ac:dyDescent="0.25">
      <c r="A687" s="254"/>
      <c r="B687" s="213"/>
      <c r="E687" s="255"/>
      <c r="F687" s="23"/>
      <c r="G687" s="23"/>
      <c r="H687" s="23"/>
      <c r="I687" s="23"/>
    </row>
    <row r="688" spans="1:9" s="210" customFormat="1" ht="15" customHeight="1" x14ac:dyDescent="0.25">
      <c r="A688" s="254"/>
      <c r="B688" s="213"/>
      <c r="E688" s="255"/>
      <c r="F688" s="23"/>
      <c r="G688" s="23"/>
      <c r="H688" s="23"/>
      <c r="I688" s="23"/>
    </row>
    <row r="689" spans="1:9" s="210" customFormat="1" ht="15" customHeight="1" x14ac:dyDescent="0.25">
      <c r="A689" s="254"/>
      <c r="B689" s="213"/>
      <c r="E689" s="255"/>
      <c r="F689" s="23"/>
      <c r="G689" s="23"/>
      <c r="H689" s="23"/>
      <c r="I689" s="23"/>
    </row>
    <row r="690" spans="1:9" s="210" customFormat="1" ht="15" customHeight="1" x14ac:dyDescent="0.25">
      <c r="A690" s="254"/>
      <c r="B690" s="213"/>
      <c r="E690" s="255"/>
      <c r="F690" s="23"/>
      <c r="G690" s="23"/>
      <c r="H690" s="23"/>
      <c r="I690" s="23"/>
    </row>
    <row r="691" spans="1:9" s="210" customFormat="1" ht="15" customHeight="1" x14ac:dyDescent="0.25">
      <c r="A691" s="254"/>
      <c r="B691" s="213"/>
      <c r="E691" s="255"/>
      <c r="F691" s="23"/>
      <c r="G691" s="23"/>
      <c r="H691" s="23"/>
      <c r="I691" s="23"/>
    </row>
    <row r="692" spans="1:9" s="210" customFormat="1" ht="15" customHeight="1" x14ac:dyDescent="0.25">
      <c r="A692" s="254"/>
      <c r="B692" s="213"/>
      <c r="E692" s="255"/>
      <c r="F692" s="23"/>
      <c r="G692" s="23"/>
      <c r="H692" s="23"/>
      <c r="I692" s="23"/>
    </row>
    <row r="693" spans="1:9" s="210" customFormat="1" ht="15" customHeight="1" x14ac:dyDescent="0.25">
      <c r="A693" s="254"/>
      <c r="B693" s="213"/>
      <c r="E693" s="255"/>
      <c r="F693" s="23"/>
      <c r="G693" s="23"/>
      <c r="H693" s="23"/>
      <c r="I693" s="23"/>
    </row>
    <row r="694" spans="1:9" s="210" customFormat="1" ht="15" customHeight="1" x14ac:dyDescent="0.25">
      <c r="A694" s="254"/>
      <c r="B694" s="213"/>
      <c r="E694" s="255"/>
      <c r="F694" s="23"/>
      <c r="G694" s="23"/>
      <c r="H694" s="23"/>
      <c r="I694" s="23"/>
    </row>
    <row r="695" spans="1:9" s="210" customFormat="1" ht="15" customHeight="1" x14ac:dyDescent="0.25">
      <c r="A695" s="254"/>
      <c r="B695" s="213"/>
      <c r="E695" s="255"/>
      <c r="F695" s="23"/>
      <c r="G695" s="23"/>
      <c r="H695" s="23"/>
      <c r="I695" s="23"/>
    </row>
    <row r="696" spans="1:9" s="210" customFormat="1" ht="15" customHeight="1" x14ac:dyDescent="0.25">
      <c r="A696" s="254"/>
      <c r="B696" s="213"/>
      <c r="E696" s="255"/>
      <c r="F696" s="23"/>
      <c r="G696" s="23"/>
      <c r="H696" s="23"/>
      <c r="I696" s="23"/>
    </row>
    <row r="697" spans="1:9" s="210" customFormat="1" ht="15" customHeight="1" x14ac:dyDescent="0.25">
      <c r="A697" s="254"/>
      <c r="B697" s="213"/>
      <c r="E697" s="255"/>
      <c r="F697" s="23"/>
      <c r="G697" s="23"/>
      <c r="H697" s="23"/>
      <c r="I697" s="23"/>
    </row>
    <row r="698" spans="1:9" s="210" customFormat="1" ht="15" customHeight="1" x14ac:dyDescent="0.25">
      <c r="A698" s="254"/>
      <c r="B698" s="213"/>
      <c r="E698" s="255"/>
      <c r="F698" s="23"/>
      <c r="G698" s="23"/>
      <c r="H698" s="23"/>
      <c r="I698" s="23"/>
    </row>
    <row r="699" spans="1:9" s="210" customFormat="1" ht="15" customHeight="1" x14ac:dyDescent="0.25">
      <c r="A699" s="254"/>
      <c r="B699" s="213"/>
      <c r="E699" s="255"/>
      <c r="F699" s="23"/>
      <c r="G699" s="23"/>
      <c r="H699" s="23"/>
      <c r="I699" s="23"/>
    </row>
    <row r="700" spans="1:9" s="210" customFormat="1" ht="15" customHeight="1" x14ac:dyDescent="0.25">
      <c r="A700" s="254"/>
      <c r="B700" s="213"/>
      <c r="E700" s="255"/>
      <c r="F700" s="23"/>
      <c r="G700" s="23"/>
      <c r="H700" s="23"/>
      <c r="I700" s="23"/>
    </row>
    <row r="701" spans="1:9" s="210" customFormat="1" ht="15" customHeight="1" x14ac:dyDescent="0.25">
      <c r="A701" s="254"/>
      <c r="B701" s="213"/>
      <c r="E701" s="255"/>
      <c r="F701" s="23"/>
      <c r="G701" s="23"/>
      <c r="H701" s="23"/>
      <c r="I701" s="23"/>
    </row>
    <row r="702" spans="1:9" s="210" customFormat="1" ht="15" customHeight="1" x14ac:dyDescent="0.25">
      <c r="A702" s="254"/>
      <c r="B702" s="213"/>
      <c r="E702" s="255"/>
      <c r="F702" s="23"/>
      <c r="G702" s="23"/>
      <c r="H702" s="23"/>
      <c r="I702" s="23"/>
    </row>
    <row r="703" spans="1:9" s="210" customFormat="1" ht="15" customHeight="1" x14ac:dyDescent="0.25">
      <c r="A703" s="254"/>
      <c r="B703" s="213"/>
      <c r="E703" s="255"/>
      <c r="F703" s="23"/>
      <c r="G703" s="23"/>
      <c r="H703" s="23"/>
      <c r="I703" s="23"/>
    </row>
    <row r="704" spans="1:9" s="210" customFormat="1" ht="15" customHeight="1" x14ac:dyDescent="0.25">
      <c r="A704" s="254"/>
      <c r="B704" s="213"/>
      <c r="E704" s="255"/>
      <c r="F704" s="23"/>
      <c r="G704" s="23"/>
      <c r="H704" s="23"/>
      <c r="I704" s="23"/>
    </row>
    <row r="705" spans="1:9" s="210" customFormat="1" ht="15" customHeight="1" x14ac:dyDescent="0.25">
      <c r="A705" s="254"/>
      <c r="B705" s="213"/>
      <c r="E705" s="255"/>
      <c r="F705" s="23"/>
      <c r="G705" s="23"/>
      <c r="H705" s="23"/>
      <c r="I705" s="23"/>
    </row>
    <row r="706" spans="1:9" s="210" customFormat="1" ht="15" customHeight="1" x14ac:dyDescent="0.25">
      <c r="A706" s="254"/>
      <c r="B706" s="213"/>
      <c r="E706" s="255"/>
      <c r="F706" s="23"/>
      <c r="G706" s="23"/>
      <c r="H706" s="23"/>
      <c r="I706" s="23"/>
    </row>
    <row r="707" spans="1:9" s="210" customFormat="1" ht="15" customHeight="1" x14ac:dyDescent="0.25">
      <c r="A707" s="254"/>
      <c r="B707" s="213"/>
      <c r="E707" s="255"/>
      <c r="F707" s="23"/>
      <c r="G707" s="23"/>
      <c r="H707" s="23"/>
      <c r="I707" s="23"/>
    </row>
    <row r="708" spans="1:9" s="210" customFormat="1" ht="15" customHeight="1" x14ac:dyDescent="0.25">
      <c r="A708" s="254"/>
      <c r="B708" s="213"/>
      <c r="E708" s="255"/>
      <c r="F708" s="23"/>
      <c r="G708" s="23"/>
      <c r="H708" s="23"/>
      <c r="I708" s="23"/>
    </row>
    <row r="709" spans="1:9" s="210" customFormat="1" ht="15" customHeight="1" x14ac:dyDescent="0.25">
      <c r="A709" s="254"/>
      <c r="B709" s="213"/>
      <c r="E709" s="255"/>
      <c r="F709" s="23"/>
      <c r="G709" s="23"/>
      <c r="H709" s="23"/>
      <c r="I709" s="23"/>
    </row>
    <row r="710" spans="1:9" s="210" customFormat="1" ht="15" customHeight="1" x14ac:dyDescent="0.25">
      <c r="A710" s="254"/>
      <c r="B710" s="213"/>
      <c r="E710" s="255"/>
      <c r="F710" s="23"/>
      <c r="G710" s="23"/>
      <c r="H710" s="23"/>
      <c r="I710" s="23"/>
    </row>
    <row r="711" spans="1:9" s="210" customFormat="1" ht="15" customHeight="1" x14ac:dyDescent="0.25">
      <c r="A711" s="254"/>
      <c r="B711" s="213"/>
      <c r="E711" s="255"/>
      <c r="F711" s="23"/>
      <c r="G711" s="23"/>
      <c r="H711" s="23"/>
      <c r="I711" s="23"/>
    </row>
    <row r="712" spans="1:9" s="210" customFormat="1" ht="15" customHeight="1" x14ac:dyDescent="0.25">
      <c r="A712" s="254"/>
      <c r="B712" s="213"/>
      <c r="E712" s="255"/>
      <c r="F712" s="23"/>
      <c r="G712" s="23"/>
      <c r="H712" s="23"/>
      <c r="I712" s="23"/>
    </row>
    <row r="713" spans="1:9" s="210" customFormat="1" ht="15" customHeight="1" x14ac:dyDescent="0.25">
      <c r="A713" s="254"/>
      <c r="B713" s="213"/>
      <c r="E713" s="255"/>
      <c r="F713" s="23"/>
      <c r="G713" s="23"/>
      <c r="H713" s="23"/>
      <c r="I713" s="23"/>
    </row>
    <row r="714" spans="1:9" s="210" customFormat="1" ht="15" customHeight="1" x14ac:dyDescent="0.25">
      <c r="A714" s="254"/>
      <c r="B714" s="213"/>
      <c r="E714" s="255"/>
      <c r="F714" s="23"/>
      <c r="G714" s="23"/>
      <c r="H714" s="23"/>
      <c r="I714" s="23"/>
    </row>
    <row r="715" spans="1:9" s="210" customFormat="1" ht="15" customHeight="1" x14ac:dyDescent="0.25">
      <c r="A715" s="254"/>
      <c r="B715" s="213"/>
      <c r="E715" s="255"/>
      <c r="F715" s="23"/>
      <c r="G715" s="23"/>
      <c r="H715" s="23"/>
      <c r="I715" s="23"/>
    </row>
    <row r="716" spans="1:9" s="210" customFormat="1" ht="15" customHeight="1" x14ac:dyDescent="0.25">
      <c r="A716" s="254"/>
      <c r="B716" s="213"/>
      <c r="E716" s="255"/>
      <c r="F716" s="23"/>
      <c r="G716" s="23"/>
      <c r="H716" s="23"/>
      <c r="I716" s="23"/>
    </row>
    <row r="717" spans="1:9" s="210" customFormat="1" ht="15" customHeight="1" x14ac:dyDescent="0.25">
      <c r="A717" s="254"/>
      <c r="B717" s="213"/>
      <c r="E717" s="255"/>
      <c r="F717" s="23"/>
      <c r="G717" s="23"/>
      <c r="H717" s="23"/>
      <c r="I717" s="23"/>
    </row>
    <row r="718" spans="1:9" s="210" customFormat="1" ht="15" customHeight="1" x14ac:dyDescent="0.25">
      <c r="A718" s="254"/>
      <c r="B718" s="213"/>
      <c r="E718" s="255"/>
      <c r="F718" s="23"/>
      <c r="G718" s="23"/>
      <c r="H718" s="23"/>
      <c r="I718" s="23"/>
    </row>
    <row r="719" spans="1:9" s="210" customFormat="1" ht="15" customHeight="1" x14ac:dyDescent="0.25">
      <c r="A719" s="254"/>
      <c r="B719" s="213"/>
      <c r="E719" s="255"/>
      <c r="F719" s="23"/>
      <c r="G719" s="23"/>
      <c r="H719" s="23"/>
      <c r="I719" s="23"/>
    </row>
    <row r="720" spans="1:9" s="210" customFormat="1" ht="15" customHeight="1" x14ac:dyDescent="0.25">
      <c r="A720" s="254"/>
      <c r="B720" s="213"/>
      <c r="E720" s="255"/>
      <c r="F720" s="23"/>
      <c r="G720" s="23"/>
      <c r="H720" s="23"/>
      <c r="I720" s="23"/>
    </row>
    <row r="721" spans="1:9" s="210" customFormat="1" ht="15" customHeight="1" x14ac:dyDescent="0.25">
      <c r="A721" s="254"/>
      <c r="B721" s="213"/>
      <c r="E721" s="255"/>
      <c r="F721" s="23"/>
      <c r="G721" s="23"/>
      <c r="H721" s="23"/>
      <c r="I721" s="23"/>
    </row>
    <row r="722" spans="1:9" s="210" customFormat="1" ht="15" customHeight="1" x14ac:dyDescent="0.25">
      <c r="A722" s="254"/>
      <c r="B722" s="213"/>
      <c r="E722" s="255"/>
      <c r="F722" s="23"/>
      <c r="G722" s="23"/>
      <c r="H722" s="23"/>
      <c r="I722" s="23"/>
    </row>
    <row r="723" spans="1:9" s="210" customFormat="1" ht="15" customHeight="1" x14ac:dyDescent="0.25">
      <c r="A723" s="254"/>
      <c r="B723" s="213"/>
      <c r="E723" s="255"/>
      <c r="F723" s="23"/>
      <c r="G723" s="23"/>
      <c r="H723" s="23"/>
      <c r="I723" s="23"/>
    </row>
    <row r="724" spans="1:9" s="210" customFormat="1" ht="15" customHeight="1" x14ac:dyDescent="0.25">
      <c r="A724" s="254"/>
      <c r="B724" s="213"/>
      <c r="E724" s="255"/>
      <c r="F724" s="23"/>
      <c r="G724" s="23"/>
      <c r="H724" s="23"/>
      <c r="I724" s="23"/>
    </row>
    <row r="725" spans="1:9" s="210" customFormat="1" ht="15" customHeight="1" x14ac:dyDescent="0.25">
      <c r="A725" s="254"/>
      <c r="B725" s="213"/>
      <c r="E725" s="255"/>
      <c r="F725" s="23"/>
      <c r="G725" s="23"/>
      <c r="H725" s="23"/>
      <c r="I725" s="23"/>
    </row>
    <row r="726" spans="1:9" s="210" customFormat="1" ht="15" customHeight="1" x14ac:dyDescent="0.25">
      <c r="A726" s="254"/>
      <c r="B726" s="213"/>
      <c r="E726" s="255"/>
      <c r="F726" s="23"/>
      <c r="G726" s="23"/>
      <c r="H726" s="23"/>
      <c r="I726" s="23"/>
    </row>
    <row r="727" spans="1:9" s="210" customFormat="1" ht="15" customHeight="1" x14ac:dyDescent="0.25">
      <c r="A727" s="254"/>
      <c r="B727" s="213"/>
      <c r="E727" s="255"/>
      <c r="F727" s="23"/>
      <c r="G727" s="23"/>
      <c r="H727" s="23"/>
      <c r="I727" s="23"/>
    </row>
    <row r="728" spans="1:9" s="210" customFormat="1" ht="15" customHeight="1" x14ac:dyDescent="0.25">
      <c r="A728" s="254"/>
      <c r="B728" s="213"/>
      <c r="E728" s="255"/>
      <c r="F728" s="23"/>
      <c r="G728" s="23"/>
      <c r="H728" s="23"/>
      <c r="I728" s="23"/>
    </row>
    <row r="729" spans="1:9" s="210" customFormat="1" ht="15" customHeight="1" x14ac:dyDescent="0.25">
      <c r="A729" s="254"/>
      <c r="B729" s="213"/>
      <c r="E729" s="255"/>
      <c r="F729" s="23"/>
      <c r="G729" s="23"/>
      <c r="H729" s="23"/>
      <c r="I729" s="23"/>
    </row>
    <row r="730" spans="1:9" s="210" customFormat="1" ht="15" customHeight="1" x14ac:dyDescent="0.25">
      <c r="A730" s="254"/>
      <c r="B730" s="213"/>
      <c r="E730" s="255"/>
      <c r="F730" s="23"/>
      <c r="G730" s="23"/>
      <c r="H730" s="23"/>
      <c r="I730" s="23"/>
    </row>
    <row r="731" spans="1:9" s="210" customFormat="1" ht="15" customHeight="1" x14ac:dyDescent="0.25">
      <c r="A731" s="254"/>
      <c r="B731" s="213"/>
      <c r="E731" s="255"/>
      <c r="F731" s="23"/>
      <c r="G731" s="23"/>
      <c r="H731" s="23"/>
      <c r="I731" s="23"/>
    </row>
    <row r="732" spans="1:9" s="210" customFormat="1" ht="15" customHeight="1" x14ac:dyDescent="0.25">
      <c r="A732" s="254"/>
      <c r="B732" s="213"/>
      <c r="E732" s="255"/>
      <c r="F732" s="23"/>
      <c r="G732" s="23"/>
      <c r="H732" s="23"/>
      <c r="I732" s="23"/>
    </row>
    <row r="733" spans="1:9" s="210" customFormat="1" ht="15" customHeight="1" x14ac:dyDescent="0.25">
      <c r="A733" s="254"/>
      <c r="B733" s="213"/>
      <c r="E733" s="255"/>
      <c r="F733" s="23"/>
      <c r="G733" s="23"/>
      <c r="H733" s="23"/>
      <c r="I733" s="23"/>
    </row>
    <row r="734" spans="1:9" s="210" customFormat="1" ht="15" customHeight="1" x14ac:dyDescent="0.25">
      <c r="A734" s="254"/>
      <c r="B734" s="213"/>
      <c r="E734" s="255"/>
      <c r="F734" s="23"/>
      <c r="G734" s="23"/>
      <c r="H734" s="23"/>
      <c r="I734" s="23"/>
    </row>
    <row r="735" spans="1:9" s="210" customFormat="1" ht="15" customHeight="1" x14ac:dyDescent="0.25">
      <c r="A735" s="254"/>
      <c r="B735" s="213"/>
      <c r="E735" s="255"/>
      <c r="F735" s="23"/>
      <c r="G735" s="23"/>
      <c r="H735" s="23"/>
      <c r="I735" s="23"/>
    </row>
    <row r="736" spans="1:9" s="210" customFormat="1" ht="15" customHeight="1" x14ac:dyDescent="0.25">
      <c r="A736" s="254"/>
      <c r="B736" s="213"/>
      <c r="E736" s="255"/>
      <c r="F736" s="23"/>
      <c r="G736" s="23"/>
      <c r="H736" s="23"/>
      <c r="I736" s="23"/>
    </row>
    <row r="737" spans="1:9" s="210" customFormat="1" ht="15" customHeight="1" x14ac:dyDescent="0.25">
      <c r="A737" s="254"/>
      <c r="B737" s="213"/>
      <c r="E737" s="255"/>
      <c r="F737" s="23"/>
      <c r="G737" s="23"/>
      <c r="H737" s="23"/>
      <c r="I737" s="23"/>
    </row>
    <row r="738" spans="1:9" s="210" customFormat="1" ht="15" customHeight="1" x14ac:dyDescent="0.25">
      <c r="A738" s="254"/>
      <c r="B738" s="213"/>
      <c r="E738" s="255"/>
      <c r="F738" s="23"/>
      <c r="G738" s="23"/>
      <c r="H738" s="23"/>
      <c r="I738" s="23"/>
    </row>
    <row r="739" spans="1:9" s="210" customFormat="1" ht="15" customHeight="1" x14ac:dyDescent="0.25">
      <c r="A739" s="254"/>
      <c r="B739" s="213"/>
      <c r="E739" s="255"/>
      <c r="F739" s="23"/>
      <c r="G739" s="23"/>
      <c r="H739" s="23"/>
      <c r="I739" s="23"/>
    </row>
    <row r="740" spans="1:9" s="210" customFormat="1" ht="15" customHeight="1" x14ac:dyDescent="0.25">
      <c r="A740" s="254"/>
      <c r="B740" s="213"/>
      <c r="E740" s="255"/>
      <c r="F740" s="23"/>
      <c r="G740" s="23"/>
      <c r="H740" s="23"/>
      <c r="I740" s="23"/>
    </row>
    <row r="741" spans="1:9" s="210" customFormat="1" ht="15" customHeight="1" x14ac:dyDescent="0.25">
      <c r="A741" s="254"/>
      <c r="B741" s="213"/>
      <c r="E741" s="255"/>
      <c r="F741" s="23"/>
      <c r="G741" s="23"/>
      <c r="H741" s="23"/>
      <c r="I741" s="23"/>
    </row>
    <row r="742" spans="1:9" s="210" customFormat="1" ht="15" customHeight="1" x14ac:dyDescent="0.25">
      <c r="A742" s="254"/>
      <c r="B742" s="213"/>
      <c r="E742" s="255"/>
      <c r="F742" s="23"/>
      <c r="G742" s="23"/>
      <c r="H742" s="23"/>
      <c r="I742" s="23"/>
    </row>
    <row r="743" spans="1:9" s="210" customFormat="1" ht="15" customHeight="1" x14ac:dyDescent="0.25">
      <c r="A743" s="254"/>
      <c r="B743" s="213"/>
      <c r="E743" s="255"/>
      <c r="F743" s="23"/>
      <c r="G743" s="23"/>
      <c r="H743" s="23"/>
      <c r="I743" s="23"/>
    </row>
    <row r="744" spans="1:9" s="210" customFormat="1" ht="15" customHeight="1" x14ac:dyDescent="0.25">
      <c r="A744" s="254"/>
      <c r="B744" s="213"/>
      <c r="E744" s="255"/>
      <c r="F744" s="23"/>
      <c r="G744" s="23"/>
      <c r="H744" s="23"/>
      <c r="I744" s="23"/>
    </row>
    <row r="745" spans="1:9" s="210" customFormat="1" ht="15" customHeight="1" x14ac:dyDescent="0.25">
      <c r="A745" s="254"/>
      <c r="B745" s="213"/>
      <c r="E745" s="255"/>
      <c r="F745" s="23"/>
      <c r="G745" s="23"/>
      <c r="H745" s="23"/>
      <c r="I745" s="23"/>
    </row>
    <row r="746" spans="1:9" s="210" customFormat="1" ht="15" customHeight="1" x14ac:dyDescent="0.25">
      <c r="A746" s="254"/>
      <c r="B746" s="213"/>
      <c r="E746" s="255"/>
      <c r="F746" s="23"/>
      <c r="G746" s="23"/>
      <c r="H746" s="23"/>
      <c r="I746" s="23"/>
    </row>
    <row r="747" spans="1:9" s="210" customFormat="1" ht="15" customHeight="1" x14ac:dyDescent="0.25">
      <c r="A747" s="254"/>
      <c r="B747" s="213"/>
      <c r="E747" s="255"/>
      <c r="F747" s="23"/>
      <c r="G747" s="23"/>
      <c r="H747" s="23"/>
      <c r="I747" s="23"/>
    </row>
    <row r="748" spans="1:9" s="210" customFormat="1" ht="15" customHeight="1" x14ac:dyDescent="0.25">
      <c r="A748" s="254"/>
      <c r="B748" s="213"/>
      <c r="E748" s="255"/>
      <c r="F748" s="23"/>
      <c r="G748" s="23"/>
      <c r="H748" s="23"/>
      <c r="I748" s="23"/>
    </row>
    <row r="749" spans="1:9" s="210" customFormat="1" ht="15" customHeight="1" x14ac:dyDescent="0.25">
      <c r="A749" s="254"/>
      <c r="B749" s="213"/>
      <c r="E749" s="255"/>
      <c r="F749" s="23"/>
      <c r="G749" s="23"/>
      <c r="H749" s="23"/>
      <c r="I749" s="23"/>
    </row>
    <row r="750" spans="1:9" s="210" customFormat="1" ht="15" customHeight="1" x14ac:dyDescent="0.25">
      <c r="A750" s="254"/>
      <c r="B750" s="213"/>
      <c r="E750" s="255"/>
      <c r="F750" s="23"/>
      <c r="G750" s="23"/>
      <c r="H750" s="23"/>
      <c r="I750" s="23"/>
    </row>
    <row r="751" spans="1:9" s="210" customFormat="1" ht="15" customHeight="1" x14ac:dyDescent="0.25">
      <c r="A751" s="254"/>
      <c r="B751" s="213"/>
      <c r="E751" s="255"/>
      <c r="F751" s="23"/>
      <c r="G751" s="23"/>
      <c r="H751" s="23"/>
      <c r="I751" s="23"/>
    </row>
    <row r="752" spans="1:9" s="210" customFormat="1" ht="15" customHeight="1" x14ac:dyDescent="0.25">
      <c r="A752" s="254"/>
      <c r="B752" s="213"/>
      <c r="E752" s="255"/>
      <c r="F752" s="23"/>
      <c r="G752" s="23"/>
      <c r="H752" s="23"/>
      <c r="I752" s="23"/>
    </row>
    <row r="753" spans="1:9" s="210" customFormat="1" ht="15" customHeight="1" x14ac:dyDescent="0.25">
      <c r="A753" s="254"/>
      <c r="B753" s="213"/>
      <c r="E753" s="255"/>
      <c r="F753" s="23"/>
      <c r="G753" s="23"/>
      <c r="H753" s="23"/>
      <c r="I753" s="23"/>
    </row>
    <row r="754" spans="1:9" s="210" customFormat="1" ht="15" customHeight="1" x14ac:dyDescent="0.25">
      <c r="A754" s="254"/>
      <c r="B754" s="213"/>
      <c r="E754" s="255"/>
      <c r="F754" s="23"/>
      <c r="G754" s="23"/>
      <c r="H754" s="23"/>
      <c r="I754" s="23"/>
    </row>
    <row r="755" spans="1:9" s="210" customFormat="1" ht="15" customHeight="1" x14ac:dyDescent="0.25">
      <c r="A755" s="254"/>
      <c r="B755" s="213"/>
      <c r="E755" s="255"/>
      <c r="F755" s="23"/>
      <c r="G755" s="23"/>
      <c r="H755" s="23"/>
      <c r="I755" s="23"/>
    </row>
    <row r="756" spans="1:9" s="210" customFormat="1" ht="15" customHeight="1" x14ac:dyDescent="0.25">
      <c r="A756" s="254"/>
      <c r="B756" s="213"/>
      <c r="E756" s="255"/>
      <c r="F756" s="23"/>
      <c r="G756" s="23"/>
      <c r="H756" s="23"/>
      <c r="I756" s="23"/>
    </row>
    <row r="757" spans="1:9" s="210" customFormat="1" ht="15" customHeight="1" x14ac:dyDescent="0.25">
      <c r="A757" s="254"/>
      <c r="B757" s="213"/>
      <c r="E757" s="255"/>
      <c r="F757" s="23"/>
      <c r="G757" s="23"/>
      <c r="H757" s="23"/>
      <c r="I757" s="23"/>
    </row>
    <row r="758" spans="1:9" s="210" customFormat="1" ht="15" customHeight="1" x14ac:dyDescent="0.25">
      <c r="A758" s="254"/>
      <c r="B758" s="213"/>
      <c r="E758" s="255"/>
      <c r="F758" s="23"/>
      <c r="G758" s="23"/>
      <c r="H758" s="23"/>
      <c r="I758" s="23"/>
    </row>
    <row r="759" spans="1:9" s="210" customFormat="1" ht="15" customHeight="1" x14ac:dyDescent="0.25">
      <c r="A759" s="254"/>
      <c r="B759" s="213"/>
      <c r="E759" s="255"/>
      <c r="F759" s="23"/>
      <c r="G759" s="23"/>
      <c r="H759" s="23"/>
      <c r="I759" s="23"/>
    </row>
    <row r="760" spans="1:9" s="210" customFormat="1" ht="15" customHeight="1" x14ac:dyDescent="0.25">
      <c r="A760" s="254"/>
      <c r="B760" s="213"/>
      <c r="E760" s="255"/>
      <c r="F760" s="23"/>
      <c r="G760" s="23"/>
      <c r="H760" s="23"/>
      <c r="I760" s="23"/>
    </row>
    <row r="761" spans="1:9" s="210" customFormat="1" ht="15" customHeight="1" x14ac:dyDescent="0.25">
      <c r="A761" s="254"/>
      <c r="B761" s="213"/>
      <c r="E761" s="255"/>
      <c r="F761" s="23"/>
      <c r="G761" s="23"/>
      <c r="H761" s="23"/>
      <c r="I761" s="23"/>
    </row>
    <row r="762" spans="1:9" s="210" customFormat="1" ht="15" customHeight="1" x14ac:dyDescent="0.25">
      <c r="A762" s="254"/>
      <c r="B762" s="213"/>
      <c r="E762" s="255"/>
      <c r="F762" s="23"/>
      <c r="G762" s="23"/>
      <c r="H762" s="23"/>
      <c r="I762" s="23"/>
    </row>
    <row r="763" spans="1:9" s="210" customFormat="1" ht="15" customHeight="1" x14ac:dyDescent="0.25">
      <c r="A763" s="254"/>
      <c r="B763" s="213"/>
      <c r="E763" s="255"/>
      <c r="F763" s="23"/>
      <c r="G763" s="23"/>
      <c r="H763" s="23"/>
      <c r="I763" s="23"/>
    </row>
    <row r="764" spans="1:9" s="210" customFormat="1" ht="15" customHeight="1" x14ac:dyDescent="0.25">
      <c r="A764" s="254"/>
      <c r="B764" s="213"/>
      <c r="E764" s="255"/>
      <c r="F764" s="23"/>
      <c r="G764" s="23"/>
      <c r="H764" s="23"/>
      <c r="I764" s="23"/>
    </row>
    <row r="765" spans="1:9" s="210" customFormat="1" ht="15" customHeight="1" x14ac:dyDescent="0.25">
      <c r="A765" s="254"/>
      <c r="B765" s="213"/>
      <c r="E765" s="255"/>
      <c r="F765" s="23"/>
      <c r="G765" s="23"/>
      <c r="H765" s="23"/>
      <c r="I765" s="23"/>
    </row>
    <row r="766" spans="1:9" s="210" customFormat="1" ht="15" customHeight="1" x14ac:dyDescent="0.25">
      <c r="A766" s="254"/>
      <c r="B766" s="213"/>
      <c r="E766" s="255"/>
      <c r="F766" s="23"/>
      <c r="G766" s="23"/>
      <c r="H766" s="23"/>
      <c r="I766" s="23"/>
    </row>
    <row r="767" spans="1:9" s="210" customFormat="1" ht="15" customHeight="1" x14ac:dyDescent="0.25">
      <c r="A767" s="254"/>
      <c r="B767" s="213"/>
      <c r="E767" s="255"/>
      <c r="F767" s="23"/>
      <c r="G767" s="23"/>
      <c r="H767" s="23"/>
      <c r="I767" s="23"/>
    </row>
    <row r="768" spans="1:9" s="210" customFormat="1" ht="15" customHeight="1" x14ac:dyDescent="0.25">
      <c r="A768" s="254"/>
      <c r="B768" s="213"/>
      <c r="E768" s="255"/>
      <c r="F768" s="23"/>
      <c r="G768" s="23"/>
      <c r="H768" s="23"/>
      <c r="I768" s="23"/>
    </row>
    <row r="769" spans="1:9" s="210" customFormat="1" ht="15" customHeight="1" x14ac:dyDescent="0.25">
      <c r="A769" s="254"/>
      <c r="B769" s="213"/>
      <c r="E769" s="255"/>
      <c r="F769" s="23"/>
      <c r="G769" s="23"/>
      <c r="H769" s="23"/>
      <c r="I769" s="23"/>
    </row>
    <row r="770" spans="1:9" s="210" customFormat="1" ht="15" customHeight="1" x14ac:dyDescent="0.25">
      <c r="A770" s="254"/>
      <c r="B770" s="213"/>
      <c r="E770" s="255"/>
      <c r="F770" s="23"/>
      <c r="G770" s="23"/>
      <c r="H770" s="23"/>
      <c r="I770" s="23"/>
    </row>
    <row r="771" spans="1:9" s="210" customFormat="1" ht="15" customHeight="1" x14ac:dyDescent="0.25">
      <c r="A771" s="254"/>
      <c r="B771" s="213"/>
      <c r="E771" s="255"/>
      <c r="F771" s="23"/>
      <c r="G771" s="23"/>
      <c r="H771" s="23"/>
      <c r="I771" s="23"/>
    </row>
    <row r="772" spans="1:9" s="210" customFormat="1" ht="15" customHeight="1" x14ac:dyDescent="0.25">
      <c r="A772" s="254"/>
      <c r="B772" s="213"/>
      <c r="E772" s="255"/>
      <c r="F772" s="23"/>
      <c r="G772" s="23"/>
      <c r="H772" s="23"/>
      <c r="I772" s="23"/>
    </row>
    <row r="773" spans="1:9" s="210" customFormat="1" ht="15" customHeight="1" x14ac:dyDescent="0.25">
      <c r="A773" s="254"/>
      <c r="B773" s="213"/>
      <c r="E773" s="255"/>
      <c r="F773" s="23"/>
      <c r="G773" s="23"/>
      <c r="H773" s="23"/>
      <c r="I773" s="23"/>
    </row>
    <row r="774" spans="1:9" s="210" customFormat="1" ht="15" customHeight="1" x14ac:dyDescent="0.25">
      <c r="A774" s="254"/>
      <c r="B774" s="213"/>
      <c r="E774" s="255"/>
      <c r="F774" s="23"/>
      <c r="G774" s="23"/>
      <c r="H774" s="23"/>
      <c r="I774" s="23"/>
    </row>
    <row r="775" spans="1:9" s="210" customFormat="1" ht="15" customHeight="1" x14ac:dyDescent="0.25">
      <c r="A775" s="254"/>
      <c r="B775" s="213"/>
      <c r="E775" s="255"/>
      <c r="F775" s="23"/>
      <c r="G775" s="23"/>
      <c r="H775" s="23"/>
      <c r="I775" s="23"/>
    </row>
    <row r="776" spans="1:9" s="210" customFormat="1" ht="15" customHeight="1" x14ac:dyDescent="0.25">
      <c r="A776" s="254"/>
      <c r="B776" s="213"/>
      <c r="E776" s="255"/>
      <c r="F776" s="23"/>
      <c r="G776" s="23"/>
      <c r="H776" s="23"/>
      <c r="I776" s="23"/>
    </row>
    <row r="777" spans="1:9" s="210" customFormat="1" ht="15" customHeight="1" x14ac:dyDescent="0.25">
      <c r="A777" s="254"/>
      <c r="B777" s="213"/>
      <c r="E777" s="255"/>
      <c r="F777" s="23"/>
      <c r="G777" s="23"/>
      <c r="H777" s="23"/>
      <c r="I777" s="23"/>
    </row>
    <row r="778" spans="1:9" s="210" customFormat="1" ht="15" customHeight="1" x14ac:dyDescent="0.25">
      <c r="A778" s="254"/>
      <c r="B778" s="213"/>
      <c r="E778" s="255"/>
      <c r="F778" s="23"/>
      <c r="G778" s="23"/>
      <c r="H778" s="23"/>
      <c r="I778" s="23"/>
    </row>
    <row r="779" spans="1:9" s="210" customFormat="1" ht="15" customHeight="1" x14ac:dyDescent="0.25">
      <c r="A779" s="254"/>
      <c r="B779" s="213"/>
      <c r="E779" s="255"/>
      <c r="F779" s="23"/>
      <c r="G779" s="23"/>
      <c r="H779" s="23"/>
      <c r="I779" s="23"/>
    </row>
    <row r="780" spans="1:9" s="210" customFormat="1" ht="15" customHeight="1" x14ac:dyDescent="0.25">
      <c r="A780" s="254"/>
      <c r="B780" s="213"/>
      <c r="E780" s="255"/>
      <c r="F780" s="23"/>
      <c r="G780" s="23"/>
      <c r="H780" s="23"/>
      <c r="I780" s="23"/>
    </row>
    <row r="781" spans="1:9" s="210" customFormat="1" ht="15" customHeight="1" x14ac:dyDescent="0.25">
      <c r="A781" s="254"/>
      <c r="B781" s="213"/>
      <c r="E781" s="255"/>
      <c r="F781" s="23"/>
      <c r="G781" s="23"/>
      <c r="H781" s="23"/>
      <c r="I781" s="23"/>
    </row>
    <row r="782" spans="1:9" s="210" customFormat="1" ht="15" customHeight="1" x14ac:dyDescent="0.25">
      <c r="A782" s="254"/>
      <c r="B782" s="213"/>
      <c r="E782" s="255"/>
      <c r="F782" s="23"/>
      <c r="G782" s="23"/>
      <c r="H782" s="23"/>
      <c r="I782" s="23"/>
    </row>
    <row r="783" spans="1:9" s="210" customFormat="1" ht="15" customHeight="1" x14ac:dyDescent="0.25">
      <c r="A783" s="254"/>
      <c r="B783" s="213"/>
      <c r="E783" s="255"/>
      <c r="F783" s="23"/>
      <c r="G783" s="23"/>
      <c r="H783" s="23"/>
      <c r="I783" s="23"/>
    </row>
    <row r="784" spans="1:9" s="210" customFormat="1" ht="15" customHeight="1" x14ac:dyDescent="0.25">
      <c r="A784" s="254"/>
      <c r="B784" s="213"/>
      <c r="E784" s="255"/>
      <c r="F784" s="23"/>
      <c r="G784" s="23"/>
      <c r="H784" s="23"/>
      <c r="I784" s="23"/>
    </row>
    <row r="785" spans="1:9" s="210" customFormat="1" ht="15" customHeight="1" x14ac:dyDescent="0.25">
      <c r="A785" s="254"/>
      <c r="B785" s="213"/>
      <c r="E785" s="255"/>
      <c r="F785" s="23"/>
      <c r="G785" s="23"/>
      <c r="H785" s="23"/>
      <c r="I785" s="23"/>
    </row>
    <row r="786" spans="1:9" s="210" customFormat="1" ht="15" customHeight="1" x14ac:dyDescent="0.25">
      <c r="A786" s="254"/>
      <c r="B786" s="213"/>
      <c r="E786" s="255"/>
      <c r="F786" s="23"/>
      <c r="G786" s="23"/>
      <c r="H786" s="23"/>
      <c r="I786" s="23"/>
    </row>
    <row r="787" spans="1:9" s="210" customFormat="1" ht="15" customHeight="1" x14ac:dyDescent="0.25">
      <c r="A787" s="254"/>
      <c r="B787" s="213"/>
      <c r="E787" s="255"/>
      <c r="F787" s="23"/>
      <c r="G787" s="23"/>
      <c r="H787" s="23"/>
      <c r="I787" s="23"/>
    </row>
    <row r="788" spans="1:9" s="210" customFormat="1" ht="15" customHeight="1" x14ac:dyDescent="0.25">
      <c r="A788" s="254"/>
      <c r="B788" s="213"/>
      <c r="E788" s="255"/>
      <c r="F788" s="23"/>
      <c r="G788" s="23"/>
      <c r="H788" s="23"/>
      <c r="I788" s="23"/>
    </row>
    <row r="789" spans="1:9" s="210" customFormat="1" ht="15" customHeight="1" x14ac:dyDescent="0.25">
      <c r="A789" s="254"/>
      <c r="B789" s="213"/>
      <c r="E789" s="255"/>
      <c r="F789" s="23"/>
      <c r="G789" s="23"/>
      <c r="H789" s="23"/>
      <c r="I789" s="23"/>
    </row>
    <row r="790" spans="1:9" s="210" customFormat="1" ht="15" customHeight="1" x14ac:dyDescent="0.25">
      <c r="A790" s="254"/>
      <c r="B790" s="213"/>
      <c r="E790" s="255"/>
      <c r="F790" s="23"/>
      <c r="G790" s="23"/>
      <c r="H790" s="23"/>
      <c r="I790" s="23"/>
    </row>
    <row r="791" spans="1:9" s="210" customFormat="1" ht="15" customHeight="1" x14ac:dyDescent="0.25">
      <c r="A791" s="254"/>
      <c r="B791" s="213"/>
      <c r="E791" s="255"/>
      <c r="F791" s="23"/>
      <c r="G791" s="23"/>
      <c r="H791" s="23"/>
      <c r="I791" s="23"/>
    </row>
    <row r="792" spans="1:9" s="210" customFormat="1" ht="15" customHeight="1" x14ac:dyDescent="0.25">
      <c r="A792" s="254"/>
      <c r="B792" s="213"/>
      <c r="E792" s="255"/>
      <c r="F792" s="23"/>
      <c r="G792" s="23"/>
      <c r="H792" s="23"/>
      <c r="I792" s="23"/>
    </row>
    <row r="793" spans="1:9" s="210" customFormat="1" ht="15" customHeight="1" x14ac:dyDescent="0.25">
      <c r="A793" s="254"/>
      <c r="B793" s="213"/>
      <c r="E793" s="255"/>
      <c r="F793" s="23"/>
      <c r="G793" s="23"/>
      <c r="H793" s="23"/>
      <c r="I793" s="23"/>
    </row>
    <row r="794" spans="1:9" s="210" customFormat="1" ht="15" customHeight="1" x14ac:dyDescent="0.25">
      <c r="A794" s="254"/>
      <c r="B794" s="213"/>
      <c r="E794" s="255"/>
      <c r="F794" s="23"/>
      <c r="G794" s="23"/>
      <c r="H794" s="23"/>
      <c r="I794" s="23"/>
    </row>
    <row r="795" spans="1:9" s="210" customFormat="1" ht="15" customHeight="1" x14ac:dyDescent="0.25">
      <c r="A795" s="254"/>
      <c r="B795" s="213"/>
      <c r="E795" s="255"/>
      <c r="F795" s="23"/>
      <c r="G795" s="23"/>
      <c r="H795" s="23"/>
      <c r="I795" s="23"/>
    </row>
    <row r="796" spans="1:9" s="210" customFormat="1" ht="15" customHeight="1" x14ac:dyDescent="0.25">
      <c r="A796" s="254"/>
      <c r="B796" s="213"/>
      <c r="E796" s="255"/>
      <c r="F796" s="23"/>
      <c r="G796" s="23"/>
      <c r="H796" s="23"/>
      <c r="I796" s="23"/>
    </row>
    <row r="797" spans="1:9" s="210" customFormat="1" ht="15" customHeight="1" x14ac:dyDescent="0.25">
      <c r="A797" s="254"/>
      <c r="B797" s="213"/>
      <c r="E797" s="255"/>
      <c r="F797" s="23"/>
      <c r="G797" s="23"/>
      <c r="H797" s="23"/>
      <c r="I797" s="23"/>
    </row>
    <row r="798" spans="1:9" s="210" customFormat="1" ht="15" customHeight="1" x14ac:dyDescent="0.25">
      <c r="A798" s="254"/>
      <c r="B798" s="213"/>
      <c r="E798" s="255"/>
      <c r="F798" s="23"/>
      <c r="G798" s="23"/>
      <c r="H798" s="23"/>
      <c r="I798" s="23"/>
    </row>
    <row r="799" spans="1:9" s="210" customFormat="1" ht="15" customHeight="1" x14ac:dyDescent="0.25">
      <c r="A799" s="254"/>
      <c r="B799" s="213"/>
      <c r="E799" s="255"/>
      <c r="F799" s="23"/>
      <c r="G799" s="23"/>
      <c r="H799" s="23"/>
      <c r="I799" s="23"/>
    </row>
    <row r="800" spans="1:9" s="210" customFormat="1" ht="15" customHeight="1" x14ac:dyDescent="0.25">
      <c r="A800" s="254"/>
      <c r="B800" s="213"/>
      <c r="E800" s="255"/>
      <c r="F800" s="23"/>
      <c r="G800" s="23"/>
      <c r="H800" s="23"/>
      <c r="I800" s="23"/>
    </row>
    <row r="801" spans="1:9" s="210" customFormat="1" ht="15" customHeight="1" x14ac:dyDescent="0.25">
      <c r="A801" s="254"/>
      <c r="B801" s="213"/>
      <c r="E801" s="255"/>
      <c r="F801" s="23"/>
      <c r="G801" s="23"/>
      <c r="H801" s="23"/>
      <c r="I801" s="23"/>
    </row>
    <row r="802" spans="1:9" s="210" customFormat="1" ht="15" customHeight="1" x14ac:dyDescent="0.25">
      <c r="A802" s="254"/>
      <c r="B802" s="213"/>
      <c r="E802" s="255"/>
      <c r="F802" s="23"/>
      <c r="G802" s="23"/>
      <c r="H802" s="23"/>
      <c r="I802" s="23"/>
    </row>
    <row r="803" spans="1:9" s="210" customFormat="1" ht="15" customHeight="1" x14ac:dyDescent="0.25">
      <c r="A803" s="254"/>
      <c r="B803" s="213"/>
      <c r="E803" s="255"/>
      <c r="F803" s="23"/>
      <c r="G803" s="23"/>
      <c r="H803" s="23"/>
      <c r="I803" s="23"/>
    </row>
    <row r="804" spans="1:9" s="210" customFormat="1" ht="15" customHeight="1" x14ac:dyDescent="0.25">
      <c r="A804" s="254"/>
      <c r="B804" s="213"/>
      <c r="E804" s="255"/>
      <c r="F804" s="23"/>
      <c r="G804" s="23"/>
      <c r="H804" s="23"/>
      <c r="I804" s="23"/>
    </row>
    <row r="805" spans="1:9" s="210" customFormat="1" ht="15" customHeight="1" x14ac:dyDescent="0.25">
      <c r="A805" s="254"/>
      <c r="B805" s="213"/>
      <c r="E805" s="255"/>
      <c r="F805" s="23"/>
      <c r="G805" s="23"/>
      <c r="H805" s="23"/>
      <c r="I805" s="23"/>
    </row>
    <row r="806" spans="1:9" s="210" customFormat="1" ht="15" customHeight="1" x14ac:dyDescent="0.25">
      <c r="A806" s="254"/>
      <c r="B806" s="213"/>
      <c r="E806" s="255"/>
      <c r="F806" s="23"/>
      <c r="G806" s="23"/>
      <c r="H806" s="23"/>
      <c r="I806" s="23"/>
    </row>
    <row r="807" spans="1:9" s="210" customFormat="1" ht="15" customHeight="1" x14ac:dyDescent="0.25">
      <c r="A807" s="254"/>
      <c r="B807" s="213"/>
      <c r="E807" s="255"/>
      <c r="F807" s="23"/>
      <c r="G807" s="23"/>
      <c r="H807" s="23"/>
      <c r="I807" s="23"/>
    </row>
    <row r="808" spans="1:9" s="210" customFormat="1" ht="15" customHeight="1" x14ac:dyDescent="0.25">
      <c r="A808" s="254"/>
      <c r="B808" s="213"/>
      <c r="E808" s="255"/>
      <c r="F808" s="23"/>
      <c r="G808" s="23"/>
      <c r="H808" s="23"/>
      <c r="I808" s="23"/>
    </row>
    <row r="809" spans="1:9" s="210" customFormat="1" ht="15" customHeight="1" x14ac:dyDescent="0.25">
      <c r="A809" s="254"/>
      <c r="B809" s="213"/>
      <c r="E809" s="255"/>
      <c r="F809" s="23"/>
      <c r="G809" s="23"/>
      <c r="H809" s="23"/>
      <c r="I809" s="23"/>
    </row>
    <row r="810" spans="1:9" s="210" customFormat="1" ht="15" customHeight="1" x14ac:dyDescent="0.25">
      <c r="A810" s="254"/>
      <c r="B810" s="213"/>
      <c r="E810" s="255"/>
      <c r="F810" s="23"/>
      <c r="G810" s="23"/>
      <c r="H810" s="23"/>
      <c r="I810" s="23"/>
    </row>
    <row r="811" spans="1:9" s="210" customFormat="1" ht="15" customHeight="1" x14ac:dyDescent="0.25">
      <c r="A811" s="254"/>
      <c r="B811" s="213"/>
      <c r="E811" s="255"/>
      <c r="F811" s="23"/>
      <c r="G811" s="23"/>
      <c r="H811" s="23"/>
      <c r="I811" s="23"/>
    </row>
    <row r="812" spans="1:9" s="210" customFormat="1" ht="15" customHeight="1" x14ac:dyDescent="0.25">
      <c r="A812" s="254"/>
      <c r="B812" s="213"/>
      <c r="E812" s="255"/>
      <c r="F812" s="23"/>
      <c r="G812" s="23"/>
      <c r="H812" s="23"/>
      <c r="I812" s="23"/>
    </row>
    <row r="813" spans="1:9" s="210" customFormat="1" ht="15" customHeight="1" x14ac:dyDescent="0.25">
      <c r="A813" s="254"/>
      <c r="B813" s="213"/>
      <c r="E813" s="255"/>
      <c r="F813" s="23"/>
      <c r="G813" s="23"/>
      <c r="H813" s="23"/>
      <c r="I813" s="23"/>
    </row>
    <row r="814" spans="1:9" s="210" customFormat="1" ht="15" customHeight="1" x14ac:dyDescent="0.25">
      <c r="A814" s="254"/>
      <c r="B814" s="213"/>
      <c r="E814" s="255"/>
      <c r="F814" s="23"/>
      <c r="G814" s="23"/>
      <c r="H814" s="23"/>
      <c r="I814" s="23"/>
    </row>
    <row r="815" spans="1:9" s="210" customFormat="1" ht="15" customHeight="1" x14ac:dyDescent="0.25">
      <c r="A815" s="254"/>
      <c r="B815" s="213"/>
      <c r="E815" s="255"/>
      <c r="F815" s="23"/>
      <c r="G815" s="23"/>
      <c r="H815" s="23"/>
      <c r="I815" s="23"/>
    </row>
    <row r="816" spans="1:9" s="210" customFormat="1" ht="15" customHeight="1" x14ac:dyDescent="0.25">
      <c r="A816" s="254"/>
      <c r="B816" s="213"/>
      <c r="E816" s="255"/>
      <c r="F816" s="23"/>
      <c r="G816" s="23"/>
      <c r="H816" s="23"/>
      <c r="I816" s="23"/>
    </row>
    <row r="817" spans="1:9" s="210" customFormat="1" ht="15" customHeight="1" x14ac:dyDescent="0.25">
      <c r="A817" s="254"/>
      <c r="B817" s="213"/>
      <c r="E817" s="255"/>
      <c r="F817" s="23"/>
      <c r="G817" s="23"/>
      <c r="H817" s="23"/>
      <c r="I817" s="23"/>
    </row>
    <row r="818" spans="1:9" s="210" customFormat="1" ht="15" customHeight="1" x14ac:dyDescent="0.25">
      <c r="A818" s="254"/>
      <c r="B818" s="213"/>
      <c r="E818" s="255"/>
      <c r="F818" s="23"/>
      <c r="G818" s="23"/>
      <c r="H818" s="23"/>
      <c r="I818" s="23"/>
    </row>
    <row r="819" spans="1:9" s="210" customFormat="1" ht="15" customHeight="1" x14ac:dyDescent="0.25">
      <c r="A819" s="254"/>
      <c r="B819" s="213"/>
      <c r="E819" s="255"/>
      <c r="F819" s="23"/>
      <c r="G819" s="23"/>
      <c r="H819" s="23"/>
      <c r="I819" s="23"/>
    </row>
    <row r="820" spans="1:9" s="210" customFormat="1" ht="15" customHeight="1" x14ac:dyDescent="0.25">
      <c r="A820" s="254"/>
      <c r="B820" s="213"/>
      <c r="E820" s="255"/>
      <c r="F820" s="23"/>
      <c r="G820" s="23"/>
      <c r="H820" s="23"/>
      <c r="I820" s="23"/>
    </row>
    <row r="821" spans="1:9" s="210" customFormat="1" ht="15" customHeight="1" x14ac:dyDescent="0.25">
      <c r="A821" s="254"/>
      <c r="B821" s="213"/>
      <c r="E821" s="255"/>
      <c r="F821" s="23"/>
      <c r="G821" s="23"/>
      <c r="H821" s="23"/>
      <c r="I821" s="23"/>
    </row>
    <row r="822" spans="1:9" s="210" customFormat="1" ht="15" customHeight="1" x14ac:dyDescent="0.25">
      <c r="A822" s="254"/>
      <c r="B822" s="213"/>
      <c r="E822" s="255"/>
      <c r="F822" s="23"/>
      <c r="G822" s="23"/>
      <c r="H822" s="23"/>
      <c r="I822" s="23"/>
    </row>
    <row r="823" spans="1:9" s="210" customFormat="1" ht="15" customHeight="1" x14ac:dyDescent="0.25">
      <c r="A823" s="254"/>
      <c r="B823" s="213"/>
      <c r="E823" s="255"/>
      <c r="F823" s="23"/>
      <c r="G823" s="23"/>
      <c r="H823" s="23"/>
      <c r="I823" s="23"/>
    </row>
    <row r="824" spans="1:9" s="210" customFormat="1" ht="15" customHeight="1" x14ac:dyDescent="0.25">
      <c r="A824" s="254"/>
      <c r="B824" s="213"/>
      <c r="E824" s="255"/>
      <c r="F824" s="23"/>
      <c r="G824" s="23"/>
      <c r="H824" s="23"/>
      <c r="I824" s="23"/>
    </row>
    <row r="825" spans="1:9" s="210" customFormat="1" ht="15" customHeight="1" x14ac:dyDescent="0.25">
      <c r="A825" s="254"/>
      <c r="B825" s="213"/>
      <c r="E825" s="255"/>
      <c r="F825" s="23"/>
      <c r="G825" s="23"/>
      <c r="H825" s="23"/>
      <c r="I825" s="23"/>
    </row>
    <row r="826" spans="1:9" s="210" customFormat="1" ht="15" customHeight="1" x14ac:dyDescent="0.25">
      <c r="A826" s="254"/>
      <c r="B826" s="213"/>
      <c r="E826" s="255"/>
      <c r="F826" s="23"/>
      <c r="G826" s="23"/>
      <c r="H826" s="23"/>
      <c r="I826" s="23"/>
    </row>
    <row r="827" spans="1:9" s="210" customFormat="1" ht="15" customHeight="1" x14ac:dyDescent="0.25">
      <c r="A827" s="254"/>
      <c r="B827" s="213"/>
      <c r="E827" s="255"/>
      <c r="F827" s="23"/>
      <c r="G827" s="23"/>
      <c r="H827" s="23"/>
      <c r="I827" s="23"/>
    </row>
    <row r="828" spans="1:9" s="210" customFormat="1" ht="15" customHeight="1" x14ac:dyDescent="0.25">
      <c r="A828" s="254"/>
      <c r="B828" s="213"/>
      <c r="E828" s="255"/>
      <c r="F828" s="23"/>
      <c r="G828" s="23"/>
      <c r="H828" s="23"/>
      <c r="I828" s="23"/>
    </row>
    <row r="829" spans="1:9" s="210" customFormat="1" ht="15" customHeight="1" x14ac:dyDescent="0.25">
      <c r="A829" s="254"/>
      <c r="B829" s="213"/>
      <c r="E829" s="255"/>
      <c r="F829" s="23"/>
      <c r="G829" s="23"/>
      <c r="H829" s="23"/>
      <c r="I829" s="23"/>
    </row>
    <row r="830" spans="1:9" s="210" customFormat="1" ht="15" customHeight="1" x14ac:dyDescent="0.25">
      <c r="A830" s="254"/>
      <c r="B830" s="213"/>
      <c r="E830" s="255"/>
      <c r="F830" s="23"/>
      <c r="G830" s="23"/>
      <c r="H830" s="23"/>
      <c r="I830" s="23"/>
    </row>
    <row r="831" spans="1:9" s="210" customFormat="1" ht="15" customHeight="1" x14ac:dyDescent="0.25">
      <c r="A831" s="254"/>
      <c r="B831" s="213"/>
      <c r="E831" s="255"/>
      <c r="F831" s="23"/>
      <c r="G831" s="23"/>
      <c r="H831" s="23"/>
      <c r="I831" s="23"/>
    </row>
    <row r="832" spans="1:9" s="210" customFormat="1" ht="15" customHeight="1" x14ac:dyDescent="0.25">
      <c r="A832" s="254"/>
      <c r="B832" s="213"/>
      <c r="E832" s="255"/>
      <c r="F832" s="23"/>
      <c r="G832" s="23"/>
      <c r="H832" s="23"/>
      <c r="I832" s="23"/>
    </row>
    <row r="833" spans="1:9" s="210" customFormat="1" ht="15" customHeight="1" x14ac:dyDescent="0.25">
      <c r="A833" s="254"/>
      <c r="B833" s="213"/>
      <c r="E833" s="255"/>
      <c r="F833" s="23"/>
      <c r="G833" s="23"/>
      <c r="H833" s="23"/>
      <c r="I833" s="23"/>
    </row>
    <row r="834" spans="1:9" s="210" customFormat="1" ht="15" customHeight="1" x14ac:dyDescent="0.25">
      <c r="A834" s="254"/>
      <c r="B834" s="213"/>
      <c r="E834" s="255"/>
      <c r="F834" s="23"/>
      <c r="G834" s="23"/>
      <c r="H834" s="23"/>
      <c r="I834" s="23"/>
    </row>
    <row r="835" spans="1:9" s="210" customFormat="1" ht="15" customHeight="1" x14ac:dyDescent="0.25">
      <c r="A835" s="254"/>
      <c r="B835" s="213"/>
      <c r="E835" s="255"/>
      <c r="F835" s="23"/>
      <c r="G835" s="23"/>
      <c r="H835" s="23"/>
      <c r="I835" s="23"/>
    </row>
    <row r="836" spans="1:9" s="210" customFormat="1" ht="15" customHeight="1" x14ac:dyDescent="0.25">
      <c r="A836" s="254"/>
      <c r="B836" s="213"/>
      <c r="E836" s="255"/>
      <c r="F836" s="23"/>
      <c r="G836" s="23"/>
      <c r="H836" s="23"/>
      <c r="I836" s="23"/>
    </row>
    <row r="837" spans="1:9" s="210" customFormat="1" ht="15" customHeight="1" x14ac:dyDescent="0.25">
      <c r="A837" s="254"/>
      <c r="B837" s="213"/>
      <c r="E837" s="255"/>
      <c r="F837" s="23"/>
      <c r="G837" s="23"/>
      <c r="H837" s="23"/>
      <c r="I837" s="23"/>
    </row>
    <row r="838" spans="1:9" s="210" customFormat="1" ht="15" customHeight="1" x14ac:dyDescent="0.25">
      <c r="A838" s="254"/>
      <c r="B838" s="213"/>
      <c r="E838" s="255"/>
      <c r="F838" s="23"/>
      <c r="G838" s="23"/>
      <c r="H838" s="23"/>
      <c r="I838" s="23"/>
    </row>
    <row r="839" spans="1:9" s="210" customFormat="1" ht="15" customHeight="1" x14ac:dyDescent="0.25">
      <c r="A839" s="254"/>
      <c r="B839" s="213"/>
      <c r="E839" s="255"/>
      <c r="F839" s="23"/>
      <c r="G839" s="23"/>
      <c r="H839" s="23"/>
      <c r="I839" s="23"/>
    </row>
    <row r="840" spans="1:9" s="210" customFormat="1" ht="15" customHeight="1" x14ac:dyDescent="0.25">
      <c r="A840" s="254"/>
      <c r="B840" s="213"/>
      <c r="E840" s="255"/>
      <c r="F840" s="23"/>
      <c r="G840" s="23"/>
      <c r="H840" s="23"/>
      <c r="I840" s="23"/>
    </row>
    <row r="841" spans="1:9" s="210" customFormat="1" ht="15" customHeight="1" x14ac:dyDescent="0.25">
      <c r="A841" s="254"/>
      <c r="B841" s="213"/>
      <c r="E841" s="255"/>
      <c r="F841" s="23"/>
      <c r="G841" s="23"/>
      <c r="H841" s="23"/>
      <c r="I841" s="23"/>
    </row>
    <row r="842" spans="1:9" s="210" customFormat="1" ht="15" customHeight="1" x14ac:dyDescent="0.25">
      <c r="A842" s="254"/>
      <c r="B842" s="213"/>
      <c r="E842" s="255"/>
      <c r="F842" s="23"/>
      <c r="G842" s="23"/>
      <c r="H842" s="23"/>
      <c r="I842" s="23"/>
    </row>
    <row r="843" spans="1:9" s="210" customFormat="1" ht="15" customHeight="1" x14ac:dyDescent="0.25">
      <c r="A843" s="254"/>
      <c r="B843" s="213"/>
      <c r="E843" s="255"/>
      <c r="F843" s="23"/>
      <c r="G843" s="23"/>
      <c r="H843" s="23"/>
      <c r="I843" s="23"/>
    </row>
    <row r="844" spans="1:9" s="210" customFormat="1" ht="15" customHeight="1" x14ac:dyDescent="0.25">
      <c r="A844" s="254"/>
      <c r="B844" s="213"/>
      <c r="E844" s="255"/>
      <c r="F844" s="23"/>
      <c r="G844" s="23"/>
      <c r="H844" s="23"/>
      <c r="I844" s="23"/>
    </row>
    <row r="845" spans="1:9" s="210" customFormat="1" ht="15" customHeight="1" x14ac:dyDescent="0.25">
      <c r="A845" s="254"/>
      <c r="B845" s="213"/>
      <c r="E845" s="255"/>
      <c r="F845" s="23"/>
      <c r="G845" s="23"/>
      <c r="H845" s="23"/>
      <c r="I845" s="23"/>
    </row>
    <row r="846" spans="1:9" s="210" customFormat="1" ht="15" customHeight="1" x14ac:dyDescent="0.25">
      <c r="A846" s="254"/>
      <c r="B846" s="213"/>
      <c r="E846" s="255"/>
      <c r="F846" s="23"/>
      <c r="G846" s="23"/>
      <c r="H846" s="23"/>
      <c r="I846" s="23"/>
    </row>
    <row r="847" spans="1:9" s="210" customFormat="1" ht="15" customHeight="1" x14ac:dyDescent="0.25">
      <c r="A847" s="254"/>
      <c r="B847" s="213"/>
      <c r="E847" s="255"/>
      <c r="F847" s="23"/>
      <c r="G847" s="23"/>
      <c r="H847" s="23"/>
      <c r="I847" s="23"/>
    </row>
    <row r="848" spans="1:9" s="210" customFormat="1" ht="15" customHeight="1" x14ac:dyDescent="0.25">
      <c r="A848" s="254"/>
      <c r="B848" s="213"/>
      <c r="E848" s="255"/>
      <c r="F848" s="23"/>
      <c r="G848" s="23"/>
      <c r="H848" s="23"/>
      <c r="I848" s="23"/>
    </row>
    <row r="849" spans="1:9" s="210" customFormat="1" ht="15" customHeight="1" x14ac:dyDescent="0.25">
      <c r="A849" s="254"/>
      <c r="B849" s="213"/>
      <c r="E849" s="255"/>
      <c r="F849" s="23"/>
      <c r="G849" s="23"/>
      <c r="H849" s="23"/>
      <c r="I849" s="23"/>
    </row>
    <row r="850" spans="1:9" s="210" customFormat="1" ht="15" customHeight="1" x14ac:dyDescent="0.25">
      <c r="A850" s="254"/>
      <c r="B850" s="213"/>
      <c r="E850" s="255"/>
      <c r="F850" s="23"/>
      <c r="G850" s="23"/>
      <c r="H850" s="23"/>
      <c r="I850" s="23"/>
    </row>
    <row r="851" spans="1:9" s="210" customFormat="1" ht="15" customHeight="1" x14ac:dyDescent="0.25">
      <c r="A851" s="254"/>
      <c r="B851" s="213"/>
      <c r="E851" s="255"/>
      <c r="F851" s="23"/>
      <c r="G851" s="23"/>
      <c r="H851" s="23"/>
      <c r="I851" s="23"/>
    </row>
    <row r="852" spans="1:9" s="210" customFormat="1" ht="15" customHeight="1" x14ac:dyDescent="0.25">
      <c r="A852" s="254"/>
      <c r="B852" s="213"/>
      <c r="E852" s="255"/>
      <c r="F852" s="23"/>
      <c r="G852" s="23"/>
      <c r="H852" s="23"/>
      <c r="I852" s="23"/>
    </row>
    <row r="853" spans="1:9" s="210" customFormat="1" ht="15" customHeight="1" x14ac:dyDescent="0.25">
      <c r="A853" s="254"/>
      <c r="B853" s="213"/>
      <c r="E853" s="255"/>
      <c r="F853" s="23"/>
      <c r="G853" s="23"/>
      <c r="H853" s="23"/>
      <c r="I853" s="23"/>
    </row>
    <row r="854" spans="1:9" s="210" customFormat="1" ht="15" customHeight="1" x14ac:dyDescent="0.25">
      <c r="A854" s="254"/>
      <c r="B854" s="213"/>
      <c r="E854" s="255"/>
      <c r="F854" s="23"/>
      <c r="G854" s="23"/>
      <c r="H854" s="23"/>
      <c r="I854" s="23"/>
    </row>
    <row r="855" spans="1:9" s="210" customFormat="1" ht="15" customHeight="1" x14ac:dyDescent="0.25">
      <c r="A855" s="254"/>
      <c r="B855" s="213"/>
      <c r="E855" s="255"/>
      <c r="F855" s="23"/>
      <c r="G855" s="23"/>
      <c r="H855" s="23"/>
      <c r="I855" s="23"/>
    </row>
    <row r="856" spans="1:9" s="210" customFormat="1" ht="15" customHeight="1" x14ac:dyDescent="0.25">
      <c r="A856" s="254"/>
      <c r="B856" s="213"/>
      <c r="E856" s="255"/>
      <c r="F856" s="23"/>
      <c r="G856" s="23"/>
      <c r="H856" s="23"/>
      <c r="I856" s="23"/>
    </row>
    <row r="857" spans="1:9" s="210" customFormat="1" ht="15" customHeight="1" x14ac:dyDescent="0.25">
      <c r="A857" s="254"/>
      <c r="B857" s="213"/>
      <c r="E857" s="255"/>
      <c r="F857" s="23"/>
      <c r="G857" s="23"/>
      <c r="H857" s="23"/>
      <c r="I857" s="23"/>
    </row>
    <row r="858" spans="1:9" s="210" customFormat="1" ht="15" customHeight="1" x14ac:dyDescent="0.25">
      <c r="A858" s="254"/>
      <c r="B858" s="213"/>
      <c r="E858" s="255"/>
      <c r="F858" s="23"/>
      <c r="G858" s="23"/>
      <c r="H858" s="23"/>
      <c r="I858" s="23"/>
    </row>
    <row r="859" spans="1:9" s="210" customFormat="1" ht="15" customHeight="1" x14ac:dyDescent="0.25">
      <c r="A859" s="254"/>
      <c r="B859" s="213"/>
      <c r="E859" s="255"/>
      <c r="F859" s="23"/>
      <c r="G859" s="23"/>
      <c r="H859" s="23"/>
      <c r="I859" s="23"/>
    </row>
    <row r="860" spans="1:9" s="210" customFormat="1" ht="15" customHeight="1" x14ac:dyDescent="0.25">
      <c r="A860" s="254"/>
      <c r="B860" s="213"/>
      <c r="E860" s="255"/>
      <c r="F860" s="23"/>
      <c r="G860" s="23"/>
      <c r="H860" s="23"/>
      <c r="I860" s="23"/>
    </row>
    <row r="861" spans="1:9" s="210" customFormat="1" ht="15" customHeight="1" x14ac:dyDescent="0.25">
      <c r="A861" s="254"/>
      <c r="B861" s="213"/>
      <c r="E861" s="255"/>
      <c r="F861" s="23"/>
      <c r="G861" s="23"/>
      <c r="H861" s="23"/>
      <c r="I861" s="23"/>
    </row>
    <row r="862" spans="1:9" s="210" customFormat="1" ht="15" customHeight="1" x14ac:dyDescent="0.25">
      <c r="A862" s="254"/>
      <c r="B862" s="213"/>
      <c r="E862" s="255"/>
      <c r="F862" s="23"/>
      <c r="G862" s="23"/>
      <c r="H862" s="23"/>
      <c r="I862" s="23"/>
    </row>
    <row r="863" spans="1:9" s="210" customFormat="1" ht="15" customHeight="1" x14ac:dyDescent="0.25">
      <c r="A863" s="254"/>
      <c r="B863" s="213"/>
      <c r="E863" s="255"/>
      <c r="F863" s="23"/>
      <c r="G863" s="23"/>
      <c r="H863" s="23"/>
      <c r="I863" s="23"/>
    </row>
    <row r="864" spans="1:9" s="210" customFormat="1" ht="15" customHeight="1" x14ac:dyDescent="0.25">
      <c r="A864" s="254"/>
      <c r="B864" s="213"/>
      <c r="E864" s="255"/>
      <c r="F864" s="23"/>
      <c r="G864" s="23"/>
      <c r="H864" s="23"/>
      <c r="I864" s="23"/>
    </row>
    <row r="865" spans="1:9" s="210" customFormat="1" ht="15" customHeight="1" x14ac:dyDescent="0.25">
      <c r="A865" s="254"/>
      <c r="B865" s="213"/>
      <c r="E865" s="255"/>
      <c r="F865" s="23"/>
      <c r="G865" s="23"/>
      <c r="H865" s="23"/>
      <c r="I865" s="23"/>
    </row>
    <row r="866" spans="1:9" s="210" customFormat="1" ht="15" customHeight="1" x14ac:dyDescent="0.25">
      <c r="A866" s="254"/>
      <c r="B866" s="213"/>
      <c r="E866" s="255"/>
      <c r="F866" s="23"/>
      <c r="G866" s="23"/>
      <c r="H866" s="23"/>
      <c r="I866" s="23"/>
    </row>
    <row r="867" spans="1:9" s="210" customFormat="1" ht="15" customHeight="1" x14ac:dyDescent="0.25">
      <c r="A867" s="254"/>
      <c r="B867" s="213"/>
      <c r="E867" s="255"/>
      <c r="F867" s="23"/>
      <c r="G867" s="23"/>
      <c r="H867" s="23"/>
      <c r="I867" s="23"/>
    </row>
    <row r="868" spans="1:9" s="210" customFormat="1" ht="15" customHeight="1" x14ac:dyDescent="0.25">
      <c r="A868" s="254"/>
      <c r="B868" s="213"/>
      <c r="E868" s="255"/>
      <c r="F868" s="23"/>
      <c r="G868" s="23"/>
      <c r="H868" s="23"/>
      <c r="I868" s="23"/>
    </row>
    <row r="869" spans="1:9" s="210" customFormat="1" ht="15" customHeight="1" x14ac:dyDescent="0.25">
      <c r="A869" s="254"/>
      <c r="B869" s="213"/>
      <c r="E869" s="255"/>
      <c r="F869" s="23"/>
      <c r="G869" s="23"/>
      <c r="H869" s="23"/>
      <c r="I869" s="23"/>
    </row>
    <row r="870" spans="1:9" s="210" customFormat="1" ht="15" customHeight="1" x14ac:dyDescent="0.25">
      <c r="A870" s="254"/>
      <c r="B870" s="213"/>
      <c r="E870" s="255"/>
      <c r="F870" s="23"/>
      <c r="G870" s="23"/>
      <c r="H870" s="23"/>
      <c r="I870" s="23"/>
    </row>
    <row r="871" spans="1:9" s="210" customFormat="1" ht="15" customHeight="1" x14ac:dyDescent="0.25">
      <c r="A871" s="254"/>
      <c r="B871" s="213"/>
      <c r="E871" s="255"/>
      <c r="F871" s="23"/>
      <c r="G871" s="23"/>
      <c r="H871" s="23"/>
      <c r="I871" s="23"/>
    </row>
    <row r="872" spans="1:9" s="210" customFormat="1" ht="15" customHeight="1" x14ac:dyDescent="0.25">
      <c r="A872" s="254"/>
      <c r="B872" s="213"/>
      <c r="E872" s="255"/>
      <c r="F872" s="23"/>
      <c r="G872" s="23"/>
      <c r="H872" s="23"/>
      <c r="I872" s="23"/>
    </row>
    <row r="873" spans="1:9" s="210" customFormat="1" ht="15" customHeight="1" x14ac:dyDescent="0.25">
      <c r="A873" s="254"/>
      <c r="B873" s="213"/>
      <c r="E873" s="255"/>
      <c r="F873" s="23"/>
      <c r="G873" s="23"/>
      <c r="H873" s="23"/>
      <c r="I873" s="23"/>
    </row>
    <row r="874" spans="1:9" s="210" customFormat="1" ht="15" customHeight="1" x14ac:dyDescent="0.25">
      <c r="A874" s="254"/>
      <c r="B874" s="213"/>
      <c r="E874" s="255"/>
      <c r="F874" s="23"/>
      <c r="G874" s="23"/>
      <c r="H874" s="23"/>
      <c r="I874" s="23"/>
    </row>
    <row r="875" spans="1:9" s="210" customFormat="1" ht="15" customHeight="1" x14ac:dyDescent="0.25">
      <c r="A875" s="254"/>
      <c r="B875" s="213"/>
      <c r="E875" s="255"/>
      <c r="F875" s="23"/>
      <c r="G875" s="23"/>
      <c r="H875" s="23"/>
      <c r="I875" s="23"/>
    </row>
    <row r="876" spans="1:9" s="210" customFormat="1" ht="15" customHeight="1" x14ac:dyDescent="0.25">
      <c r="A876" s="254"/>
      <c r="B876" s="213"/>
      <c r="E876" s="255"/>
      <c r="F876" s="23"/>
      <c r="G876" s="23"/>
      <c r="H876" s="23"/>
      <c r="I876" s="23"/>
    </row>
    <row r="877" spans="1:9" s="210" customFormat="1" ht="15" customHeight="1" x14ac:dyDescent="0.25">
      <c r="A877" s="254"/>
      <c r="B877" s="213"/>
      <c r="E877" s="255"/>
      <c r="F877" s="23"/>
      <c r="G877" s="23"/>
      <c r="H877" s="23"/>
      <c r="I877" s="23"/>
    </row>
    <row r="878" spans="1:9" s="210" customFormat="1" ht="15" customHeight="1" x14ac:dyDescent="0.25">
      <c r="A878" s="254"/>
      <c r="B878" s="213"/>
      <c r="E878" s="255"/>
      <c r="F878" s="23"/>
      <c r="G878" s="23"/>
      <c r="H878" s="23"/>
      <c r="I878" s="23"/>
    </row>
    <row r="879" spans="1:9" s="210" customFormat="1" ht="15" customHeight="1" x14ac:dyDescent="0.25">
      <c r="A879" s="254"/>
      <c r="B879" s="213"/>
      <c r="E879" s="255"/>
      <c r="F879" s="23"/>
      <c r="G879" s="23"/>
      <c r="H879" s="23"/>
      <c r="I879" s="23"/>
    </row>
    <row r="880" spans="1:9" s="210" customFormat="1" ht="15" customHeight="1" x14ac:dyDescent="0.25">
      <c r="A880" s="254"/>
      <c r="B880" s="213"/>
      <c r="E880" s="255"/>
      <c r="F880" s="23"/>
      <c r="G880" s="23"/>
      <c r="H880" s="23"/>
      <c r="I880" s="23"/>
    </row>
    <row r="881" spans="1:9" s="210" customFormat="1" ht="15" customHeight="1" x14ac:dyDescent="0.25">
      <c r="A881" s="254"/>
      <c r="B881" s="213"/>
      <c r="E881" s="255"/>
      <c r="F881" s="23"/>
      <c r="G881" s="23"/>
      <c r="H881" s="23"/>
      <c r="I881" s="23"/>
    </row>
    <row r="882" spans="1:9" s="210" customFormat="1" ht="15" customHeight="1" x14ac:dyDescent="0.25">
      <c r="A882" s="254"/>
      <c r="B882" s="213"/>
      <c r="E882" s="255"/>
      <c r="F882" s="23"/>
      <c r="G882" s="23"/>
      <c r="H882" s="23"/>
      <c r="I882" s="23"/>
    </row>
    <row r="883" spans="1:9" s="210" customFormat="1" ht="15" customHeight="1" x14ac:dyDescent="0.25">
      <c r="A883" s="254"/>
      <c r="B883" s="213"/>
      <c r="E883" s="255"/>
      <c r="F883" s="23"/>
      <c r="G883" s="23"/>
      <c r="H883" s="23"/>
      <c r="I883" s="23"/>
    </row>
    <row r="884" spans="1:9" s="210" customFormat="1" ht="15" customHeight="1" x14ac:dyDescent="0.25">
      <c r="A884" s="254"/>
      <c r="B884" s="213"/>
      <c r="E884" s="255"/>
      <c r="F884" s="23"/>
      <c r="G884" s="23"/>
      <c r="H884" s="23"/>
      <c r="I884" s="23"/>
    </row>
    <row r="885" spans="1:9" s="210" customFormat="1" ht="15" customHeight="1" x14ac:dyDescent="0.25">
      <c r="A885" s="254"/>
      <c r="B885" s="213"/>
      <c r="E885" s="255"/>
      <c r="F885" s="23"/>
      <c r="G885" s="23"/>
      <c r="H885" s="23"/>
      <c r="I885" s="23"/>
    </row>
    <row r="886" spans="1:9" s="210" customFormat="1" ht="15" customHeight="1" x14ac:dyDescent="0.25">
      <c r="A886" s="254"/>
      <c r="B886" s="213"/>
      <c r="E886" s="255"/>
      <c r="F886" s="23"/>
      <c r="G886" s="23"/>
      <c r="H886" s="23"/>
      <c r="I886" s="23"/>
    </row>
    <row r="887" spans="1:9" s="210" customFormat="1" ht="15" customHeight="1" x14ac:dyDescent="0.25">
      <c r="A887" s="254"/>
      <c r="B887" s="213"/>
      <c r="E887" s="255"/>
      <c r="F887" s="23"/>
      <c r="G887" s="23"/>
      <c r="H887" s="23"/>
      <c r="I887" s="23"/>
    </row>
    <row r="888" spans="1:9" s="210" customFormat="1" ht="15" customHeight="1" x14ac:dyDescent="0.25">
      <c r="A888" s="254"/>
      <c r="B888" s="213"/>
      <c r="E888" s="255"/>
      <c r="F888" s="23"/>
      <c r="G888" s="23"/>
      <c r="H888" s="23"/>
      <c r="I888" s="23"/>
    </row>
    <row r="889" spans="1:9" s="210" customFormat="1" ht="15" customHeight="1" x14ac:dyDescent="0.25">
      <c r="A889" s="254"/>
      <c r="B889" s="213"/>
      <c r="E889" s="255"/>
      <c r="F889" s="23"/>
      <c r="G889" s="23"/>
      <c r="H889" s="23"/>
      <c r="I889" s="23"/>
    </row>
    <row r="890" spans="1:9" s="210" customFormat="1" ht="15" customHeight="1" x14ac:dyDescent="0.25">
      <c r="A890" s="254"/>
      <c r="B890" s="213"/>
      <c r="E890" s="255"/>
      <c r="F890" s="23"/>
      <c r="G890" s="23"/>
      <c r="H890" s="23"/>
      <c r="I890" s="23"/>
    </row>
    <row r="891" spans="1:9" s="210" customFormat="1" ht="15" customHeight="1" x14ac:dyDescent="0.25">
      <c r="A891" s="254"/>
      <c r="B891" s="213"/>
      <c r="E891" s="255"/>
      <c r="F891" s="23"/>
      <c r="G891" s="23"/>
      <c r="H891" s="23"/>
      <c r="I891" s="23"/>
    </row>
    <row r="892" spans="1:9" s="210" customFormat="1" ht="15" customHeight="1" x14ac:dyDescent="0.25">
      <c r="A892" s="254"/>
      <c r="B892" s="213"/>
      <c r="E892" s="255"/>
      <c r="F892" s="23"/>
      <c r="G892" s="23"/>
      <c r="H892" s="23"/>
      <c r="I892" s="23"/>
    </row>
    <row r="893" spans="1:9" s="210" customFormat="1" ht="15" customHeight="1" x14ac:dyDescent="0.25">
      <c r="A893" s="254"/>
      <c r="B893" s="213"/>
      <c r="E893" s="255"/>
      <c r="F893" s="23"/>
      <c r="G893" s="23"/>
      <c r="H893" s="23"/>
      <c r="I893" s="23"/>
    </row>
    <row r="894" spans="1:9" s="210" customFormat="1" ht="15" customHeight="1" x14ac:dyDescent="0.25">
      <c r="A894" s="254"/>
      <c r="B894" s="213"/>
      <c r="E894" s="255"/>
      <c r="F894" s="23"/>
      <c r="G894" s="23"/>
      <c r="H894" s="23"/>
      <c r="I894" s="23"/>
    </row>
    <row r="895" spans="1:9" s="210" customFormat="1" ht="15" customHeight="1" x14ac:dyDescent="0.25">
      <c r="A895" s="254"/>
      <c r="B895" s="213"/>
      <c r="E895" s="255"/>
      <c r="F895" s="23"/>
      <c r="G895" s="23"/>
      <c r="H895" s="23"/>
      <c r="I895" s="23"/>
    </row>
    <row r="896" spans="1:9" s="210" customFormat="1" ht="15" customHeight="1" x14ac:dyDescent="0.25">
      <c r="A896" s="254"/>
      <c r="B896" s="213"/>
      <c r="E896" s="255"/>
      <c r="F896" s="23"/>
      <c r="G896" s="23"/>
      <c r="H896" s="23"/>
      <c r="I896" s="23"/>
    </row>
    <row r="897" spans="1:9" s="210" customFormat="1" ht="15" customHeight="1" x14ac:dyDescent="0.25">
      <c r="A897" s="254"/>
      <c r="B897" s="213"/>
      <c r="E897" s="255"/>
      <c r="F897" s="23"/>
      <c r="G897" s="23"/>
      <c r="H897" s="23"/>
      <c r="I897" s="23"/>
    </row>
    <row r="898" spans="1:9" s="210" customFormat="1" ht="15" customHeight="1" x14ac:dyDescent="0.25">
      <c r="A898" s="254"/>
      <c r="B898" s="213"/>
      <c r="E898" s="255"/>
      <c r="F898" s="23"/>
      <c r="G898" s="23"/>
      <c r="H898" s="23"/>
      <c r="I898" s="23"/>
    </row>
    <row r="899" spans="1:9" s="210" customFormat="1" ht="15" customHeight="1" x14ac:dyDescent="0.25">
      <c r="A899" s="254"/>
      <c r="B899" s="213"/>
      <c r="E899" s="255"/>
      <c r="F899" s="23"/>
      <c r="G899" s="23"/>
      <c r="H899" s="23"/>
      <c r="I899" s="23"/>
    </row>
    <row r="900" spans="1:9" s="210" customFormat="1" ht="15" customHeight="1" x14ac:dyDescent="0.25">
      <c r="A900" s="254"/>
      <c r="B900" s="213"/>
      <c r="E900" s="255"/>
      <c r="F900" s="23"/>
      <c r="G900" s="23"/>
      <c r="H900" s="23"/>
      <c r="I900" s="23"/>
    </row>
    <row r="901" spans="1:9" s="210" customFormat="1" ht="15" customHeight="1" x14ac:dyDescent="0.25">
      <c r="A901" s="254"/>
      <c r="B901" s="213"/>
      <c r="E901" s="255"/>
      <c r="F901" s="23"/>
      <c r="G901" s="23"/>
      <c r="H901" s="23"/>
      <c r="I901" s="23"/>
    </row>
    <row r="902" spans="1:9" s="210" customFormat="1" ht="15" customHeight="1" x14ac:dyDescent="0.25">
      <c r="A902" s="254"/>
      <c r="B902" s="213"/>
      <c r="E902" s="255"/>
      <c r="F902" s="23"/>
      <c r="G902" s="23"/>
      <c r="H902" s="23"/>
      <c r="I902" s="23"/>
    </row>
    <row r="903" spans="1:9" s="210" customFormat="1" ht="15" customHeight="1" x14ac:dyDescent="0.25">
      <c r="A903" s="254"/>
      <c r="B903" s="213"/>
      <c r="E903" s="255"/>
      <c r="F903" s="23"/>
      <c r="G903" s="23"/>
      <c r="H903" s="23"/>
      <c r="I903" s="23"/>
    </row>
    <row r="904" spans="1:9" s="210" customFormat="1" ht="15" customHeight="1" x14ac:dyDescent="0.25">
      <c r="A904" s="254"/>
      <c r="B904" s="213"/>
      <c r="E904" s="255"/>
      <c r="F904" s="23"/>
      <c r="G904" s="23"/>
      <c r="H904" s="23"/>
      <c r="I904" s="23"/>
    </row>
    <row r="905" spans="1:9" s="210" customFormat="1" ht="15" customHeight="1" x14ac:dyDescent="0.25">
      <c r="A905" s="254"/>
      <c r="B905" s="213"/>
      <c r="E905" s="255"/>
      <c r="F905" s="23"/>
      <c r="G905" s="23"/>
      <c r="H905" s="23"/>
      <c r="I905" s="23"/>
    </row>
    <row r="906" spans="1:9" s="210" customFormat="1" ht="15" customHeight="1" x14ac:dyDescent="0.25">
      <c r="A906" s="254"/>
      <c r="B906" s="213"/>
      <c r="E906" s="255"/>
      <c r="F906" s="23"/>
      <c r="G906" s="23"/>
      <c r="H906" s="23"/>
      <c r="I906" s="23"/>
    </row>
    <row r="907" spans="1:9" s="210" customFormat="1" ht="15" customHeight="1" x14ac:dyDescent="0.25">
      <c r="A907" s="254"/>
      <c r="B907" s="213"/>
      <c r="E907" s="255"/>
      <c r="F907" s="23"/>
      <c r="G907" s="23"/>
      <c r="H907" s="23"/>
      <c r="I907" s="23"/>
    </row>
    <row r="908" spans="1:9" s="210" customFormat="1" ht="15" customHeight="1" x14ac:dyDescent="0.25">
      <c r="A908" s="254"/>
      <c r="B908" s="213"/>
      <c r="E908" s="255"/>
      <c r="F908" s="23"/>
      <c r="G908" s="23"/>
      <c r="H908" s="23"/>
      <c r="I908" s="23"/>
    </row>
    <row r="909" spans="1:9" s="210" customFormat="1" ht="15" customHeight="1" x14ac:dyDescent="0.25">
      <c r="A909" s="254"/>
      <c r="B909" s="213"/>
      <c r="E909" s="255"/>
      <c r="F909" s="23"/>
      <c r="G909" s="23"/>
      <c r="H909" s="23"/>
      <c r="I909" s="23"/>
    </row>
    <row r="910" spans="1:9" s="210" customFormat="1" ht="15" customHeight="1" x14ac:dyDescent="0.25">
      <c r="A910" s="254"/>
      <c r="B910" s="213"/>
      <c r="E910" s="255"/>
      <c r="F910" s="23"/>
      <c r="G910" s="23"/>
      <c r="H910" s="23"/>
      <c r="I910" s="23"/>
    </row>
    <row r="911" spans="1:9" s="210" customFormat="1" ht="15" customHeight="1" x14ac:dyDescent="0.25">
      <c r="A911" s="254"/>
      <c r="B911" s="213"/>
      <c r="E911" s="255"/>
      <c r="F911" s="23"/>
      <c r="G911" s="23"/>
      <c r="H911" s="23"/>
      <c r="I911" s="23"/>
    </row>
    <row r="912" spans="1:9" s="210" customFormat="1" ht="15" customHeight="1" x14ac:dyDescent="0.25">
      <c r="A912" s="254"/>
      <c r="B912" s="213"/>
      <c r="E912" s="255"/>
      <c r="F912" s="23"/>
      <c r="G912" s="23"/>
      <c r="H912" s="23"/>
      <c r="I912" s="23"/>
    </row>
    <row r="913" spans="1:9" s="210" customFormat="1" ht="15" customHeight="1" x14ac:dyDescent="0.25">
      <c r="A913" s="254"/>
      <c r="B913" s="213"/>
      <c r="E913" s="255"/>
      <c r="F913" s="23"/>
      <c r="G913" s="23"/>
      <c r="H913" s="23"/>
      <c r="I913" s="23"/>
    </row>
    <row r="914" spans="1:9" s="210" customFormat="1" ht="15" customHeight="1" x14ac:dyDescent="0.25">
      <c r="A914" s="254"/>
      <c r="B914" s="213"/>
      <c r="E914" s="255"/>
      <c r="F914" s="23"/>
      <c r="G914" s="23"/>
      <c r="H914" s="23"/>
      <c r="I914" s="23"/>
    </row>
    <row r="915" spans="1:9" s="210" customFormat="1" ht="15" customHeight="1" x14ac:dyDescent="0.25">
      <c r="A915" s="254"/>
      <c r="B915" s="213"/>
      <c r="E915" s="255"/>
      <c r="F915" s="23"/>
      <c r="G915" s="23"/>
      <c r="H915" s="23"/>
      <c r="I915" s="23"/>
    </row>
    <row r="916" spans="1:9" s="210" customFormat="1" ht="15" customHeight="1" x14ac:dyDescent="0.25">
      <c r="A916" s="254"/>
      <c r="B916" s="213"/>
      <c r="E916" s="255"/>
      <c r="F916" s="23"/>
      <c r="G916" s="23"/>
      <c r="H916" s="23"/>
      <c r="I916" s="23"/>
    </row>
    <row r="917" spans="1:9" s="210" customFormat="1" ht="15" customHeight="1" x14ac:dyDescent="0.25">
      <c r="A917" s="254"/>
      <c r="B917" s="213"/>
      <c r="E917" s="255"/>
      <c r="F917" s="23"/>
      <c r="G917" s="23"/>
      <c r="H917" s="23"/>
      <c r="I917" s="23"/>
    </row>
    <row r="918" spans="1:9" s="210" customFormat="1" ht="15" customHeight="1" x14ac:dyDescent="0.25">
      <c r="A918" s="254"/>
      <c r="B918" s="213"/>
      <c r="E918" s="255"/>
      <c r="F918" s="23"/>
      <c r="G918" s="23"/>
      <c r="H918" s="23"/>
      <c r="I918" s="23"/>
    </row>
    <row r="919" spans="1:9" s="210" customFormat="1" ht="15" customHeight="1" x14ac:dyDescent="0.25">
      <c r="A919" s="254"/>
      <c r="B919" s="213"/>
      <c r="E919" s="255"/>
      <c r="F919" s="23"/>
      <c r="G919" s="23"/>
      <c r="H919" s="23"/>
      <c r="I919" s="23"/>
    </row>
    <row r="920" spans="1:9" s="210" customFormat="1" ht="15" customHeight="1" x14ac:dyDescent="0.25">
      <c r="A920" s="254"/>
      <c r="B920" s="213"/>
      <c r="E920" s="255"/>
      <c r="F920" s="23"/>
      <c r="G920" s="23"/>
      <c r="H920" s="23"/>
      <c r="I920" s="23"/>
    </row>
    <row r="921" spans="1:9" s="210" customFormat="1" ht="15" customHeight="1" x14ac:dyDescent="0.25">
      <c r="A921" s="254"/>
      <c r="B921" s="213"/>
      <c r="E921" s="255"/>
      <c r="F921" s="23"/>
      <c r="G921" s="23"/>
      <c r="H921" s="23"/>
      <c r="I921" s="23"/>
    </row>
    <row r="922" spans="1:9" s="210" customFormat="1" ht="15" customHeight="1" x14ac:dyDescent="0.25">
      <c r="A922" s="254"/>
      <c r="B922" s="213"/>
      <c r="E922" s="255"/>
      <c r="F922" s="23"/>
      <c r="G922" s="23"/>
      <c r="H922" s="23"/>
      <c r="I922" s="23"/>
    </row>
    <row r="923" spans="1:9" s="210" customFormat="1" ht="15" customHeight="1" x14ac:dyDescent="0.25">
      <c r="A923" s="254"/>
      <c r="B923" s="213"/>
      <c r="E923" s="255"/>
      <c r="F923" s="23"/>
      <c r="G923" s="23"/>
      <c r="H923" s="23"/>
      <c r="I923" s="23"/>
    </row>
    <row r="924" spans="1:9" s="210" customFormat="1" ht="15" customHeight="1" x14ac:dyDescent="0.25">
      <c r="A924" s="254"/>
      <c r="B924" s="213"/>
      <c r="E924" s="255"/>
      <c r="F924" s="23"/>
      <c r="G924" s="23"/>
      <c r="H924" s="23"/>
      <c r="I924" s="23"/>
    </row>
    <row r="925" spans="1:9" s="210" customFormat="1" ht="15" customHeight="1" x14ac:dyDescent="0.25">
      <c r="A925" s="254"/>
      <c r="B925" s="213"/>
      <c r="E925" s="255"/>
      <c r="F925" s="23"/>
      <c r="G925" s="23"/>
      <c r="H925" s="23"/>
      <c r="I925" s="23"/>
    </row>
    <row r="926" spans="1:9" s="210" customFormat="1" ht="15" customHeight="1" x14ac:dyDescent="0.25">
      <c r="A926" s="254"/>
      <c r="B926" s="213"/>
      <c r="E926" s="255"/>
      <c r="F926" s="23"/>
      <c r="G926" s="23"/>
      <c r="H926" s="23"/>
      <c r="I926" s="23"/>
    </row>
    <row r="927" spans="1:9" s="210" customFormat="1" ht="15" customHeight="1" x14ac:dyDescent="0.25">
      <c r="A927" s="254"/>
      <c r="B927" s="213"/>
      <c r="E927" s="255"/>
      <c r="F927" s="23"/>
      <c r="G927" s="23"/>
      <c r="H927" s="23"/>
      <c r="I927" s="23"/>
    </row>
    <row r="928" spans="1:9" s="210" customFormat="1" ht="15" customHeight="1" x14ac:dyDescent="0.25">
      <c r="A928" s="254"/>
      <c r="B928" s="213"/>
      <c r="E928" s="255"/>
      <c r="F928" s="23"/>
      <c r="G928" s="23"/>
      <c r="H928" s="23"/>
      <c r="I928" s="23"/>
    </row>
    <row r="929" spans="1:9" s="210" customFormat="1" ht="15" customHeight="1" x14ac:dyDescent="0.25">
      <c r="A929" s="254"/>
      <c r="B929" s="213"/>
      <c r="E929" s="255"/>
      <c r="F929" s="23"/>
      <c r="G929" s="23"/>
      <c r="H929" s="23"/>
      <c r="I929" s="23"/>
    </row>
    <row r="930" spans="1:9" s="210" customFormat="1" ht="15" customHeight="1" x14ac:dyDescent="0.25">
      <c r="A930" s="254"/>
      <c r="B930" s="213"/>
      <c r="E930" s="255"/>
      <c r="F930" s="23"/>
      <c r="G930" s="23"/>
      <c r="H930" s="23"/>
      <c r="I930" s="23"/>
    </row>
    <row r="931" spans="1:9" s="210" customFormat="1" ht="15" customHeight="1" x14ac:dyDescent="0.25">
      <c r="A931" s="254"/>
      <c r="B931" s="213"/>
      <c r="E931" s="255"/>
      <c r="F931" s="23"/>
      <c r="G931" s="23"/>
      <c r="H931" s="23"/>
      <c r="I931" s="23"/>
    </row>
    <row r="932" spans="1:9" s="210" customFormat="1" ht="15" customHeight="1" x14ac:dyDescent="0.25">
      <c r="A932" s="254"/>
      <c r="B932" s="213"/>
      <c r="E932" s="255"/>
      <c r="F932" s="23"/>
      <c r="G932" s="23"/>
      <c r="H932" s="23"/>
      <c r="I932" s="23"/>
    </row>
    <row r="933" spans="1:9" s="210" customFormat="1" ht="15" customHeight="1" x14ac:dyDescent="0.25">
      <c r="A933" s="254"/>
      <c r="B933" s="213"/>
      <c r="E933" s="255"/>
      <c r="F933" s="23"/>
      <c r="G933" s="23"/>
      <c r="H933" s="23"/>
      <c r="I933" s="23"/>
    </row>
    <row r="934" spans="1:9" s="210" customFormat="1" ht="15" customHeight="1" x14ac:dyDescent="0.25">
      <c r="A934" s="254"/>
      <c r="B934" s="213"/>
      <c r="E934" s="255"/>
      <c r="F934" s="23"/>
      <c r="G934" s="23"/>
      <c r="H934" s="23"/>
      <c r="I934" s="23"/>
    </row>
    <row r="935" spans="1:9" s="210" customFormat="1" ht="15" customHeight="1" x14ac:dyDescent="0.25">
      <c r="A935" s="254"/>
      <c r="B935" s="213"/>
      <c r="E935" s="255"/>
      <c r="F935" s="23"/>
      <c r="G935" s="23"/>
      <c r="H935" s="23"/>
      <c r="I935" s="23"/>
    </row>
    <row r="936" spans="1:9" s="210" customFormat="1" ht="15" customHeight="1" x14ac:dyDescent="0.25">
      <c r="A936" s="254"/>
      <c r="B936" s="213"/>
      <c r="E936" s="255"/>
      <c r="F936" s="23"/>
      <c r="G936" s="23"/>
      <c r="H936" s="23"/>
      <c r="I936" s="23"/>
    </row>
    <row r="937" spans="1:9" s="210" customFormat="1" ht="15" customHeight="1" x14ac:dyDescent="0.25">
      <c r="A937" s="254"/>
      <c r="B937" s="213"/>
      <c r="E937" s="255"/>
      <c r="F937" s="23"/>
      <c r="G937" s="23"/>
      <c r="H937" s="23"/>
      <c r="I937" s="23"/>
    </row>
    <row r="938" spans="1:9" s="210" customFormat="1" ht="15" customHeight="1" x14ac:dyDescent="0.25">
      <c r="A938" s="254"/>
      <c r="B938" s="213"/>
      <c r="E938" s="255"/>
      <c r="F938" s="23"/>
      <c r="G938" s="23"/>
      <c r="H938" s="23"/>
      <c r="I938" s="23"/>
    </row>
    <row r="939" spans="1:9" s="210" customFormat="1" ht="15" customHeight="1" x14ac:dyDescent="0.25">
      <c r="A939" s="254"/>
      <c r="B939" s="213"/>
      <c r="E939" s="255"/>
      <c r="F939" s="23"/>
      <c r="G939" s="23"/>
      <c r="H939" s="23"/>
      <c r="I939" s="23"/>
    </row>
    <row r="940" spans="1:9" s="210" customFormat="1" ht="15" customHeight="1" x14ac:dyDescent="0.25">
      <c r="A940" s="254"/>
      <c r="B940" s="213"/>
      <c r="E940" s="255"/>
      <c r="F940" s="23"/>
      <c r="G940" s="23"/>
      <c r="H940" s="23"/>
      <c r="I940" s="23"/>
    </row>
    <row r="941" spans="1:9" s="210" customFormat="1" ht="15" customHeight="1" x14ac:dyDescent="0.25">
      <c r="A941" s="254"/>
      <c r="B941" s="213"/>
      <c r="E941" s="255"/>
      <c r="F941" s="23"/>
      <c r="G941" s="23"/>
      <c r="H941" s="23"/>
      <c r="I941" s="23"/>
    </row>
    <row r="942" spans="1:9" s="210" customFormat="1" ht="15" customHeight="1" x14ac:dyDescent="0.25">
      <c r="A942" s="254"/>
      <c r="B942" s="213"/>
      <c r="E942" s="255"/>
      <c r="F942" s="23"/>
      <c r="G942" s="23"/>
      <c r="H942" s="23"/>
      <c r="I942" s="23"/>
    </row>
    <row r="943" spans="1:9" s="210" customFormat="1" ht="15" customHeight="1" x14ac:dyDescent="0.25">
      <c r="A943" s="254"/>
      <c r="B943" s="213"/>
      <c r="E943" s="255"/>
      <c r="F943" s="23"/>
      <c r="G943" s="23"/>
      <c r="H943" s="23"/>
      <c r="I943" s="23"/>
    </row>
    <row r="944" spans="1:9" s="210" customFormat="1" ht="15" customHeight="1" x14ac:dyDescent="0.25">
      <c r="A944" s="254"/>
      <c r="B944" s="213"/>
      <c r="E944" s="255"/>
      <c r="F944" s="23"/>
      <c r="G944" s="23"/>
      <c r="H944" s="23"/>
      <c r="I944" s="23"/>
    </row>
    <row r="945" spans="1:9" s="210" customFormat="1" ht="15" customHeight="1" x14ac:dyDescent="0.25">
      <c r="A945" s="254"/>
      <c r="B945" s="213"/>
      <c r="E945" s="255"/>
      <c r="F945" s="23"/>
      <c r="G945" s="23"/>
      <c r="H945" s="23"/>
      <c r="I945" s="23"/>
    </row>
    <row r="946" spans="1:9" s="210" customFormat="1" ht="15" customHeight="1" x14ac:dyDescent="0.25">
      <c r="A946" s="254"/>
      <c r="B946" s="213"/>
      <c r="E946" s="255"/>
      <c r="F946" s="23"/>
      <c r="G946" s="23"/>
      <c r="H946" s="23"/>
      <c r="I946" s="23"/>
    </row>
    <row r="947" spans="1:9" s="210" customFormat="1" ht="15" customHeight="1" x14ac:dyDescent="0.25">
      <c r="A947" s="254"/>
      <c r="B947" s="213"/>
      <c r="E947" s="255"/>
      <c r="F947" s="23"/>
      <c r="G947" s="23"/>
      <c r="H947" s="23"/>
      <c r="I947" s="23"/>
    </row>
    <row r="948" spans="1:9" s="210" customFormat="1" ht="15" customHeight="1" x14ac:dyDescent="0.25">
      <c r="A948" s="254"/>
      <c r="B948" s="213"/>
      <c r="E948" s="255"/>
      <c r="F948" s="23"/>
      <c r="G948" s="23"/>
      <c r="H948" s="23"/>
      <c r="I948" s="23"/>
    </row>
    <row r="949" spans="1:9" s="210" customFormat="1" ht="15" customHeight="1" x14ac:dyDescent="0.25">
      <c r="A949" s="254"/>
      <c r="B949" s="213"/>
      <c r="E949" s="255"/>
      <c r="F949" s="23"/>
      <c r="G949" s="23"/>
      <c r="H949" s="23"/>
      <c r="I949" s="23"/>
    </row>
    <row r="950" spans="1:9" s="210" customFormat="1" ht="15" customHeight="1" x14ac:dyDescent="0.25">
      <c r="A950" s="254"/>
      <c r="B950" s="213"/>
      <c r="E950" s="255"/>
      <c r="F950" s="23"/>
      <c r="G950" s="23"/>
      <c r="H950" s="23"/>
      <c r="I950" s="23"/>
    </row>
    <row r="951" spans="1:9" s="210" customFormat="1" ht="15" customHeight="1" x14ac:dyDescent="0.25">
      <c r="A951" s="254"/>
      <c r="B951" s="213"/>
      <c r="E951" s="255"/>
      <c r="F951" s="23"/>
      <c r="G951" s="23"/>
      <c r="H951" s="23"/>
      <c r="I951" s="23"/>
    </row>
    <row r="952" spans="1:9" s="210" customFormat="1" ht="15" customHeight="1" x14ac:dyDescent="0.25">
      <c r="A952" s="254"/>
      <c r="B952" s="213"/>
      <c r="E952" s="255"/>
      <c r="F952" s="23"/>
      <c r="G952" s="23"/>
      <c r="H952" s="23"/>
      <c r="I952" s="23"/>
    </row>
    <row r="953" spans="1:9" s="210" customFormat="1" ht="15" customHeight="1" x14ac:dyDescent="0.25">
      <c r="A953" s="254"/>
      <c r="B953" s="213"/>
      <c r="E953" s="255"/>
      <c r="F953" s="23"/>
      <c r="G953" s="23"/>
      <c r="H953" s="23"/>
      <c r="I953" s="23"/>
    </row>
    <row r="954" spans="1:9" s="210" customFormat="1" ht="15" customHeight="1" x14ac:dyDescent="0.25">
      <c r="A954" s="254"/>
      <c r="B954" s="213"/>
      <c r="E954" s="255"/>
      <c r="F954" s="23"/>
      <c r="G954" s="23"/>
      <c r="H954" s="23"/>
      <c r="I954" s="23"/>
    </row>
    <row r="955" spans="1:9" s="210" customFormat="1" ht="15" customHeight="1" x14ac:dyDescent="0.25">
      <c r="A955" s="254"/>
      <c r="B955" s="213"/>
      <c r="E955" s="255"/>
      <c r="F955" s="23"/>
      <c r="G955" s="23"/>
      <c r="H955" s="23"/>
      <c r="I955" s="23"/>
    </row>
    <row r="956" spans="1:9" s="210" customFormat="1" ht="15" customHeight="1" x14ac:dyDescent="0.25">
      <c r="A956" s="254"/>
      <c r="B956" s="213"/>
      <c r="E956" s="255"/>
      <c r="F956" s="23"/>
      <c r="G956" s="23"/>
      <c r="H956" s="23"/>
      <c r="I956" s="23"/>
    </row>
    <row r="957" spans="1:9" s="210" customFormat="1" ht="15" customHeight="1" x14ac:dyDescent="0.25">
      <c r="A957" s="254"/>
      <c r="B957" s="213"/>
      <c r="E957" s="255"/>
      <c r="F957" s="23"/>
      <c r="G957" s="23"/>
      <c r="H957" s="23"/>
      <c r="I957" s="23"/>
    </row>
    <row r="958" spans="1:9" s="210" customFormat="1" ht="15" customHeight="1" x14ac:dyDescent="0.25">
      <c r="A958" s="254"/>
      <c r="B958" s="213"/>
      <c r="E958" s="255"/>
      <c r="F958" s="23"/>
      <c r="G958" s="23"/>
      <c r="H958" s="23"/>
      <c r="I958" s="23"/>
    </row>
    <row r="959" spans="1:9" s="210" customFormat="1" ht="15" customHeight="1" x14ac:dyDescent="0.25">
      <c r="A959" s="254"/>
      <c r="B959" s="213"/>
      <c r="E959" s="255"/>
      <c r="F959" s="23"/>
      <c r="G959" s="23"/>
      <c r="H959" s="23"/>
      <c r="I959" s="23"/>
    </row>
    <row r="960" spans="1:9" s="210" customFormat="1" ht="15" customHeight="1" x14ac:dyDescent="0.25">
      <c r="A960" s="254"/>
      <c r="B960" s="213"/>
      <c r="E960" s="255"/>
      <c r="F960" s="23"/>
      <c r="G960" s="23"/>
      <c r="H960" s="23"/>
      <c r="I960" s="23"/>
    </row>
    <row r="961" spans="1:9" s="210" customFormat="1" ht="15" customHeight="1" x14ac:dyDescent="0.25">
      <c r="A961" s="254"/>
      <c r="B961" s="213"/>
      <c r="E961" s="255"/>
      <c r="F961" s="23"/>
      <c r="G961" s="23"/>
      <c r="H961" s="23"/>
      <c r="I961" s="23"/>
    </row>
    <row r="962" spans="1:9" s="210" customFormat="1" ht="15" customHeight="1" x14ac:dyDescent="0.25">
      <c r="A962" s="254"/>
      <c r="B962" s="213"/>
      <c r="E962" s="255"/>
      <c r="F962" s="23"/>
      <c r="G962" s="23"/>
      <c r="H962" s="23"/>
      <c r="I962" s="23"/>
    </row>
    <row r="963" spans="1:9" s="210" customFormat="1" ht="15" customHeight="1" x14ac:dyDescent="0.25">
      <c r="A963" s="254"/>
      <c r="B963" s="213"/>
      <c r="E963" s="255"/>
      <c r="F963" s="23"/>
      <c r="G963" s="23"/>
      <c r="H963" s="23"/>
      <c r="I963" s="23"/>
    </row>
    <row r="964" spans="1:9" s="210" customFormat="1" ht="15" customHeight="1" x14ac:dyDescent="0.25">
      <c r="A964" s="254"/>
      <c r="B964" s="213"/>
      <c r="E964" s="255"/>
      <c r="F964" s="23"/>
      <c r="G964" s="23"/>
      <c r="H964" s="23"/>
      <c r="I964" s="23"/>
    </row>
    <row r="965" spans="1:9" s="210" customFormat="1" ht="15" customHeight="1" x14ac:dyDescent="0.25">
      <c r="A965" s="254"/>
      <c r="B965" s="213"/>
      <c r="E965" s="255"/>
      <c r="F965" s="23"/>
      <c r="G965" s="23"/>
      <c r="H965" s="23"/>
      <c r="I965" s="23"/>
    </row>
    <row r="966" spans="1:9" s="210" customFormat="1" ht="15" customHeight="1" x14ac:dyDescent="0.25">
      <c r="A966" s="254"/>
      <c r="B966" s="213"/>
      <c r="E966" s="255"/>
      <c r="F966" s="23"/>
      <c r="G966" s="23"/>
      <c r="H966" s="23"/>
      <c r="I966" s="23"/>
    </row>
    <row r="967" spans="1:9" s="210" customFormat="1" ht="15" customHeight="1" x14ac:dyDescent="0.25">
      <c r="A967" s="254"/>
      <c r="B967" s="213"/>
      <c r="E967" s="255"/>
      <c r="F967" s="23"/>
      <c r="G967" s="23"/>
      <c r="H967" s="23"/>
      <c r="I967" s="23"/>
    </row>
    <row r="968" spans="1:9" s="210" customFormat="1" ht="15" customHeight="1" x14ac:dyDescent="0.25">
      <c r="A968" s="254"/>
      <c r="B968" s="213"/>
      <c r="E968" s="255"/>
      <c r="F968" s="23"/>
      <c r="G968" s="23"/>
      <c r="H968" s="23"/>
      <c r="I968" s="23"/>
    </row>
    <row r="969" spans="1:9" s="210" customFormat="1" ht="15" customHeight="1" x14ac:dyDescent="0.25">
      <c r="A969" s="254"/>
      <c r="B969" s="213"/>
      <c r="E969" s="255"/>
      <c r="F969" s="23"/>
      <c r="G969" s="23"/>
      <c r="H969" s="23"/>
      <c r="I969" s="23"/>
    </row>
    <row r="970" spans="1:9" s="210" customFormat="1" ht="15" customHeight="1" x14ac:dyDescent="0.25">
      <c r="A970" s="254"/>
      <c r="B970" s="213"/>
      <c r="E970" s="255"/>
      <c r="F970" s="23"/>
      <c r="G970" s="23"/>
      <c r="H970" s="23"/>
      <c r="I970" s="23"/>
    </row>
    <row r="971" spans="1:9" s="210" customFormat="1" ht="15" customHeight="1" x14ac:dyDescent="0.25">
      <c r="A971" s="254"/>
      <c r="B971" s="213"/>
      <c r="E971" s="255"/>
      <c r="F971" s="23"/>
      <c r="G971" s="23"/>
      <c r="H971" s="23"/>
      <c r="I971" s="23"/>
    </row>
    <row r="972" spans="1:9" s="210" customFormat="1" ht="15" customHeight="1" x14ac:dyDescent="0.25">
      <c r="A972" s="254"/>
      <c r="B972" s="213"/>
      <c r="E972" s="255"/>
      <c r="F972" s="23"/>
      <c r="G972" s="23"/>
      <c r="H972" s="23"/>
      <c r="I972" s="23"/>
    </row>
    <row r="973" spans="1:9" s="210" customFormat="1" ht="15" customHeight="1" x14ac:dyDescent="0.25">
      <c r="A973" s="254"/>
      <c r="B973" s="213"/>
      <c r="E973" s="255"/>
      <c r="F973" s="23"/>
      <c r="G973" s="23"/>
      <c r="H973" s="23"/>
      <c r="I973" s="23"/>
    </row>
    <row r="974" spans="1:9" s="210" customFormat="1" ht="15" customHeight="1" x14ac:dyDescent="0.25">
      <c r="A974" s="254"/>
      <c r="B974" s="213"/>
      <c r="E974" s="255"/>
      <c r="F974" s="23"/>
      <c r="G974" s="23"/>
      <c r="H974" s="23"/>
      <c r="I974" s="23"/>
    </row>
    <row r="975" spans="1:9" s="210" customFormat="1" ht="15" customHeight="1" x14ac:dyDescent="0.25">
      <c r="A975" s="254"/>
      <c r="B975" s="213"/>
      <c r="E975" s="255"/>
      <c r="F975" s="23"/>
      <c r="G975" s="23"/>
      <c r="H975" s="23"/>
      <c r="I975" s="23"/>
    </row>
    <row r="976" spans="1:9" s="210" customFormat="1" ht="15" customHeight="1" x14ac:dyDescent="0.25">
      <c r="A976" s="254"/>
      <c r="B976" s="213"/>
      <c r="E976" s="255"/>
      <c r="F976" s="23"/>
      <c r="G976" s="23"/>
      <c r="H976" s="23"/>
      <c r="I976" s="23"/>
    </row>
    <row r="977" spans="1:9" s="210" customFormat="1" ht="15" customHeight="1" x14ac:dyDescent="0.25">
      <c r="A977" s="254"/>
      <c r="B977" s="213"/>
      <c r="E977" s="255"/>
      <c r="F977" s="23"/>
      <c r="G977" s="23"/>
      <c r="H977" s="23"/>
      <c r="I977" s="23"/>
    </row>
    <row r="978" spans="1:9" s="210" customFormat="1" ht="15" customHeight="1" x14ac:dyDescent="0.25">
      <c r="A978" s="254"/>
      <c r="B978" s="213"/>
      <c r="E978" s="255"/>
      <c r="F978" s="23"/>
      <c r="G978" s="23"/>
      <c r="H978" s="23"/>
      <c r="I978" s="23"/>
    </row>
    <row r="979" spans="1:9" s="210" customFormat="1" ht="15" customHeight="1" x14ac:dyDescent="0.25">
      <c r="A979" s="254"/>
      <c r="B979" s="213"/>
      <c r="E979" s="255"/>
      <c r="F979" s="23"/>
      <c r="G979" s="23"/>
      <c r="H979" s="23"/>
      <c r="I979" s="23"/>
    </row>
    <row r="980" spans="1:9" s="210" customFormat="1" ht="15" customHeight="1" x14ac:dyDescent="0.25">
      <c r="A980" s="254"/>
      <c r="B980" s="213"/>
      <c r="E980" s="255"/>
      <c r="F980" s="23"/>
      <c r="G980" s="23"/>
      <c r="H980" s="23"/>
      <c r="I980" s="23"/>
    </row>
    <row r="981" spans="1:9" s="210" customFormat="1" ht="15" customHeight="1" x14ac:dyDescent="0.25">
      <c r="A981" s="254"/>
      <c r="B981" s="213"/>
      <c r="E981" s="255"/>
      <c r="F981" s="23"/>
      <c r="G981" s="23"/>
      <c r="H981" s="23"/>
      <c r="I981" s="23"/>
    </row>
    <row r="982" spans="1:9" s="210" customFormat="1" ht="15" customHeight="1" x14ac:dyDescent="0.25">
      <c r="A982" s="254"/>
      <c r="B982" s="213"/>
      <c r="E982" s="255"/>
      <c r="F982" s="23"/>
      <c r="G982" s="23"/>
      <c r="H982" s="23"/>
      <c r="I982" s="23"/>
    </row>
    <row r="983" spans="1:9" s="210" customFormat="1" ht="15" customHeight="1" x14ac:dyDescent="0.25">
      <c r="A983" s="254"/>
      <c r="B983" s="213"/>
      <c r="E983" s="255"/>
      <c r="F983" s="23"/>
      <c r="G983" s="23"/>
      <c r="H983" s="23"/>
      <c r="I983" s="23"/>
    </row>
    <row r="984" spans="1:9" s="210" customFormat="1" ht="15" customHeight="1" x14ac:dyDescent="0.25">
      <c r="A984" s="254"/>
      <c r="B984" s="213"/>
      <c r="E984" s="255"/>
      <c r="F984" s="23"/>
      <c r="G984" s="23"/>
      <c r="H984" s="23"/>
      <c r="I984" s="23"/>
    </row>
    <row r="985" spans="1:9" s="210" customFormat="1" ht="15" customHeight="1" x14ac:dyDescent="0.25">
      <c r="A985" s="254"/>
      <c r="B985" s="213"/>
      <c r="E985" s="255"/>
      <c r="F985" s="23"/>
      <c r="G985" s="23"/>
      <c r="H985" s="23"/>
      <c r="I985" s="23"/>
    </row>
    <row r="986" spans="1:9" s="210" customFormat="1" ht="15" customHeight="1" x14ac:dyDescent="0.25">
      <c r="A986" s="254"/>
      <c r="B986" s="213"/>
      <c r="E986" s="255"/>
      <c r="F986" s="23"/>
      <c r="G986" s="23"/>
      <c r="H986" s="23"/>
      <c r="I986" s="23"/>
    </row>
    <row r="987" spans="1:9" s="210" customFormat="1" ht="15" customHeight="1" x14ac:dyDescent="0.25">
      <c r="A987" s="254"/>
      <c r="B987" s="213"/>
      <c r="E987" s="255"/>
      <c r="F987" s="23"/>
      <c r="G987" s="23"/>
      <c r="H987" s="23"/>
      <c r="I987" s="23"/>
    </row>
    <row r="988" spans="1:9" s="210" customFormat="1" ht="15" customHeight="1" x14ac:dyDescent="0.25">
      <c r="A988" s="254"/>
      <c r="B988" s="213"/>
      <c r="E988" s="255"/>
      <c r="F988" s="23"/>
      <c r="G988" s="23"/>
      <c r="H988" s="23"/>
      <c r="I988" s="23"/>
    </row>
    <row r="989" spans="1:9" s="210" customFormat="1" ht="15" customHeight="1" x14ac:dyDescent="0.25">
      <c r="A989" s="254"/>
      <c r="B989" s="213"/>
      <c r="E989" s="255"/>
      <c r="F989" s="23"/>
      <c r="G989" s="23"/>
      <c r="H989" s="23"/>
      <c r="I989" s="23"/>
    </row>
    <row r="990" spans="1:9" s="210" customFormat="1" ht="15" customHeight="1" x14ac:dyDescent="0.25">
      <c r="A990" s="254"/>
      <c r="B990" s="213"/>
      <c r="E990" s="255"/>
      <c r="F990" s="23"/>
      <c r="G990" s="23"/>
      <c r="H990" s="23"/>
      <c r="I990" s="23"/>
    </row>
    <row r="991" spans="1:9" s="210" customFormat="1" ht="15" customHeight="1" x14ac:dyDescent="0.25">
      <c r="A991" s="254"/>
      <c r="B991" s="213"/>
      <c r="E991" s="255"/>
      <c r="F991" s="23"/>
      <c r="G991" s="23"/>
      <c r="H991" s="23"/>
      <c r="I991" s="23"/>
    </row>
    <row r="992" spans="1:9" s="210" customFormat="1" ht="15" customHeight="1" x14ac:dyDescent="0.25">
      <c r="A992" s="254"/>
      <c r="B992" s="213"/>
      <c r="E992" s="255"/>
      <c r="F992" s="23"/>
      <c r="G992" s="23"/>
      <c r="H992" s="23"/>
      <c r="I992" s="23"/>
    </row>
    <row r="993" spans="1:9" s="210" customFormat="1" ht="15" customHeight="1" x14ac:dyDescent="0.25">
      <c r="A993" s="254"/>
      <c r="B993" s="213"/>
      <c r="E993" s="255"/>
      <c r="F993" s="23"/>
      <c r="G993" s="23"/>
      <c r="H993" s="23"/>
      <c r="I993" s="23"/>
    </row>
    <row r="994" spans="1:9" s="210" customFormat="1" ht="15" customHeight="1" x14ac:dyDescent="0.25">
      <c r="A994" s="254"/>
      <c r="B994" s="213"/>
      <c r="E994" s="255"/>
      <c r="F994" s="23"/>
      <c r="G994" s="23"/>
      <c r="H994" s="23"/>
      <c r="I994" s="23"/>
    </row>
    <row r="995" spans="1:9" s="210" customFormat="1" ht="15" customHeight="1" x14ac:dyDescent="0.25">
      <c r="A995" s="254"/>
      <c r="B995" s="213"/>
      <c r="E995" s="255"/>
      <c r="F995" s="23"/>
      <c r="G995" s="23"/>
      <c r="H995" s="23"/>
      <c r="I995" s="23"/>
    </row>
    <row r="996" spans="1:9" s="210" customFormat="1" ht="15" customHeight="1" x14ac:dyDescent="0.25">
      <c r="A996" s="254"/>
      <c r="B996" s="213"/>
      <c r="E996" s="255"/>
      <c r="F996" s="23"/>
      <c r="G996" s="23"/>
      <c r="H996" s="23"/>
      <c r="I996" s="23"/>
    </row>
    <row r="997" spans="1:9" s="210" customFormat="1" ht="15" customHeight="1" x14ac:dyDescent="0.25">
      <c r="A997" s="254"/>
      <c r="B997" s="213"/>
      <c r="E997" s="255"/>
      <c r="F997" s="23"/>
      <c r="G997" s="23"/>
      <c r="H997" s="23"/>
      <c r="I997" s="23"/>
    </row>
    <row r="998" spans="1:9" s="210" customFormat="1" ht="15" customHeight="1" x14ac:dyDescent="0.25">
      <c r="A998" s="254"/>
      <c r="B998" s="213"/>
      <c r="E998" s="255"/>
      <c r="F998" s="23"/>
      <c r="G998" s="23"/>
      <c r="H998" s="23"/>
      <c r="I998" s="23"/>
    </row>
    <row r="999" spans="1:9" s="210" customFormat="1" ht="15" customHeight="1" x14ac:dyDescent="0.25">
      <c r="A999" s="254"/>
      <c r="B999" s="213"/>
      <c r="E999" s="255"/>
      <c r="F999" s="23"/>
      <c r="G999" s="23"/>
      <c r="H999" s="23"/>
      <c r="I999" s="23"/>
    </row>
    <row r="1000" spans="1:9" s="210" customFormat="1" ht="15" customHeight="1" x14ac:dyDescent="0.25">
      <c r="A1000" s="254"/>
      <c r="B1000" s="213"/>
      <c r="E1000" s="255"/>
      <c r="F1000" s="23"/>
      <c r="G1000" s="23"/>
      <c r="H1000" s="23"/>
      <c r="I1000" s="23"/>
    </row>
    <row r="1001" spans="1:9" s="210" customFormat="1" ht="15" customHeight="1" x14ac:dyDescent="0.25">
      <c r="A1001" s="254"/>
      <c r="B1001" s="213"/>
      <c r="E1001" s="255"/>
      <c r="F1001" s="23"/>
      <c r="G1001" s="23"/>
      <c r="H1001" s="23"/>
      <c r="I1001" s="23"/>
    </row>
    <row r="1002" spans="1:9" s="210" customFormat="1" ht="15" customHeight="1" x14ac:dyDescent="0.25">
      <c r="A1002" s="254"/>
      <c r="B1002" s="213"/>
      <c r="E1002" s="255"/>
      <c r="F1002" s="23"/>
      <c r="G1002" s="23"/>
      <c r="H1002" s="23"/>
      <c r="I1002" s="23"/>
    </row>
    <row r="1003" spans="1:9" s="210" customFormat="1" ht="15" customHeight="1" x14ac:dyDescent="0.25">
      <c r="A1003" s="254"/>
      <c r="B1003" s="213"/>
      <c r="E1003" s="255"/>
      <c r="F1003" s="23"/>
      <c r="G1003" s="23"/>
      <c r="H1003" s="23"/>
      <c r="I1003" s="23"/>
    </row>
    <row r="1004" spans="1:9" s="210" customFormat="1" ht="15" customHeight="1" x14ac:dyDescent="0.25">
      <c r="A1004" s="254"/>
      <c r="B1004" s="213"/>
      <c r="E1004" s="255"/>
      <c r="F1004" s="23"/>
      <c r="G1004" s="23"/>
      <c r="H1004" s="23"/>
      <c r="I1004" s="23"/>
    </row>
    <row r="1005" spans="1:9" s="210" customFormat="1" ht="15" customHeight="1" x14ac:dyDescent="0.25">
      <c r="A1005" s="254"/>
      <c r="B1005" s="213"/>
      <c r="E1005" s="255"/>
      <c r="F1005" s="23"/>
      <c r="G1005" s="23"/>
      <c r="H1005" s="23"/>
      <c r="I1005" s="23"/>
    </row>
    <row r="1006" spans="1:9" s="210" customFormat="1" ht="15" customHeight="1" x14ac:dyDescent="0.25">
      <c r="A1006" s="254"/>
      <c r="B1006" s="213"/>
      <c r="E1006" s="255"/>
      <c r="F1006" s="23"/>
      <c r="G1006" s="23"/>
      <c r="H1006" s="23"/>
      <c r="I1006" s="23"/>
    </row>
    <row r="1007" spans="1:9" s="210" customFormat="1" ht="15" customHeight="1" x14ac:dyDescent="0.25">
      <c r="A1007" s="254"/>
      <c r="B1007" s="213"/>
      <c r="E1007" s="255"/>
      <c r="F1007" s="23"/>
      <c r="G1007" s="23"/>
      <c r="H1007" s="23"/>
      <c r="I1007" s="23"/>
    </row>
    <row r="1008" spans="1:9" s="210" customFormat="1" ht="15" customHeight="1" x14ac:dyDescent="0.25">
      <c r="A1008" s="254"/>
      <c r="B1008" s="213"/>
      <c r="E1008" s="255"/>
      <c r="F1008" s="23"/>
      <c r="G1008" s="23"/>
      <c r="H1008" s="23"/>
      <c r="I1008" s="23"/>
    </row>
    <row r="1009" spans="1:9" s="210" customFormat="1" ht="15" customHeight="1" x14ac:dyDescent="0.25">
      <c r="A1009" s="254"/>
      <c r="B1009" s="213"/>
      <c r="E1009" s="255"/>
      <c r="F1009" s="23"/>
      <c r="G1009" s="23"/>
      <c r="H1009" s="23"/>
      <c r="I1009" s="23"/>
    </row>
    <row r="1010" spans="1:9" s="210" customFormat="1" ht="15" customHeight="1" x14ac:dyDescent="0.25">
      <c r="A1010" s="254"/>
      <c r="B1010" s="213"/>
      <c r="E1010" s="255"/>
      <c r="F1010" s="23"/>
      <c r="G1010" s="23"/>
      <c r="H1010" s="23"/>
      <c r="I1010" s="23"/>
    </row>
    <row r="1011" spans="1:9" s="210" customFormat="1" ht="15" customHeight="1" x14ac:dyDescent="0.25">
      <c r="A1011" s="254"/>
      <c r="B1011" s="213"/>
      <c r="E1011" s="255"/>
      <c r="F1011" s="23"/>
      <c r="G1011" s="23"/>
      <c r="H1011" s="23"/>
      <c r="I1011" s="23"/>
    </row>
    <row r="1012" spans="1:9" s="210" customFormat="1" ht="15" customHeight="1" x14ac:dyDescent="0.25">
      <c r="A1012" s="254"/>
      <c r="B1012" s="213"/>
      <c r="E1012" s="255"/>
      <c r="F1012" s="23"/>
      <c r="G1012" s="23"/>
      <c r="H1012" s="23"/>
      <c r="I1012" s="23"/>
    </row>
    <row r="1013" spans="1:9" s="210" customFormat="1" ht="15" customHeight="1" x14ac:dyDescent="0.25">
      <c r="A1013" s="254"/>
      <c r="B1013" s="213"/>
      <c r="E1013" s="255"/>
      <c r="F1013" s="23"/>
      <c r="G1013" s="23"/>
      <c r="H1013" s="23"/>
      <c r="I1013" s="23"/>
    </row>
    <row r="1014" spans="1:9" s="210" customFormat="1" ht="15" customHeight="1" x14ac:dyDescent="0.25">
      <c r="A1014" s="254"/>
      <c r="B1014" s="213"/>
      <c r="E1014" s="255"/>
      <c r="F1014" s="23"/>
      <c r="G1014" s="23"/>
      <c r="H1014" s="23"/>
      <c r="I1014" s="23"/>
    </row>
    <row r="1015" spans="1:9" s="210" customFormat="1" ht="15" customHeight="1" x14ac:dyDescent="0.25">
      <c r="A1015" s="254"/>
      <c r="B1015" s="213"/>
      <c r="E1015" s="255"/>
      <c r="F1015" s="23"/>
      <c r="G1015" s="23"/>
      <c r="H1015" s="23"/>
      <c r="I1015" s="23"/>
    </row>
    <row r="1016" spans="1:9" s="210" customFormat="1" ht="15" customHeight="1" x14ac:dyDescent="0.25">
      <c r="A1016" s="254"/>
      <c r="B1016" s="213"/>
      <c r="E1016" s="255"/>
      <c r="F1016" s="23"/>
      <c r="G1016" s="23"/>
      <c r="H1016" s="23"/>
      <c r="I1016" s="23"/>
    </row>
    <row r="1017" spans="1:9" s="210" customFormat="1" ht="15" customHeight="1" x14ac:dyDescent="0.25">
      <c r="A1017" s="254"/>
      <c r="B1017" s="213"/>
      <c r="E1017" s="255"/>
      <c r="F1017" s="23"/>
      <c r="G1017" s="23"/>
      <c r="H1017" s="23"/>
      <c r="I1017" s="23"/>
    </row>
    <row r="1018" spans="1:9" s="210" customFormat="1" ht="15" customHeight="1" x14ac:dyDescent="0.25">
      <c r="A1018" s="254"/>
      <c r="B1018" s="213"/>
      <c r="E1018" s="255"/>
      <c r="F1018" s="23"/>
      <c r="G1018" s="23"/>
      <c r="H1018" s="23"/>
      <c r="I1018" s="23"/>
    </row>
    <row r="1019" spans="1:9" s="210" customFormat="1" ht="15" customHeight="1" x14ac:dyDescent="0.25">
      <c r="A1019" s="254"/>
      <c r="B1019" s="213"/>
      <c r="E1019" s="255"/>
      <c r="F1019" s="23"/>
      <c r="G1019" s="23"/>
      <c r="H1019" s="23"/>
      <c r="I1019" s="23"/>
    </row>
    <row r="1020" spans="1:9" s="210" customFormat="1" ht="15" customHeight="1" x14ac:dyDescent="0.25">
      <c r="A1020" s="254"/>
      <c r="B1020" s="213"/>
      <c r="E1020" s="255"/>
      <c r="F1020" s="23"/>
      <c r="G1020" s="23"/>
      <c r="H1020" s="23"/>
      <c r="I1020" s="23"/>
    </row>
    <row r="1021" spans="1:9" s="210" customFormat="1" ht="15" customHeight="1" x14ac:dyDescent="0.25">
      <c r="A1021" s="254"/>
      <c r="B1021" s="213"/>
      <c r="E1021" s="255"/>
      <c r="F1021" s="23"/>
      <c r="G1021" s="23"/>
      <c r="H1021" s="23"/>
      <c r="I1021" s="23"/>
    </row>
    <row r="1022" spans="1:9" s="210" customFormat="1" ht="15" customHeight="1" x14ac:dyDescent="0.25">
      <c r="A1022" s="254"/>
      <c r="B1022" s="213"/>
      <c r="E1022" s="255"/>
      <c r="F1022" s="23"/>
      <c r="G1022" s="23"/>
      <c r="H1022" s="23"/>
      <c r="I1022" s="23"/>
    </row>
    <row r="1023" spans="1:9" s="210" customFormat="1" ht="15" customHeight="1" x14ac:dyDescent="0.25">
      <c r="A1023" s="254"/>
      <c r="B1023" s="213"/>
      <c r="E1023" s="255"/>
      <c r="F1023" s="23"/>
      <c r="G1023" s="23"/>
      <c r="H1023" s="23"/>
      <c r="I1023" s="23"/>
    </row>
    <row r="1024" spans="1:9" s="210" customFormat="1" ht="15" customHeight="1" x14ac:dyDescent="0.25">
      <c r="A1024" s="254"/>
      <c r="B1024" s="213"/>
      <c r="E1024" s="255"/>
      <c r="F1024" s="23"/>
      <c r="G1024" s="23"/>
      <c r="H1024" s="23"/>
      <c r="I1024" s="23"/>
    </row>
    <row r="1025" spans="1:9" s="210" customFormat="1" ht="15" customHeight="1" x14ac:dyDescent="0.25">
      <c r="A1025" s="254"/>
      <c r="B1025" s="213"/>
      <c r="E1025" s="255"/>
      <c r="F1025" s="23"/>
      <c r="G1025" s="23"/>
      <c r="H1025" s="23"/>
      <c r="I1025" s="23"/>
    </row>
    <row r="1026" spans="1:9" s="210" customFormat="1" ht="15" customHeight="1" x14ac:dyDescent="0.25">
      <c r="A1026" s="254"/>
      <c r="B1026" s="213"/>
      <c r="E1026" s="255"/>
      <c r="F1026" s="23"/>
      <c r="G1026" s="23"/>
      <c r="H1026" s="23"/>
      <c r="I1026" s="23"/>
    </row>
    <row r="1027" spans="1:9" s="210" customFormat="1" ht="15" customHeight="1" x14ac:dyDescent="0.25">
      <c r="A1027" s="254"/>
      <c r="B1027" s="213"/>
      <c r="E1027" s="255"/>
      <c r="F1027" s="23"/>
      <c r="G1027" s="23"/>
      <c r="H1027" s="23"/>
      <c r="I1027" s="23"/>
    </row>
    <row r="1028" spans="1:9" s="210" customFormat="1" ht="15" customHeight="1" x14ac:dyDescent="0.25">
      <c r="A1028" s="254"/>
      <c r="B1028" s="213"/>
      <c r="E1028" s="255"/>
      <c r="F1028" s="23"/>
      <c r="G1028" s="23"/>
      <c r="H1028" s="23"/>
      <c r="I1028" s="23"/>
    </row>
    <row r="1029" spans="1:9" s="210" customFormat="1" ht="15" customHeight="1" x14ac:dyDescent="0.25">
      <c r="A1029" s="254"/>
      <c r="B1029" s="213"/>
      <c r="E1029" s="255"/>
      <c r="F1029" s="23"/>
      <c r="G1029" s="23"/>
      <c r="H1029" s="23"/>
      <c r="I1029" s="23"/>
    </row>
    <row r="1030" spans="1:9" s="210" customFormat="1" ht="15" customHeight="1" x14ac:dyDescent="0.25">
      <c r="A1030" s="254"/>
      <c r="B1030" s="213"/>
      <c r="E1030" s="255"/>
      <c r="F1030" s="23"/>
      <c r="G1030" s="23"/>
      <c r="H1030" s="23"/>
      <c r="I1030" s="23"/>
    </row>
    <row r="1031" spans="1:9" s="210" customFormat="1" ht="15" customHeight="1" x14ac:dyDescent="0.25">
      <c r="A1031" s="254"/>
      <c r="B1031" s="213"/>
      <c r="E1031" s="255"/>
      <c r="F1031" s="23"/>
      <c r="G1031" s="23"/>
      <c r="H1031" s="23"/>
      <c r="I1031" s="23"/>
    </row>
    <row r="1032" spans="1:9" s="210" customFormat="1" ht="15" customHeight="1" x14ac:dyDescent="0.25">
      <c r="A1032" s="254"/>
      <c r="B1032" s="213"/>
      <c r="E1032" s="255"/>
      <c r="F1032" s="23"/>
      <c r="G1032" s="23"/>
      <c r="H1032" s="23"/>
      <c r="I1032" s="23"/>
    </row>
    <row r="1033" spans="1:9" s="210" customFormat="1" ht="15" customHeight="1" x14ac:dyDescent="0.25">
      <c r="A1033" s="254"/>
      <c r="B1033" s="213"/>
      <c r="E1033" s="255"/>
      <c r="F1033" s="23"/>
      <c r="G1033" s="23"/>
      <c r="H1033" s="23"/>
      <c r="I1033" s="23"/>
    </row>
    <row r="1034" spans="1:9" s="210" customFormat="1" ht="15" customHeight="1" x14ac:dyDescent="0.25">
      <c r="A1034" s="254"/>
      <c r="B1034" s="213"/>
      <c r="E1034" s="255"/>
      <c r="F1034" s="23"/>
      <c r="G1034" s="23"/>
      <c r="H1034" s="23"/>
      <c r="I1034" s="23"/>
    </row>
    <row r="1035" spans="1:9" s="210" customFormat="1" ht="15" customHeight="1" x14ac:dyDescent="0.25">
      <c r="A1035" s="254"/>
      <c r="B1035" s="213"/>
      <c r="E1035" s="255"/>
      <c r="F1035" s="23"/>
      <c r="G1035" s="23"/>
      <c r="H1035" s="23"/>
      <c r="I1035" s="23"/>
    </row>
    <row r="1036" spans="1:9" s="210" customFormat="1" ht="15" customHeight="1" x14ac:dyDescent="0.25">
      <c r="A1036" s="254"/>
      <c r="B1036" s="213"/>
      <c r="E1036" s="255"/>
      <c r="F1036" s="23"/>
      <c r="G1036" s="23"/>
      <c r="H1036" s="23"/>
      <c r="I1036" s="23"/>
    </row>
    <row r="1037" spans="1:9" s="210" customFormat="1" ht="15" customHeight="1" x14ac:dyDescent="0.25">
      <c r="A1037" s="254"/>
      <c r="B1037" s="213"/>
      <c r="E1037" s="255"/>
      <c r="F1037" s="23"/>
      <c r="G1037" s="23"/>
      <c r="H1037" s="23"/>
      <c r="I1037" s="23"/>
    </row>
    <row r="1038" spans="1:9" s="210" customFormat="1" ht="15" customHeight="1" x14ac:dyDescent="0.25">
      <c r="A1038" s="254"/>
      <c r="B1038" s="213"/>
      <c r="E1038" s="255"/>
      <c r="F1038" s="23"/>
      <c r="G1038" s="23"/>
      <c r="H1038" s="23"/>
      <c r="I1038" s="23"/>
    </row>
    <row r="1039" spans="1:9" s="210" customFormat="1" ht="15" customHeight="1" x14ac:dyDescent="0.25">
      <c r="A1039" s="254"/>
      <c r="B1039" s="213"/>
      <c r="E1039" s="255"/>
      <c r="F1039" s="23"/>
      <c r="G1039" s="23"/>
      <c r="H1039" s="23"/>
      <c r="I1039" s="23"/>
    </row>
    <row r="1040" spans="1:9" s="210" customFormat="1" ht="15" customHeight="1" x14ac:dyDescent="0.25">
      <c r="A1040" s="254"/>
      <c r="B1040" s="213"/>
      <c r="E1040" s="255"/>
      <c r="F1040" s="23"/>
      <c r="G1040" s="23"/>
      <c r="H1040" s="23"/>
      <c r="I1040" s="23"/>
    </row>
    <row r="1041" spans="1:9" s="210" customFormat="1" ht="15" customHeight="1" x14ac:dyDescent="0.25">
      <c r="A1041" s="254"/>
      <c r="B1041" s="213"/>
      <c r="E1041" s="255"/>
      <c r="F1041" s="23"/>
      <c r="G1041" s="23"/>
      <c r="H1041" s="23"/>
      <c r="I1041" s="23"/>
    </row>
    <row r="1042" spans="1:9" s="210" customFormat="1" ht="15" customHeight="1" x14ac:dyDescent="0.25">
      <c r="A1042" s="254"/>
      <c r="B1042" s="213"/>
      <c r="E1042" s="255"/>
      <c r="F1042" s="23"/>
      <c r="G1042" s="23"/>
      <c r="H1042" s="23"/>
      <c r="I1042" s="23"/>
    </row>
    <row r="1043" spans="1:9" s="210" customFormat="1" ht="15" customHeight="1" x14ac:dyDescent="0.25">
      <c r="A1043" s="254"/>
      <c r="B1043" s="213"/>
      <c r="E1043" s="255"/>
      <c r="F1043" s="23"/>
      <c r="G1043" s="23"/>
      <c r="H1043" s="23"/>
      <c r="I1043" s="23"/>
    </row>
    <row r="1044" spans="1:9" s="210" customFormat="1" ht="15" customHeight="1" x14ac:dyDescent="0.25">
      <c r="A1044" s="254"/>
      <c r="B1044" s="213"/>
      <c r="E1044" s="255"/>
      <c r="F1044" s="23"/>
      <c r="G1044" s="23"/>
      <c r="H1044" s="23"/>
      <c r="I1044" s="23"/>
    </row>
    <row r="1045" spans="1:9" s="210" customFormat="1" ht="15" customHeight="1" x14ac:dyDescent="0.25">
      <c r="A1045" s="254"/>
      <c r="B1045" s="213"/>
      <c r="E1045" s="255"/>
      <c r="F1045" s="23"/>
      <c r="G1045" s="23"/>
      <c r="H1045" s="23"/>
      <c r="I1045" s="23"/>
    </row>
    <row r="1046" spans="1:9" s="210" customFormat="1" ht="15" customHeight="1" x14ac:dyDescent="0.25">
      <c r="A1046" s="254"/>
      <c r="B1046" s="213"/>
      <c r="E1046" s="255"/>
      <c r="F1046" s="23"/>
      <c r="G1046" s="23"/>
      <c r="H1046" s="23"/>
      <c r="I1046" s="23"/>
    </row>
    <row r="1047" spans="1:9" s="210" customFormat="1" ht="15" customHeight="1" x14ac:dyDescent="0.25">
      <c r="A1047" s="254"/>
      <c r="B1047" s="213"/>
      <c r="E1047" s="255"/>
      <c r="F1047" s="23"/>
      <c r="G1047" s="23"/>
      <c r="H1047" s="23"/>
      <c r="I1047" s="23"/>
    </row>
    <row r="1048" spans="1:9" s="210" customFormat="1" ht="15" customHeight="1" x14ac:dyDescent="0.25">
      <c r="A1048" s="254"/>
      <c r="B1048" s="213"/>
      <c r="E1048" s="255"/>
      <c r="F1048" s="23"/>
      <c r="G1048" s="23"/>
      <c r="H1048" s="23"/>
      <c r="I1048" s="23"/>
    </row>
    <row r="1049" spans="1:9" s="210" customFormat="1" ht="15" customHeight="1" x14ac:dyDescent="0.25">
      <c r="A1049" s="254"/>
      <c r="B1049" s="213"/>
      <c r="E1049" s="255"/>
      <c r="F1049" s="23"/>
      <c r="G1049" s="23"/>
      <c r="H1049" s="23"/>
      <c r="I1049" s="23"/>
    </row>
    <row r="1050" spans="1:9" s="210" customFormat="1" ht="15" customHeight="1" x14ac:dyDescent="0.25">
      <c r="A1050" s="254"/>
      <c r="B1050" s="213"/>
      <c r="E1050" s="255"/>
      <c r="F1050" s="23"/>
      <c r="G1050" s="23"/>
      <c r="H1050" s="23"/>
      <c r="I1050" s="23"/>
    </row>
    <row r="1051" spans="1:9" s="210" customFormat="1" ht="15" customHeight="1" x14ac:dyDescent="0.25">
      <c r="A1051" s="254"/>
      <c r="B1051" s="213"/>
      <c r="E1051" s="255"/>
      <c r="F1051" s="23"/>
      <c r="G1051" s="23"/>
      <c r="H1051" s="23"/>
      <c r="I1051" s="23"/>
    </row>
    <row r="1052" spans="1:9" s="210" customFormat="1" ht="15" customHeight="1" x14ac:dyDescent="0.25">
      <c r="A1052" s="254"/>
      <c r="B1052" s="213"/>
      <c r="E1052" s="255"/>
      <c r="F1052" s="23"/>
      <c r="G1052" s="23"/>
      <c r="H1052" s="23"/>
      <c r="I1052" s="23"/>
    </row>
    <row r="1053" spans="1:9" s="210" customFormat="1" ht="15" customHeight="1" x14ac:dyDescent="0.25">
      <c r="A1053" s="254"/>
      <c r="B1053" s="213"/>
      <c r="E1053" s="255"/>
      <c r="F1053" s="23"/>
      <c r="G1053" s="23"/>
      <c r="H1053" s="23"/>
      <c r="I1053" s="23"/>
    </row>
    <row r="1054" spans="1:9" s="210" customFormat="1" ht="15" customHeight="1" x14ac:dyDescent="0.25">
      <c r="A1054" s="254"/>
      <c r="B1054" s="213"/>
      <c r="E1054" s="255"/>
      <c r="F1054" s="23"/>
      <c r="G1054" s="23"/>
      <c r="H1054" s="23"/>
      <c r="I1054" s="23"/>
    </row>
    <row r="1055" spans="1:9" s="210" customFormat="1" ht="15" customHeight="1" x14ac:dyDescent="0.25">
      <c r="A1055" s="254"/>
      <c r="B1055" s="213"/>
      <c r="E1055" s="255"/>
      <c r="F1055" s="23"/>
      <c r="G1055" s="23"/>
      <c r="H1055" s="23"/>
      <c r="I1055" s="23"/>
    </row>
    <row r="1056" spans="1:9" s="210" customFormat="1" ht="15" customHeight="1" x14ac:dyDescent="0.25">
      <c r="A1056" s="254"/>
      <c r="B1056" s="213"/>
      <c r="E1056" s="255"/>
      <c r="F1056" s="23"/>
      <c r="G1056" s="23"/>
      <c r="H1056" s="23"/>
      <c r="I1056" s="23"/>
    </row>
    <row r="1057" spans="1:9" s="210" customFormat="1" ht="15" customHeight="1" x14ac:dyDescent="0.25">
      <c r="A1057" s="254"/>
      <c r="B1057" s="213"/>
      <c r="E1057" s="255"/>
      <c r="F1057" s="23"/>
      <c r="G1057" s="23"/>
      <c r="H1057" s="23"/>
      <c r="I1057" s="23"/>
    </row>
    <row r="1058" spans="1:9" s="210" customFormat="1" ht="15" customHeight="1" x14ac:dyDescent="0.25">
      <c r="A1058" s="254"/>
      <c r="B1058" s="213"/>
      <c r="E1058" s="255"/>
      <c r="F1058" s="23"/>
      <c r="G1058" s="23"/>
      <c r="H1058" s="23"/>
      <c r="I1058" s="23"/>
    </row>
    <row r="1059" spans="1:9" s="210" customFormat="1" ht="15" customHeight="1" x14ac:dyDescent="0.25">
      <c r="A1059" s="254"/>
      <c r="B1059" s="213"/>
      <c r="E1059" s="255"/>
      <c r="F1059" s="23"/>
      <c r="G1059" s="23"/>
      <c r="H1059" s="23"/>
      <c r="I1059" s="23"/>
    </row>
    <row r="1060" spans="1:9" s="210" customFormat="1" ht="15" customHeight="1" x14ac:dyDescent="0.25">
      <c r="A1060" s="254"/>
      <c r="B1060" s="213"/>
      <c r="E1060" s="255"/>
      <c r="F1060" s="23"/>
      <c r="G1060" s="23"/>
      <c r="H1060" s="23"/>
      <c r="I1060" s="23"/>
    </row>
    <row r="1061" spans="1:9" s="210" customFormat="1" ht="15" customHeight="1" x14ac:dyDescent="0.25">
      <c r="A1061" s="254"/>
      <c r="B1061" s="213"/>
      <c r="E1061" s="255"/>
      <c r="F1061" s="23"/>
      <c r="G1061" s="23"/>
      <c r="H1061" s="23"/>
      <c r="I1061" s="23"/>
    </row>
    <row r="1062" spans="1:9" s="210" customFormat="1" ht="15" customHeight="1" x14ac:dyDescent="0.25">
      <c r="A1062" s="254"/>
      <c r="B1062" s="213"/>
      <c r="E1062" s="255"/>
      <c r="F1062" s="23"/>
      <c r="G1062" s="23"/>
      <c r="H1062" s="23"/>
      <c r="I1062" s="23"/>
    </row>
    <row r="1063" spans="1:9" s="210" customFormat="1" ht="15" customHeight="1" x14ac:dyDescent="0.25">
      <c r="A1063" s="254"/>
      <c r="B1063" s="213"/>
      <c r="E1063" s="255"/>
      <c r="F1063" s="23"/>
      <c r="G1063" s="23"/>
      <c r="H1063" s="23"/>
      <c r="I1063" s="23"/>
    </row>
    <row r="1064" spans="1:9" s="210" customFormat="1" ht="15" customHeight="1" x14ac:dyDescent="0.25">
      <c r="A1064" s="254"/>
      <c r="B1064" s="213"/>
      <c r="E1064" s="255"/>
      <c r="F1064" s="23"/>
      <c r="G1064" s="23"/>
      <c r="H1064" s="23"/>
      <c r="I1064" s="23"/>
    </row>
    <row r="1065" spans="1:9" s="210" customFormat="1" ht="15" customHeight="1" x14ac:dyDescent="0.25">
      <c r="A1065" s="254"/>
      <c r="B1065" s="213"/>
      <c r="E1065" s="255"/>
      <c r="F1065" s="23"/>
      <c r="G1065" s="23"/>
      <c r="H1065" s="23"/>
      <c r="I1065" s="23"/>
    </row>
    <row r="1066" spans="1:9" s="210" customFormat="1" ht="15" customHeight="1" x14ac:dyDescent="0.25">
      <c r="A1066" s="254"/>
      <c r="B1066" s="213"/>
      <c r="E1066" s="255"/>
      <c r="F1066" s="23"/>
      <c r="G1066" s="23"/>
      <c r="H1066" s="23"/>
      <c r="I1066" s="23"/>
    </row>
    <row r="1067" spans="1:9" s="210" customFormat="1" ht="15" customHeight="1" x14ac:dyDescent="0.25">
      <c r="A1067" s="254"/>
      <c r="B1067" s="213"/>
      <c r="E1067" s="255"/>
      <c r="F1067" s="23"/>
      <c r="G1067" s="23"/>
      <c r="H1067" s="23"/>
      <c r="I1067" s="23"/>
    </row>
    <row r="1068" spans="1:9" s="210" customFormat="1" ht="15" customHeight="1" x14ac:dyDescent="0.25">
      <c r="A1068" s="254"/>
      <c r="B1068" s="213"/>
      <c r="E1068" s="255"/>
      <c r="F1068" s="23"/>
      <c r="G1068" s="23"/>
      <c r="H1068" s="23"/>
      <c r="I1068" s="23"/>
    </row>
    <row r="1069" spans="1:9" s="210" customFormat="1" ht="15" customHeight="1" x14ac:dyDescent="0.25">
      <c r="A1069" s="254"/>
      <c r="B1069" s="213"/>
      <c r="E1069" s="255"/>
      <c r="F1069" s="23"/>
      <c r="G1069" s="23"/>
      <c r="H1069" s="23"/>
      <c r="I1069" s="23"/>
    </row>
    <row r="1070" spans="1:9" s="210" customFormat="1" ht="15" customHeight="1" x14ac:dyDescent="0.25">
      <c r="A1070" s="254"/>
      <c r="B1070" s="213"/>
      <c r="E1070" s="255"/>
      <c r="F1070" s="23"/>
      <c r="G1070" s="23"/>
      <c r="H1070" s="23"/>
      <c r="I1070" s="23"/>
    </row>
    <row r="1071" spans="1:9" s="210" customFormat="1" ht="15" customHeight="1" x14ac:dyDescent="0.25">
      <c r="A1071" s="254"/>
      <c r="B1071" s="213"/>
      <c r="E1071" s="255"/>
      <c r="F1071" s="23"/>
      <c r="G1071" s="23"/>
      <c r="H1071" s="23"/>
      <c r="I1071" s="23"/>
    </row>
    <row r="1072" spans="1:9" s="210" customFormat="1" ht="15" customHeight="1" x14ac:dyDescent="0.25">
      <c r="A1072" s="254"/>
      <c r="B1072" s="213"/>
      <c r="E1072" s="255"/>
      <c r="F1072" s="23"/>
      <c r="G1072" s="23"/>
      <c r="H1072" s="23"/>
      <c r="I1072" s="23"/>
    </row>
    <row r="1073" spans="1:9" s="210" customFormat="1" ht="15" customHeight="1" x14ac:dyDescent="0.25">
      <c r="A1073" s="254"/>
      <c r="B1073" s="213"/>
      <c r="E1073" s="255"/>
      <c r="F1073" s="23"/>
      <c r="G1073" s="23"/>
      <c r="H1073" s="23"/>
      <c r="I1073" s="23"/>
    </row>
    <row r="1074" spans="1:9" s="210" customFormat="1" ht="15" customHeight="1" x14ac:dyDescent="0.25">
      <c r="A1074" s="254"/>
      <c r="B1074" s="213"/>
      <c r="E1074" s="255"/>
      <c r="F1074" s="23"/>
      <c r="G1074" s="23"/>
      <c r="H1074" s="23"/>
      <c r="I1074" s="23"/>
    </row>
    <row r="1075" spans="1:9" s="210" customFormat="1" ht="15" customHeight="1" x14ac:dyDescent="0.25">
      <c r="A1075" s="254"/>
      <c r="B1075" s="213"/>
      <c r="E1075" s="255"/>
      <c r="F1075" s="23"/>
      <c r="G1075" s="23"/>
      <c r="H1075" s="23"/>
      <c r="I1075" s="23"/>
    </row>
    <row r="1076" spans="1:9" s="210" customFormat="1" ht="15" customHeight="1" x14ac:dyDescent="0.25">
      <c r="A1076" s="254"/>
      <c r="B1076" s="213"/>
      <c r="E1076" s="255"/>
      <c r="F1076" s="23"/>
      <c r="G1076" s="23"/>
      <c r="H1076" s="23"/>
      <c r="I1076" s="23"/>
    </row>
    <row r="1077" spans="1:9" s="210" customFormat="1" ht="15" customHeight="1" x14ac:dyDescent="0.25">
      <c r="A1077" s="254"/>
      <c r="B1077" s="213"/>
      <c r="E1077" s="255"/>
      <c r="F1077" s="23"/>
      <c r="G1077" s="23"/>
      <c r="H1077" s="23"/>
      <c r="I1077" s="23"/>
    </row>
    <row r="1078" spans="1:9" s="210" customFormat="1" ht="15" customHeight="1" x14ac:dyDescent="0.25">
      <c r="A1078" s="254"/>
      <c r="B1078" s="213"/>
      <c r="E1078" s="255"/>
      <c r="F1078" s="23"/>
      <c r="G1078" s="23"/>
      <c r="H1078" s="23"/>
      <c r="I1078" s="23"/>
    </row>
    <row r="1079" spans="1:9" s="210" customFormat="1" ht="15" customHeight="1" x14ac:dyDescent="0.25">
      <c r="A1079" s="254"/>
      <c r="B1079" s="213"/>
      <c r="E1079" s="255"/>
      <c r="F1079" s="23"/>
      <c r="G1079" s="23"/>
      <c r="H1079" s="23"/>
      <c r="I1079" s="23"/>
    </row>
    <row r="1080" spans="1:9" s="210" customFormat="1" ht="15" customHeight="1" x14ac:dyDescent="0.25">
      <c r="A1080" s="254"/>
      <c r="B1080" s="213"/>
      <c r="E1080" s="255"/>
      <c r="F1080" s="23"/>
      <c r="G1080" s="23"/>
      <c r="H1080" s="23"/>
      <c r="I1080" s="23"/>
    </row>
    <row r="1081" spans="1:9" s="210" customFormat="1" ht="15" customHeight="1" x14ac:dyDescent="0.25">
      <c r="A1081" s="254"/>
      <c r="B1081" s="213"/>
      <c r="E1081" s="255"/>
      <c r="F1081" s="23"/>
      <c r="G1081" s="23"/>
      <c r="H1081" s="23"/>
      <c r="I1081" s="23"/>
    </row>
    <row r="1082" spans="1:9" s="210" customFormat="1" ht="15" customHeight="1" x14ac:dyDescent="0.25">
      <c r="A1082" s="254"/>
      <c r="B1082" s="213"/>
      <c r="E1082" s="255"/>
      <c r="F1082" s="23"/>
      <c r="G1082" s="23"/>
      <c r="H1082" s="23"/>
      <c r="I1082" s="23"/>
    </row>
    <row r="1083" spans="1:9" s="210" customFormat="1" ht="15" customHeight="1" x14ac:dyDescent="0.25">
      <c r="A1083" s="254"/>
      <c r="B1083" s="213"/>
      <c r="E1083" s="255"/>
      <c r="F1083" s="23"/>
      <c r="G1083" s="23"/>
      <c r="H1083" s="23"/>
      <c r="I1083" s="23"/>
    </row>
    <row r="1084" spans="1:9" s="210" customFormat="1" ht="15" customHeight="1" x14ac:dyDescent="0.25">
      <c r="A1084" s="254"/>
      <c r="B1084" s="213"/>
      <c r="E1084" s="255"/>
      <c r="F1084" s="23"/>
      <c r="G1084" s="23"/>
      <c r="H1084" s="23"/>
      <c r="I1084" s="23"/>
    </row>
    <row r="1085" spans="1:9" s="210" customFormat="1" ht="15" customHeight="1" x14ac:dyDescent="0.25">
      <c r="A1085" s="254"/>
      <c r="B1085" s="213"/>
      <c r="E1085" s="255"/>
      <c r="F1085" s="23"/>
      <c r="G1085" s="23"/>
      <c r="H1085" s="23"/>
      <c r="I1085" s="23"/>
    </row>
    <row r="1086" spans="1:9" s="210" customFormat="1" ht="15" customHeight="1" x14ac:dyDescent="0.25">
      <c r="A1086" s="254"/>
      <c r="B1086" s="213"/>
      <c r="E1086" s="255"/>
      <c r="F1086" s="23"/>
      <c r="G1086" s="23"/>
      <c r="H1086" s="23"/>
      <c r="I1086" s="23"/>
    </row>
    <row r="1087" spans="1:9" s="210" customFormat="1" ht="15" customHeight="1" x14ac:dyDescent="0.25">
      <c r="A1087" s="254"/>
      <c r="B1087" s="213"/>
      <c r="E1087" s="255"/>
      <c r="F1087" s="23"/>
      <c r="G1087" s="23"/>
      <c r="H1087" s="23"/>
      <c r="I1087" s="23"/>
    </row>
    <row r="1088" spans="1:9" s="210" customFormat="1" ht="15" customHeight="1" x14ac:dyDescent="0.25">
      <c r="A1088" s="254"/>
      <c r="B1088" s="213"/>
      <c r="E1088" s="255"/>
      <c r="F1088" s="23"/>
      <c r="G1088" s="23"/>
      <c r="H1088" s="23"/>
      <c r="I1088" s="23"/>
    </row>
    <row r="1089" spans="1:9" s="210" customFormat="1" ht="15" customHeight="1" x14ac:dyDescent="0.25">
      <c r="A1089" s="254"/>
      <c r="B1089" s="213"/>
      <c r="E1089" s="255"/>
      <c r="F1089" s="23"/>
      <c r="G1089" s="23"/>
      <c r="H1089" s="23"/>
      <c r="I1089" s="23"/>
    </row>
    <row r="1090" spans="1:9" s="210" customFormat="1" ht="15" customHeight="1" x14ac:dyDescent="0.25">
      <c r="A1090" s="254"/>
      <c r="B1090" s="213"/>
      <c r="E1090" s="255"/>
      <c r="F1090" s="23"/>
      <c r="G1090" s="23"/>
      <c r="H1090" s="23"/>
      <c r="I1090" s="23"/>
    </row>
    <row r="1091" spans="1:9" s="210" customFormat="1" ht="15" customHeight="1" x14ac:dyDescent="0.25">
      <c r="A1091" s="254"/>
      <c r="B1091" s="213"/>
      <c r="E1091" s="255"/>
      <c r="F1091" s="23"/>
      <c r="G1091" s="23"/>
      <c r="H1091" s="23"/>
      <c r="I1091" s="23"/>
    </row>
    <row r="1092" spans="1:9" s="210" customFormat="1" ht="15" customHeight="1" x14ac:dyDescent="0.25">
      <c r="A1092" s="254"/>
      <c r="B1092" s="213"/>
      <c r="E1092" s="255"/>
      <c r="F1092" s="23"/>
      <c r="G1092" s="23"/>
      <c r="H1092" s="23"/>
      <c r="I1092" s="23"/>
    </row>
    <row r="1093" spans="1:9" s="210" customFormat="1" ht="15" customHeight="1" x14ac:dyDescent="0.25">
      <c r="A1093" s="254"/>
      <c r="B1093" s="213"/>
      <c r="E1093" s="255"/>
      <c r="F1093" s="23"/>
      <c r="G1093" s="23"/>
      <c r="H1093" s="23"/>
      <c r="I1093" s="23"/>
    </row>
    <row r="1094" spans="1:9" s="210" customFormat="1" ht="15" customHeight="1" x14ac:dyDescent="0.25">
      <c r="A1094" s="254"/>
      <c r="B1094" s="213"/>
      <c r="E1094" s="255"/>
      <c r="F1094" s="23"/>
      <c r="G1094" s="23"/>
      <c r="H1094" s="23"/>
      <c r="I1094" s="23"/>
    </row>
    <row r="1095" spans="1:9" s="210" customFormat="1" ht="15" customHeight="1" x14ac:dyDescent="0.25">
      <c r="A1095" s="254"/>
      <c r="B1095" s="213"/>
      <c r="E1095" s="255"/>
      <c r="F1095" s="23"/>
      <c r="G1095" s="23"/>
      <c r="H1095" s="23"/>
      <c r="I1095" s="23"/>
    </row>
    <row r="1096" spans="1:9" s="210" customFormat="1" ht="15" customHeight="1" x14ac:dyDescent="0.25">
      <c r="A1096" s="254"/>
      <c r="B1096" s="213"/>
      <c r="E1096" s="255"/>
      <c r="F1096" s="23"/>
      <c r="G1096" s="23"/>
      <c r="H1096" s="23"/>
      <c r="I1096" s="23"/>
    </row>
    <row r="1097" spans="1:9" s="210" customFormat="1" ht="15" customHeight="1" x14ac:dyDescent="0.25">
      <c r="A1097" s="254"/>
      <c r="B1097" s="213"/>
      <c r="E1097" s="255"/>
      <c r="F1097" s="23"/>
      <c r="G1097" s="23"/>
      <c r="H1097" s="23"/>
      <c r="I1097" s="23"/>
    </row>
    <row r="1098" spans="1:9" s="210" customFormat="1" ht="15" customHeight="1" x14ac:dyDescent="0.25">
      <c r="A1098" s="254"/>
      <c r="B1098" s="213"/>
      <c r="E1098" s="255"/>
      <c r="F1098" s="23"/>
      <c r="G1098" s="23"/>
      <c r="H1098" s="23"/>
      <c r="I1098" s="23"/>
    </row>
    <row r="1099" spans="1:9" s="210" customFormat="1" ht="15" customHeight="1" x14ac:dyDescent="0.25">
      <c r="A1099" s="254"/>
      <c r="B1099" s="213"/>
      <c r="E1099" s="255"/>
      <c r="F1099" s="23"/>
      <c r="G1099" s="23"/>
      <c r="H1099" s="23"/>
      <c r="I1099" s="23"/>
    </row>
    <row r="1100" spans="1:9" s="210" customFormat="1" ht="15" customHeight="1" x14ac:dyDescent="0.25">
      <c r="A1100" s="254"/>
      <c r="B1100" s="213"/>
      <c r="E1100" s="255"/>
      <c r="F1100" s="23"/>
      <c r="G1100" s="23"/>
      <c r="H1100" s="23"/>
      <c r="I1100" s="23"/>
    </row>
    <row r="1101" spans="1:9" s="210" customFormat="1" ht="15" customHeight="1" x14ac:dyDescent="0.25">
      <c r="A1101" s="254"/>
      <c r="B1101" s="213"/>
      <c r="E1101" s="255"/>
      <c r="F1101" s="23"/>
      <c r="G1101" s="23"/>
      <c r="H1101" s="23"/>
      <c r="I1101" s="23"/>
    </row>
    <row r="1102" spans="1:9" s="210" customFormat="1" ht="15" customHeight="1" x14ac:dyDescent="0.25">
      <c r="A1102" s="254"/>
      <c r="B1102" s="213"/>
      <c r="E1102" s="255"/>
      <c r="F1102" s="23"/>
      <c r="G1102" s="23"/>
      <c r="H1102" s="23"/>
      <c r="I1102" s="23"/>
    </row>
    <row r="1103" spans="1:9" s="210" customFormat="1" ht="15" customHeight="1" x14ac:dyDescent="0.25">
      <c r="A1103" s="254"/>
      <c r="B1103" s="213"/>
      <c r="E1103" s="255"/>
      <c r="F1103" s="23"/>
      <c r="G1103" s="23"/>
      <c r="H1103" s="23"/>
      <c r="I1103" s="23"/>
    </row>
    <row r="1104" spans="1:9" s="210" customFormat="1" ht="15" customHeight="1" x14ac:dyDescent="0.25">
      <c r="A1104" s="254"/>
      <c r="B1104" s="213"/>
      <c r="E1104" s="255"/>
      <c r="F1104" s="23"/>
      <c r="G1104" s="23"/>
      <c r="H1104" s="23"/>
      <c r="I1104" s="23"/>
    </row>
    <row r="1105" spans="1:9" s="210" customFormat="1" ht="15" customHeight="1" x14ac:dyDescent="0.25">
      <c r="A1105" s="254"/>
      <c r="B1105" s="213"/>
      <c r="E1105" s="255"/>
      <c r="F1105" s="23"/>
      <c r="G1105" s="23"/>
      <c r="H1105" s="23"/>
      <c r="I1105" s="23"/>
    </row>
    <row r="1106" spans="1:9" s="210" customFormat="1" ht="15" customHeight="1" x14ac:dyDescent="0.25">
      <c r="A1106" s="254"/>
      <c r="B1106" s="213"/>
      <c r="E1106" s="255"/>
      <c r="F1106" s="23"/>
      <c r="G1106" s="23"/>
      <c r="H1106" s="23"/>
      <c r="I1106" s="23"/>
    </row>
    <row r="1107" spans="1:9" s="210" customFormat="1" ht="15" customHeight="1" x14ac:dyDescent="0.25">
      <c r="A1107" s="254"/>
      <c r="B1107" s="213"/>
      <c r="E1107" s="255"/>
      <c r="F1107" s="23"/>
      <c r="G1107" s="23"/>
      <c r="H1107" s="23"/>
      <c r="I1107" s="23"/>
    </row>
    <row r="1108" spans="1:9" s="210" customFormat="1" ht="15" customHeight="1" x14ac:dyDescent="0.25">
      <c r="A1108" s="254"/>
      <c r="B1108" s="213"/>
      <c r="E1108" s="255"/>
      <c r="F1108" s="23"/>
      <c r="G1108" s="23"/>
      <c r="H1108" s="23"/>
      <c r="I1108" s="23"/>
    </row>
    <row r="1109" spans="1:9" s="210" customFormat="1" ht="15" customHeight="1" x14ac:dyDescent="0.25">
      <c r="A1109" s="254"/>
      <c r="B1109" s="213"/>
      <c r="E1109" s="255"/>
      <c r="F1109" s="23"/>
      <c r="G1109" s="23"/>
      <c r="H1109" s="23"/>
      <c r="I1109" s="23"/>
    </row>
    <row r="1110" spans="1:9" s="210" customFormat="1" ht="15" customHeight="1" x14ac:dyDescent="0.25">
      <c r="A1110" s="254"/>
      <c r="B1110" s="213"/>
      <c r="E1110" s="255"/>
      <c r="F1110" s="23"/>
      <c r="G1110" s="23"/>
      <c r="H1110" s="23"/>
      <c r="I1110" s="23"/>
    </row>
    <row r="1111" spans="1:9" s="210" customFormat="1" ht="15" customHeight="1" x14ac:dyDescent="0.25">
      <c r="A1111" s="254"/>
      <c r="B1111" s="213"/>
      <c r="E1111" s="255"/>
      <c r="F1111" s="23"/>
      <c r="G1111" s="23"/>
      <c r="H1111" s="23"/>
      <c r="I1111" s="23"/>
    </row>
    <row r="1112" spans="1:9" s="210" customFormat="1" ht="15" customHeight="1" x14ac:dyDescent="0.25">
      <c r="A1112" s="254"/>
      <c r="B1112" s="213"/>
      <c r="E1112" s="255"/>
      <c r="F1112" s="23"/>
      <c r="G1112" s="23"/>
      <c r="H1112" s="23"/>
      <c r="I1112" s="23"/>
    </row>
    <row r="1113" spans="1:9" s="210" customFormat="1" ht="15" customHeight="1" x14ac:dyDescent="0.25">
      <c r="A1113" s="254"/>
      <c r="B1113" s="213"/>
      <c r="E1113" s="255"/>
      <c r="F1113" s="23"/>
      <c r="G1113" s="23"/>
      <c r="H1113" s="23"/>
      <c r="I1113" s="23"/>
    </row>
    <row r="1114" spans="1:9" s="210" customFormat="1" ht="15" customHeight="1" x14ac:dyDescent="0.25">
      <c r="A1114" s="254"/>
      <c r="B1114" s="213"/>
      <c r="E1114" s="255"/>
      <c r="F1114" s="23"/>
      <c r="G1114" s="23"/>
      <c r="H1114" s="23"/>
      <c r="I1114" s="23"/>
    </row>
    <row r="1115" spans="1:9" s="210" customFormat="1" ht="15" customHeight="1" x14ac:dyDescent="0.25">
      <c r="A1115" s="254"/>
      <c r="B1115" s="213"/>
      <c r="E1115" s="255"/>
      <c r="F1115" s="23"/>
      <c r="G1115" s="23"/>
      <c r="H1115" s="23"/>
      <c r="I1115" s="23"/>
    </row>
    <row r="1116" spans="1:9" s="210" customFormat="1" ht="15" customHeight="1" x14ac:dyDescent="0.25">
      <c r="A1116" s="254"/>
      <c r="B1116" s="213"/>
      <c r="E1116" s="255"/>
      <c r="F1116" s="23"/>
      <c r="G1116" s="23"/>
      <c r="H1116" s="23"/>
      <c r="I1116" s="23"/>
    </row>
    <row r="1117" spans="1:9" s="210" customFormat="1" ht="15" customHeight="1" x14ac:dyDescent="0.25">
      <c r="A1117" s="254"/>
      <c r="B1117" s="213"/>
      <c r="E1117" s="255"/>
      <c r="F1117" s="23"/>
      <c r="G1117" s="23"/>
      <c r="H1117" s="23"/>
      <c r="I1117" s="23"/>
    </row>
    <row r="1118" spans="1:9" s="210" customFormat="1" ht="15" customHeight="1" x14ac:dyDescent="0.25">
      <c r="A1118" s="254"/>
      <c r="B1118" s="213"/>
      <c r="E1118" s="255"/>
      <c r="F1118" s="23"/>
      <c r="G1118" s="23"/>
      <c r="H1118" s="23"/>
      <c r="I1118" s="23"/>
    </row>
    <row r="1119" spans="1:9" s="210" customFormat="1" ht="15" customHeight="1" x14ac:dyDescent="0.25">
      <c r="A1119" s="254"/>
      <c r="B1119" s="213"/>
      <c r="E1119" s="255"/>
      <c r="F1119" s="23"/>
      <c r="G1119" s="23"/>
      <c r="H1119" s="23"/>
      <c r="I1119" s="23"/>
    </row>
    <row r="1120" spans="1:9" s="210" customFormat="1" ht="15" customHeight="1" x14ac:dyDescent="0.25">
      <c r="A1120" s="254"/>
      <c r="B1120" s="213"/>
      <c r="E1120" s="255"/>
      <c r="F1120" s="23"/>
      <c r="G1120" s="23"/>
      <c r="H1120" s="23"/>
      <c r="I1120" s="23"/>
    </row>
    <row r="1121" spans="1:9" s="210" customFormat="1" ht="15" customHeight="1" x14ac:dyDescent="0.25">
      <c r="A1121" s="254"/>
      <c r="B1121" s="213"/>
      <c r="E1121" s="255"/>
      <c r="F1121" s="23"/>
      <c r="G1121" s="23"/>
      <c r="H1121" s="23"/>
      <c r="I1121" s="23"/>
    </row>
    <row r="1122" spans="1:9" s="210" customFormat="1" ht="15" customHeight="1" x14ac:dyDescent="0.25">
      <c r="A1122" s="254"/>
      <c r="B1122" s="213"/>
      <c r="E1122" s="255"/>
      <c r="F1122" s="23"/>
      <c r="G1122" s="23"/>
      <c r="H1122" s="23"/>
      <c r="I1122" s="23"/>
    </row>
    <row r="1123" spans="1:9" s="210" customFormat="1" ht="15" customHeight="1" x14ac:dyDescent="0.25">
      <c r="A1123" s="254"/>
      <c r="B1123" s="213"/>
      <c r="E1123" s="255"/>
      <c r="F1123" s="23"/>
      <c r="G1123" s="23"/>
      <c r="H1123" s="23"/>
      <c r="I1123" s="23"/>
    </row>
    <row r="1124" spans="1:9" s="210" customFormat="1" ht="15" customHeight="1" x14ac:dyDescent="0.25">
      <c r="A1124" s="254"/>
      <c r="B1124" s="213"/>
      <c r="E1124" s="255"/>
      <c r="F1124" s="23"/>
      <c r="G1124" s="23"/>
      <c r="H1124" s="23"/>
      <c r="I1124" s="23"/>
    </row>
    <row r="1125" spans="1:9" s="210" customFormat="1" ht="15" customHeight="1" x14ac:dyDescent="0.25">
      <c r="A1125" s="254"/>
      <c r="B1125" s="213"/>
      <c r="E1125" s="255"/>
      <c r="F1125" s="23"/>
      <c r="G1125" s="23"/>
      <c r="H1125" s="23"/>
      <c r="I1125" s="23"/>
    </row>
    <row r="1126" spans="1:9" s="210" customFormat="1" ht="15" customHeight="1" x14ac:dyDescent="0.25">
      <c r="A1126" s="254"/>
      <c r="B1126" s="213"/>
      <c r="E1126" s="255"/>
      <c r="F1126" s="23"/>
      <c r="G1126" s="23"/>
      <c r="H1126" s="23"/>
      <c r="I1126" s="23"/>
    </row>
    <row r="1127" spans="1:9" s="210" customFormat="1" ht="15" customHeight="1" x14ac:dyDescent="0.25">
      <c r="A1127" s="254"/>
      <c r="B1127" s="213"/>
      <c r="E1127" s="255"/>
      <c r="F1127" s="23"/>
      <c r="G1127" s="23"/>
      <c r="H1127" s="23"/>
      <c r="I1127" s="23"/>
    </row>
    <row r="1128" spans="1:9" s="210" customFormat="1" ht="15" customHeight="1" x14ac:dyDescent="0.25">
      <c r="A1128" s="254"/>
      <c r="B1128" s="213"/>
      <c r="E1128" s="255"/>
      <c r="F1128" s="23"/>
      <c r="G1128" s="23"/>
      <c r="H1128" s="23"/>
      <c r="I1128" s="23"/>
    </row>
    <row r="1129" spans="1:9" s="210" customFormat="1" ht="15" customHeight="1" x14ac:dyDescent="0.25">
      <c r="A1129" s="254"/>
      <c r="B1129" s="213"/>
      <c r="E1129" s="255"/>
      <c r="F1129" s="23"/>
      <c r="G1129" s="23"/>
      <c r="H1129" s="23"/>
      <c r="I1129" s="23"/>
    </row>
    <row r="1130" spans="1:9" s="210" customFormat="1" ht="15" customHeight="1" x14ac:dyDescent="0.25">
      <c r="A1130" s="254"/>
      <c r="B1130" s="213"/>
      <c r="E1130" s="255"/>
      <c r="F1130" s="23"/>
      <c r="G1130" s="23"/>
      <c r="H1130" s="23"/>
      <c r="I1130" s="23"/>
    </row>
    <row r="1131" spans="1:9" s="210" customFormat="1" ht="15" customHeight="1" x14ac:dyDescent="0.25">
      <c r="A1131" s="254"/>
      <c r="B1131" s="213"/>
      <c r="E1131" s="255"/>
      <c r="F1131" s="23"/>
      <c r="G1131" s="23"/>
      <c r="H1131" s="23"/>
      <c r="I1131" s="23"/>
    </row>
    <row r="1132" spans="1:9" s="210" customFormat="1" ht="15" customHeight="1" x14ac:dyDescent="0.25">
      <c r="A1132" s="254"/>
      <c r="B1132" s="213"/>
      <c r="E1132" s="255"/>
      <c r="F1132" s="23"/>
      <c r="G1132" s="23"/>
      <c r="H1132" s="23"/>
      <c r="I1132" s="23"/>
    </row>
    <row r="1133" spans="1:9" s="210" customFormat="1" ht="15" customHeight="1" x14ac:dyDescent="0.25">
      <c r="A1133" s="254"/>
      <c r="B1133" s="213"/>
      <c r="E1133" s="255"/>
      <c r="F1133" s="23"/>
      <c r="G1133" s="23"/>
      <c r="H1133" s="23"/>
      <c r="I1133" s="23"/>
    </row>
    <row r="1134" spans="1:9" s="210" customFormat="1" ht="15" customHeight="1" x14ac:dyDescent="0.25">
      <c r="A1134" s="254"/>
      <c r="B1134" s="213"/>
      <c r="E1134" s="255"/>
      <c r="F1134" s="23"/>
      <c r="G1134" s="23"/>
      <c r="H1134" s="23"/>
      <c r="I1134" s="23"/>
    </row>
    <row r="1135" spans="1:9" s="210" customFormat="1" ht="15" customHeight="1" x14ac:dyDescent="0.25">
      <c r="A1135" s="254"/>
      <c r="B1135" s="213"/>
      <c r="E1135" s="255"/>
      <c r="F1135" s="23"/>
      <c r="G1135" s="23"/>
      <c r="H1135" s="23"/>
      <c r="I1135" s="23"/>
    </row>
    <row r="1136" spans="1:9" s="210" customFormat="1" ht="15" customHeight="1" x14ac:dyDescent="0.25">
      <c r="A1136" s="254"/>
      <c r="B1136" s="213"/>
      <c r="E1136" s="255"/>
      <c r="F1136" s="23"/>
      <c r="G1136" s="23"/>
      <c r="H1136" s="23"/>
      <c r="I1136" s="23"/>
    </row>
    <row r="1137" spans="1:9" s="210" customFormat="1" ht="15" customHeight="1" x14ac:dyDescent="0.25">
      <c r="A1137" s="254"/>
      <c r="B1137" s="213"/>
      <c r="E1137" s="255"/>
      <c r="F1137" s="23"/>
      <c r="G1137" s="23"/>
      <c r="H1137" s="23"/>
      <c r="I1137" s="23"/>
    </row>
    <row r="1138" spans="1:9" s="210" customFormat="1" ht="15" customHeight="1" x14ac:dyDescent="0.25">
      <c r="A1138" s="254"/>
      <c r="B1138" s="213"/>
      <c r="E1138" s="255"/>
      <c r="F1138" s="23"/>
      <c r="G1138" s="23"/>
      <c r="H1138" s="23"/>
      <c r="I1138" s="23"/>
    </row>
    <row r="1139" spans="1:9" s="210" customFormat="1" ht="15" customHeight="1" x14ac:dyDescent="0.25">
      <c r="A1139" s="254"/>
      <c r="B1139" s="213"/>
      <c r="E1139" s="255"/>
      <c r="F1139" s="23"/>
      <c r="G1139" s="23"/>
      <c r="H1139" s="23"/>
      <c r="I1139" s="23"/>
    </row>
    <row r="1140" spans="1:9" s="210" customFormat="1" ht="15" customHeight="1" x14ac:dyDescent="0.25">
      <c r="A1140" s="254"/>
      <c r="B1140" s="213"/>
      <c r="E1140" s="255"/>
      <c r="F1140" s="23"/>
      <c r="G1140" s="23"/>
      <c r="H1140" s="23"/>
      <c r="I1140" s="23"/>
    </row>
    <row r="1141" spans="1:9" s="210" customFormat="1" ht="15" customHeight="1" x14ac:dyDescent="0.25">
      <c r="A1141" s="254"/>
      <c r="B1141" s="213"/>
      <c r="E1141" s="255"/>
      <c r="F1141" s="23"/>
      <c r="G1141" s="23"/>
      <c r="H1141" s="23"/>
      <c r="I1141" s="23"/>
    </row>
    <row r="1142" spans="1:9" s="210" customFormat="1" ht="15" customHeight="1" x14ac:dyDescent="0.25">
      <c r="A1142" s="254"/>
      <c r="B1142" s="213"/>
      <c r="E1142" s="255"/>
      <c r="F1142" s="23"/>
      <c r="G1142" s="23"/>
      <c r="H1142" s="23"/>
      <c r="I1142" s="23"/>
    </row>
    <row r="1143" spans="1:9" s="210" customFormat="1" ht="15" customHeight="1" x14ac:dyDescent="0.25">
      <c r="A1143" s="254"/>
      <c r="B1143" s="213"/>
      <c r="E1143" s="255"/>
      <c r="F1143" s="23"/>
      <c r="G1143" s="23"/>
      <c r="H1143" s="23"/>
      <c r="I1143" s="23"/>
    </row>
    <row r="1144" spans="1:9" s="210" customFormat="1" ht="15" customHeight="1" x14ac:dyDescent="0.25">
      <c r="A1144" s="254"/>
      <c r="B1144" s="213"/>
      <c r="E1144" s="255"/>
      <c r="F1144" s="23"/>
      <c r="G1144" s="23"/>
      <c r="H1144" s="23"/>
      <c r="I1144" s="23"/>
    </row>
    <row r="1145" spans="1:9" s="210" customFormat="1" ht="15" customHeight="1" x14ac:dyDescent="0.25">
      <c r="A1145" s="254"/>
      <c r="B1145" s="213"/>
      <c r="E1145" s="255"/>
      <c r="F1145" s="23"/>
      <c r="G1145" s="23"/>
      <c r="H1145" s="23"/>
      <c r="I1145" s="23"/>
    </row>
    <row r="1146" spans="1:9" s="210" customFormat="1" ht="15" customHeight="1" x14ac:dyDescent="0.25">
      <c r="A1146" s="254"/>
      <c r="B1146" s="213"/>
      <c r="E1146" s="255"/>
      <c r="F1146" s="23"/>
      <c r="G1146" s="23"/>
      <c r="H1146" s="23"/>
      <c r="I1146" s="23"/>
    </row>
    <row r="1147" spans="1:9" s="210" customFormat="1" ht="15" customHeight="1" x14ac:dyDescent="0.25">
      <c r="A1147" s="254"/>
      <c r="B1147" s="213"/>
      <c r="E1147" s="255"/>
      <c r="F1147" s="23"/>
      <c r="G1147" s="23"/>
      <c r="H1147" s="23"/>
      <c r="I1147" s="23"/>
    </row>
    <row r="1148" spans="1:9" s="210" customFormat="1" ht="15" customHeight="1" x14ac:dyDescent="0.25">
      <c r="A1148" s="254"/>
      <c r="B1148" s="213"/>
      <c r="E1148" s="255"/>
      <c r="F1148" s="23"/>
      <c r="G1148" s="23"/>
      <c r="H1148" s="23"/>
      <c r="I1148" s="23"/>
    </row>
    <row r="1149" spans="1:9" s="210" customFormat="1" ht="15" customHeight="1" x14ac:dyDescent="0.25">
      <c r="A1149" s="254"/>
      <c r="B1149" s="213"/>
      <c r="E1149" s="255"/>
      <c r="F1149" s="23"/>
      <c r="G1149" s="23"/>
      <c r="H1149" s="23"/>
      <c r="I1149" s="23"/>
    </row>
    <row r="1150" spans="1:9" s="210" customFormat="1" ht="15" customHeight="1" x14ac:dyDescent="0.25">
      <c r="A1150" s="254"/>
      <c r="B1150" s="213"/>
      <c r="E1150" s="255"/>
      <c r="F1150" s="23"/>
      <c r="G1150" s="23"/>
      <c r="H1150" s="23"/>
      <c r="I1150" s="23"/>
    </row>
    <row r="1151" spans="1:9" s="210" customFormat="1" ht="15" customHeight="1" x14ac:dyDescent="0.25">
      <c r="A1151" s="254"/>
      <c r="B1151" s="213"/>
      <c r="E1151" s="255"/>
      <c r="F1151" s="23"/>
      <c r="G1151" s="23"/>
      <c r="H1151" s="23"/>
      <c r="I1151" s="23"/>
    </row>
    <row r="1152" spans="1:9" s="210" customFormat="1" ht="15" customHeight="1" x14ac:dyDescent="0.25">
      <c r="A1152" s="254"/>
      <c r="B1152" s="213"/>
      <c r="E1152" s="255"/>
      <c r="F1152" s="23"/>
      <c r="G1152" s="23"/>
      <c r="H1152" s="23"/>
      <c r="I1152" s="23"/>
    </row>
    <row r="1153" spans="1:9" s="210" customFormat="1" ht="15" customHeight="1" x14ac:dyDescent="0.25">
      <c r="A1153" s="254"/>
      <c r="B1153" s="213"/>
      <c r="E1153" s="255"/>
      <c r="F1153" s="23"/>
      <c r="G1153" s="23"/>
      <c r="H1153" s="23"/>
      <c r="I1153" s="23"/>
    </row>
    <row r="1154" spans="1:9" s="210" customFormat="1" ht="15" customHeight="1" x14ac:dyDescent="0.25">
      <c r="A1154" s="254"/>
      <c r="B1154" s="213"/>
      <c r="E1154" s="255"/>
      <c r="F1154" s="23"/>
      <c r="G1154" s="23"/>
      <c r="H1154" s="23"/>
      <c r="I1154" s="23"/>
    </row>
    <row r="1155" spans="1:9" s="210" customFormat="1" ht="15" customHeight="1" x14ac:dyDescent="0.25">
      <c r="A1155" s="254"/>
      <c r="B1155" s="213"/>
      <c r="E1155" s="255"/>
      <c r="F1155" s="23"/>
      <c r="G1155" s="23"/>
      <c r="H1155" s="23"/>
      <c r="I1155" s="23"/>
    </row>
    <row r="1156" spans="1:9" s="210" customFormat="1" ht="15" customHeight="1" x14ac:dyDescent="0.25">
      <c r="A1156" s="254"/>
      <c r="B1156" s="213"/>
      <c r="E1156" s="255"/>
      <c r="F1156" s="23"/>
      <c r="G1156" s="23"/>
      <c r="H1156" s="23"/>
      <c r="I1156" s="23"/>
    </row>
    <row r="1157" spans="1:9" s="210" customFormat="1" ht="15" customHeight="1" x14ac:dyDescent="0.25">
      <c r="A1157" s="254"/>
      <c r="B1157" s="213"/>
      <c r="E1157" s="255"/>
      <c r="F1157" s="23"/>
      <c r="G1157" s="23"/>
      <c r="H1157" s="23"/>
      <c r="I1157" s="23"/>
    </row>
    <row r="1158" spans="1:9" s="210" customFormat="1" ht="15" customHeight="1" x14ac:dyDescent="0.25">
      <c r="A1158" s="254"/>
      <c r="B1158" s="213"/>
      <c r="E1158" s="255"/>
      <c r="F1158" s="23"/>
      <c r="G1158" s="23"/>
      <c r="H1158" s="23"/>
      <c r="I1158" s="23"/>
    </row>
    <row r="1159" spans="1:9" s="210" customFormat="1" ht="15" customHeight="1" x14ac:dyDescent="0.25">
      <c r="A1159" s="254"/>
      <c r="B1159" s="213"/>
      <c r="E1159" s="255"/>
      <c r="F1159" s="23"/>
      <c r="G1159" s="23"/>
      <c r="H1159" s="23"/>
      <c r="I1159" s="23"/>
    </row>
    <row r="1160" spans="1:9" s="210" customFormat="1" ht="15" customHeight="1" x14ac:dyDescent="0.25">
      <c r="A1160" s="254"/>
      <c r="B1160" s="213"/>
      <c r="E1160" s="255"/>
      <c r="F1160" s="23"/>
      <c r="G1160" s="23"/>
      <c r="H1160" s="23"/>
      <c r="I1160" s="23"/>
    </row>
    <row r="1161" spans="1:9" s="210" customFormat="1" ht="15" customHeight="1" x14ac:dyDescent="0.25">
      <c r="A1161" s="254"/>
      <c r="B1161" s="213"/>
      <c r="E1161" s="255"/>
      <c r="F1161" s="23"/>
      <c r="G1161" s="23"/>
      <c r="H1161" s="23"/>
      <c r="I1161" s="23"/>
    </row>
    <row r="1162" spans="1:9" s="210" customFormat="1" ht="15" customHeight="1" x14ac:dyDescent="0.25">
      <c r="A1162" s="254"/>
      <c r="B1162" s="213"/>
      <c r="E1162" s="255"/>
      <c r="F1162" s="23"/>
      <c r="G1162" s="23"/>
      <c r="H1162" s="23"/>
      <c r="I1162" s="23"/>
    </row>
    <row r="1163" spans="1:9" s="210" customFormat="1" ht="15" customHeight="1" x14ac:dyDescent="0.25">
      <c r="A1163" s="254"/>
      <c r="B1163" s="213"/>
      <c r="E1163" s="255"/>
      <c r="F1163" s="23"/>
      <c r="G1163" s="23"/>
      <c r="H1163" s="23"/>
      <c r="I1163" s="23"/>
    </row>
    <row r="1164" spans="1:9" s="210" customFormat="1" ht="15" customHeight="1" x14ac:dyDescent="0.25">
      <c r="A1164" s="254"/>
      <c r="B1164" s="213"/>
      <c r="E1164" s="255"/>
      <c r="F1164" s="23"/>
      <c r="G1164" s="23"/>
      <c r="H1164" s="23"/>
      <c r="I1164" s="23"/>
    </row>
    <row r="1165" spans="1:9" s="210" customFormat="1" ht="15" customHeight="1" x14ac:dyDescent="0.25">
      <c r="A1165" s="254"/>
      <c r="B1165" s="213"/>
      <c r="E1165" s="255"/>
      <c r="F1165" s="23"/>
      <c r="G1165" s="23"/>
      <c r="H1165" s="23"/>
      <c r="I1165" s="23"/>
    </row>
    <row r="1166" spans="1:9" s="210" customFormat="1" ht="15" customHeight="1" x14ac:dyDescent="0.25">
      <c r="A1166" s="254"/>
      <c r="B1166" s="213"/>
      <c r="E1166" s="255"/>
      <c r="F1166" s="23"/>
      <c r="G1166" s="23"/>
      <c r="H1166" s="23"/>
      <c r="I1166" s="23"/>
    </row>
    <row r="1167" spans="1:9" s="210" customFormat="1" ht="15" customHeight="1" x14ac:dyDescent="0.25">
      <c r="A1167" s="254"/>
      <c r="B1167" s="213"/>
      <c r="E1167" s="255"/>
      <c r="F1167" s="23"/>
      <c r="G1167" s="23"/>
      <c r="H1167" s="23"/>
      <c r="I1167" s="23"/>
    </row>
    <row r="1168" spans="1:9" s="210" customFormat="1" ht="15" customHeight="1" x14ac:dyDescent="0.25">
      <c r="A1168" s="254"/>
      <c r="B1168" s="213"/>
      <c r="E1168" s="255"/>
      <c r="F1168" s="23"/>
      <c r="G1168" s="23"/>
      <c r="H1168" s="23"/>
      <c r="I1168" s="23"/>
    </row>
    <row r="1169" spans="1:9" s="210" customFormat="1" ht="15" customHeight="1" x14ac:dyDescent="0.25">
      <c r="A1169" s="254"/>
      <c r="B1169" s="213"/>
      <c r="E1169" s="255"/>
      <c r="F1169" s="23"/>
      <c r="G1169" s="23"/>
      <c r="H1169" s="23"/>
      <c r="I1169" s="23"/>
    </row>
    <row r="1170" spans="1:9" s="210" customFormat="1" ht="15" customHeight="1" x14ac:dyDescent="0.25">
      <c r="A1170" s="254"/>
      <c r="B1170" s="213"/>
      <c r="E1170" s="255"/>
      <c r="F1170" s="23"/>
      <c r="G1170" s="23"/>
      <c r="H1170" s="23"/>
      <c r="I1170" s="23"/>
    </row>
    <row r="1171" spans="1:9" s="210" customFormat="1" ht="15" customHeight="1" x14ac:dyDescent="0.25">
      <c r="A1171" s="254"/>
      <c r="B1171" s="213"/>
      <c r="E1171" s="255"/>
      <c r="F1171" s="23"/>
      <c r="G1171" s="23"/>
      <c r="H1171" s="23"/>
      <c r="I1171" s="23"/>
    </row>
    <row r="1172" spans="1:9" s="210" customFormat="1" ht="15" customHeight="1" x14ac:dyDescent="0.25">
      <c r="A1172" s="254"/>
      <c r="B1172" s="213"/>
      <c r="E1172" s="255"/>
      <c r="F1172" s="23"/>
      <c r="G1172" s="23"/>
      <c r="H1172" s="23"/>
      <c r="I1172" s="23"/>
    </row>
    <row r="1173" spans="1:9" s="210" customFormat="1" ht="15" customHeight="1" x14ac:dyDescent="0.25">
      <c r="A1173" s="254"/>
      <c r="B1173" s="213"/>
      <c r="E1173" s="255"/>
      <c r="F1173" s="23"/>
      <c r="G1173" s="23"/>
      <c r="H1173" s="23"/>
      <c r="I1173" s="23"/>
    </row>
    <row r="1174" spans="1:9" s="210" customFormat="1" ht="15" customHeight="1" x14ac:dyDescent="0.25">
      <c r="A1174" s="254"/>
      <c r="B1174" s="213"/>
      <c r="E1174" s="255"/>
      <c r="F1174" s="23"/>
      <c r="G1174" s="23"/>
      <c r="H1174" s="23"/>
      <c r="I1174" s="23"/>
    </row>
    <row r="1175" spans="1:9" s="210" customFormat="1" ht="15" customHeight="1" x14ac:dyDescent="0.25">
      <c r="A1175" s="254"/>
      <c r="B1175" s="213"/>
      <c r="E1175" s="255"/>
      <c r="F1175" s="23"/>
      <c r="G1175" s="23"/>
      <c r="H1175" s="23"/>
      <c r="I1175" s="23"/>
    </row>
    <row r="1176" spans="1:9" s="210" customFormat="1" ht="15" customHeight="1" x14ac:dyDescent="0.25">
      <c r="A1176" s="254"/>
      <c r="B1176" s="213"/>
      <c r="E1176" s="255"/>
      <c r="F1176" s="23"/>
      <c r="G1176" s="23"/>
      <c r="H1176" s="23"/>
      <c r="I1176" s="23"/>
    </row>
    <row r="1177" spans="1:9" s="210" customFormat="1" ht="15" customHeight="1" x14ac:dyDescent="0.25">
      <c r="A1177" s="254"/>
      <c r="B1177" s="213"/>
      <c r="E1177" s="255"/>
      <c r="F1177" s="23"/>
      <c r="G1177" s="23"/>
      <c r="H1177" s="23"/>
      <c r="I1177" s="23"/>
    </row>
    <row r="1178" spans="1:9" s="210" customFormat="1" ht="15" customHeight="1" x14ac:dyDescent="0.25">
      <c r="A1178" s="254"/>
      <c r="B1178" s="213"/>
      <c r="E1178" s="255"/>
      <c r="F1178" s="23"/>
      <c r="G1178" s="23"/>
      <c r="H1178" s="23"/>
      <c r="I1178" s="23"/>
    </row>
    <row r="1179" spans="1:9" s="210" customFormat="1" ht="15" customHeight="1" x14ac:dyDescent="0.25">
      <c r="A1179" s="254"/>
      <c r="B1179" s="213"/>
      <c r="E1179" s="255"/>
      <c r="F1179" s="23"/>
      <c r="G1179" s="23"/>
      <c r="H1179" s="23"/>
      <c r="I1179" s="23"/>
    </row>
    <row r="1180" spans="1:9" s="210" customFormat="1" ht="15" customHeight="1" x14ac:dyDescent="0.25">
      <c r="A1180" s="254"/>
      <c r="B1180" s="213"/>
      <c r="E1180" s="255"/>
      <c r="F1180" s="23"/>
      <c r="G1180" s="23"/>
      <c r="H1180" s="23"/>
      <c r="I1180" s="23"/>
    </row>
    <row r="1181" spans="1:9" s="210" customFormat="1" ht="15" customHeight="1" x14ac:dyDescent="0.25">
      <c r="A1181" s="254"/>
      <c r="B1181" s="213"/>
      <c r="E1181" s="255"/>
      <c r="F1181" s="23"/>
      <c r="G1181" s="23"/>
      <c r="H1181" s="23"/>
      <c r="I1181" s="23"/>
    </row>
    <row r="1182" spans="1:9" s="210" customFormat="1" ht="15" customHeight="1" x14ac:dyDescent="0.25">
      <c r="A1182" s="254"/>
      <c r="B1182" s="213"/>
      <c r="E1182" s="255"/>
      <c r="F1182" s="23"/>
      <c r="G1182" s="23"/>
      <c r="H1182" s="23"/>
      <c r="I1182" s="23"/>
    </row>
    <row r="1183" spans="1:9" s="210" customFormat="1" ht="15" customHeight="1" x14ac:dyDescent="0.25">
      <c r="A1183" s="254"/>
      <c r="B1183" s="213"/>
      <c r="E1183" s="255"/>
      <c r="F1183" s="23"/>
      <c r="G1183" s="23"/>
      <c r="H1183" s="23"/>
      <c r="I1183" s="23"/>
    </row>
    <row r="1184" spans="1:9" s="210" customFormat="1" ht="15" customHeight="1" x14ac:dyDescent="0.25">
      <c r="A1184" s="254"/>
      <c r="B1184" s="213"/>
      <c r="E1184" s="255"/>
      <c r="F1184" s="23"/>
      <c r="G1184" s="23"/>
      <c r="H1184" s="23"/>
      <c r="I1184" s="23"/>
    </row>
    <row r="1185" spans="1:9" s="210" customFormat="1" ht="15" customHeight="1" x14ac:dyDescent="0.25">
      <c r="A1185" s="254"/>
      <c r="B1185" s="213"/>
      <c r="E1185" s="255"/>
      <c r="F1185" s="23"/>
      <c r="G1185" s="23"/>
      <c r="H1185" s="23"/>
      <c r="I1185" s="23"/>
    </row>
    <row r="1186" spans="1:9" s="210" customFormat="1" ht="15" customHeight="1" x14ac:dyDescent="0.25">
      <c r="A1186" s="254"/>
      <c r="B1186" s="213"/>
      <c r="E1186" s="255"/>
      <c r="F1186" s="23"/>
      <c r="G1186" s="23"/>
      <c r="H1186" s="23"/>
      <c r="I1186" s="23"/>
    </row>
    <row r="1187" spans="1:9" s="210" customFormat="1" ht="15" customHeight="1" x14ac:dyDescent="0.25">
      <c r="A1187" s="254"/>
      <c r="B1187" s="213"/>
      <c r="E1187" s="255"/>
      <c r="F1187" s="23"/>
      <c r="G1187" s="23"/>
      <c r="H1187" s="23"/>
      <c r="I1187" s="23"/>
    </row>
    <row r="1188" spans="1:9" s="210" customFormat="1" ht="15" customHeight="1" x14ac:dyDescent="0.25">
      <c r="A1188" s="254"/>
      <c r="B1188" s="213"/>
      <c r="E1188" s="255"/>
      <c r="F1188" s="23"/>
      <c r="G1188" s="23"/>
      <c r="H1188" s="23"/>
      <c r="I1188" s="23"/>
    </row>
    <row r="1189" spans="1:9" s="210" customFormat="1" ht="15" customHeight="1" x14ac:dyDescent="0.25">
      <c r="A1189" s="254"/>
      <c r="B1189" s="213"/>
      <c r="E1189" s="255"/>
      <c r="F1189" s="23"/>
      <c r="G1189" s="23"/>
      <c r="H1189" s="23"/>
      <c r="I1189" s="23"/>
    </row>
    <row r="1190" spans="1:9" s="210" customFormat="1" ht="15" customHeight="1" x14ac:dyDescent="0.25">
      <c r="A1190" s="254"/>
      <c r="B1190" s="213"/>
      <c r="E1190" s="255"/>
      <c r="F1190" s="23"/>
      <c r="G1190" s="23"/>
      <c r="H1190" s="23"/>
      <c r="I1190" s="23"/>
    </row>
    <row r="1191" spans="1:9" s="210" customFormat="1" ht="15" customHeight="1" x14ac:dyDescent="0.25">
      <c r="A1191" s="254"/>
      <c r="B1191" s="213"/>
      <c r="E1191" s="255"/>
      <c r="F1191" s="23"/>
      <c r="G1191" s="23"/>
      <c r="H1191" s="23"/>
      <c r="I1191" s="23"/>
    </row>
    <row r="1192" spans="1:9" s="210" customFormat="1" ht="15" customHeight="1" x14ac:dyDescent="0.25">
      <c r="A1192" s="254"/>
      <c r="B1192" s="213"/>
      <c r="E1192" s="255"/>
      <c r="F1192" s="23"/>
      <c r="G1192" s="23"/>
      <c r="H1192" s="23"/>
      <c r="I1192" s="23"/>
    </row>
    <row r="1193" spans="1:9" s="210" customFormat="1" ht="15" customHeight="1" x14ac:dyDescent="0.25">
      <c r="A1193" s="254"/>
      <c r="B1193" s="213"/>
      <c r="E1193" s="255"/>
      <c r="F1193" s="23"/>
      <c r="G1193" s="23"/>
      <c r="H1193" s="23"/>
      <c r="I1193" s="23"/>
    </row>
    <row r="1194" spans="1:9" s="210" customFormat="1" ht="15" customHeight="1" x14ac:dyDescent="0.25">
      <c r="A1194" s="254"/>
      <c r="B1194" s="213"/>
      <c r="E1194" s="255"/>
      <c r="F1194" s="23"/>
      <c r="G1194" s="23"/>
      <c r="H1194" s="23"/>
      <c r="I1194" s="23"/>
    </row>
    <row r="1195" spans="1:9" s="210" customFormat="1" ht="15" customHeight="1" x14ac:dyDescent="0.25">
      <c r="A1195" s="254"/>
      <c r="B1195" s="213"/>
      <c r="E1195" s="255"/>
      <c r="F1195" s="23"/>
      <c r="G1195" s="23"/>
      <c r="H1195" s="23"/>
      <c r="I1195" s="23"/>
    </row>
    <row r="1196" spans="1:9" s="210" customFormat="1" ht="15" customHeight="1" x14ac:dyDescent="0.25">
      <c r="A1196" s="254"/>
      <c r="B1196" s="213"/>
      <c r="E1196" s="255"/>
      <c r="F1196" s="23"/>
      <c r="G1196" s="23"/>
      <c r="H1196" s="23"/>
      <c r="I1196" s="23"/>
    </row>
    <row r="1197" spans="1:9" s="210" customFormat="1" ht="15" customHeight="1" x14ac:dyDescent="0.25">
      <c r="A1197" s="254"/>
      <c r="B1197" s="213"/>
      <c r="E1197" s="255"/>
      <c r="F1197" s="23"/>
      <c r="G1197" s="23"/>
      <c r="H1197" s="23"/>
      <c r="I1197" s="23"/>
    </row>
    <row r="1198" spans="1:9" s="210" customFormat="1" ht="15" customHeight="1" x14ac:dyDescent="0.25">
      <c r="A1198" s="254"/>
      <c r="B1198" s="213"/>
      <c r="E1198" s="255"/>
      <c r="F1198" s="23"/>
      <c r="G1198" s="23"/>
      <c r="H1198" s="23"/>
      <c r="I1198" s="23"/>
    </row>
    <row r="1199" spans="1:9" s="210" customFormat="1" ht="15" customHeight="1" x14ac:dyDescent="0.25">
      <c r="A1199" s="254"/>
      <c r="B1199" s="213"/>
      <c r="E1199" s="255"/>
      <c r="F1199" s="23"/>
      <c r="G1199" s="23"/>
      <c r="H1199" s="23"/>
      <c r="I1199" s="23"/>
    </row>
    <row r="1200" spans="1:9" s="210" customFormat="1" ht="15" customHeight="1" x14ac:dyDescent="0.25">
      <c r="A1200" s="254"/>
      <c r="B1200" s="213"/>
      <c r="E1200" s="255"/>
      <c r="F1200" s="23"/>
      <c r="G1200" s="23"/>
      <c r="H1200" s="23"/>
      <c r="I1200" s="23"/>
    </row>
    <row r="1201" spans="1:9" s="210" customFormat="1" ht="15" customHeight="1" x14ac:dyDescent="0.25">
      <c r="A1201" s="254"/>
      <c r="B1201" s="213"/>
      <c r="E1201" s="255"/>
      <c r="F1201" s="23"/>
      <c r="G1201" s="23"/>
      <c r="H1201" s="23"/>
      <c r="I1201" s="23"/>
    </row>
    <row r="1202" spans="1:9" s="210" customFormat="1" ht="15" customHeight="1" x14ac:dyDescent="0.25">
      <c r="A1202" s="254"/>
      <c r="B1202" s="213"/>
      <c r="E1202" s="255"/>
      <c r="F1202" s="23"/>
      <c r="G1202" s="23"/>
      <c r="H1202" s="23"/>
      <c r="I1202" s="23"/>
    </row>
    <row r="1203" spans="1:9" s="210" customFormat="1" ht="15" customHeight="1" x14ac:dyDescent="0.25">
      <c r="A1203" s="254"/>
      <c r="B1203" s="213"/>
      <c r="E1203" s="255"/>
      <c r="F1203" s="23"/>
      <c r="G1203" s="23"/>
      <c r="H1203" s="23"/>
      <c r="I1203" s="23"/>
    </row>
    <row r="1204" spans="1:9" s="210" customFormat="1" ht="15" customHeight="1" x14ac:dyDescent="0.25">
      <c r="A1204" s="254"/>
      <c r="B1204" s="213"/>
      <c r="E1204" s="255"/>
      <c r="F1204" s="23"/>
      <c r="G1204" s="23"/>
      <c r="H1204" s="23"/>
      <c r="I1204" s="23"/>
    </row>
    <row r="1205" spans="1:9" s="210" customFormat="1" ht="15" customHeight="1" x14ac:dyDescent="0.25">
      <c r="A1205" s="254"/>
      <c r="B1205" s="213"/>
      <c r="E1205" s="255"/>
      <c r="F1205" s="23"/>
      <c r="G1205" s="23"/>
      <c r="H1205" s="23"/>
      <c r="I1205" s="23"/>
    </row>
    <row r="1206" spans="1:9" s="210" customFormat="1" ht="15" customHeight="1" x14ac:dyDescent="0.25">
      <c r="A1206" s="254"/>
      <c r="B1206" s="213"/>
      <c r="E1206" s="255"/>
      <c r="F1206" s="23"/>
      <c r="G1206" s="23"/>
      <c r="H1206" s="23"/>
      <c r="I1206" s="23"/>
    </row>
    <row r="1207" spans="1:9" s="210" customFormat="1" ht="15" customHeight="1" x14ac:dyDescent="0.25">
      <c r="A1207" s="254"/>
      <c r="B1207" s="213"/>
      <c r="E1207" s="255"/>
      <c r="F1207" s="23"/>
      <c r="G1207" s="23"/>
      <c r="H1207" s="23"/>
      <c r="I1207" s="23"/>
    </row>
    <row r="1208" spans="1:9" s="210" customFormat="1" ht="15" customHeight="1" x14ac:dyDescent="0.25">
      <c r="A1208" s="254"/>
      <c r="B1208" s="213"/>
      <c r="E1208" s="255"/>
      <c r="F1208" s="23"/>
      <c r="G1208" s="23"/>
      <c r="H1208" s="23"/>
      <c r="I1208" s="23"/>
    </row>
    <row r="1209" spans="1:9" s="210" customFormat="1" ht="15" customHeight="1" x14ac:dyDescent="0.25">
      <c r="A1209" s="254"/>
      <c r="B1209" s="213"/>
      <c r="E1209" s="255"/>
      <c r="F1209" s="23"/>
      <c r="G1209" s="23"/>
      <c r="H1209" s="23"/>
      <c r="I1209" s="23"/>
    </row>
    <row r="1210" spans="1:9" s="210" customFormat="1" ht="15" customHeight="1" x14ac:dyDescent="0.25">
      <c r="A1210" s="254"/>
      <c r="B1210" s="213"/>
      <c r="E1210" s="255"/>
      <c r="F1210" s="23"/>
      <c r="G1210" s="23"/>
      <c r="H1210" s="23"/>
      <c r="I1210" s="23"/>
    </row>
    <row r="1211" spans="1:9" s="210" customFormat="1" ht="15" customHeight="1" x14ac:dyDescent="0.25">
      <c r="A1211" s="254"/>
      <c r="B1211" s="213"/>
      <c r="E1211" s="255"/>
      <c r="F1211" s="23"/>
      <c r="G1211" s="23"/>
      <c r="H1211" s="23"/>
      <c r="I1211" s="23"/>
    </row>
    <row r="1212" spans="1:9" s="210" customFormat="1" ht="15" customHeight="1" x14ac:dyDescent="0.25">
      <c r="A1212" s="254"/>
      <c r="B1212" s="213"/>
      <c r="E1212" s="255"/>
      <c r="F1212" s="23"/>
      <c r="G1212" s="23"/>
      <c r="H1212" s="23"/>
      <c r="I1212" s="23"/>
    </row>
    <row r="1213" spans="1:9" s="210" customFormat="1" ht="15" customHeight="1" x14ac:dyDescent="0.25">
      <c r="A1213" s="254"/>
      <c r="B1213" s="213"/>
      <c r="E1213" s="255"/>
      <c r="F1213" s="23"/>
      <c r="G1213" s="23"/>
      <c r="H1213" s="23"/>
      <c r="I1213" s="23"/>
    </row>
    <row r="1214" spans="1:9" s="210" customFormat="1" ht="15" customHeight="1" x14ac:dyDescent="0.25">
      <c r="A1214" s="254"/>
      <c r="B1214" s="213"/>
      <c r="E1214" s="255"/>
      <c r="F1214" s="23"/>
      <c r="G1214" s="23"/>
      <c r="H1214" s="23"/>
      <c r="I1214" s="23"/>
    </row>
    <row r="1215" spans="1:9" s="210" customFormat="1" ht="15" customHeight="1" x14ac:dyDescent="0.25">
      <c r="A1215" s="254"/>
      <c r="B1215" s="213"/>
      <c r="E1215" s="255"/>
      <c r="F1215" s="23"/>
      <c r="G1215" s="23"/>
      <c r="H1215" s="23"/>
      <c r="I1215" s="23"/>
    </row>
    <row r="1216" spans="1:9" s="210" customFormat="1" ht="15" customHeight="1" x14ac:dyDescent="0.25">
      <c r="A1216" s="254"/>
      <c r="B1216" s="213"/>
      <c r="E1216" s="255"/>
      <c r="F1216" s="23"/>
      <c r="G1216" s="23"/>
      <c r="H1216" s="23"/>
      <c r="I1216" s="23"/>
    </row>
    <row r="1217" spans="1:9" s="210" customFormat="1" ht="15" customHeight="1" x14ac:dyDescent="0.25">
      <c r="A1217" s="254"/>
      <c r="B1217" s="213"/>
      <c r="E1217" s="255"/>
      <c r="F1217" s="23"/>
      <c r="G1217" s="23"/>
      <c r="H1217" s="23"/>
      <c r="I1217" s="23"/>
    </row>
    <row r="1218" spans="1:9" s="210" customFormat="1" ht="15" customHeight="1" x14ac:dyDescent="0.25">
      <c r="A1218" s="254"/>
      <c r="B1218" s="213"/>
      <c r="E1218" s="255"/>
      <c r="F1218" s="23"/>
      <c r="G1218" s="23"/>
      <c r="H1218" s="23"/>
      <c r="I1218" s="23"/>
    </row>
    <row r="1219" spans="1:9" s="210" customFormat="1" ht="15" customHeight="1" x14ac:dyDescent="0.25">
      <c r="A1219" s="254"/>
      <c r="B1219" s="213"/>
      <c r="E1219" s="255"/>
      <c r="F1219" s="23"/>
      <c r="G1219" s="23"/>
      <c r="H1219" s="23"/>
      <c r="I1219" s="23"/>
    </row>
    <row r="1220" spans="1:9" s="210" customFormat="1" ht="15" customHeight="1" x14ac:dyDescent="0.25">
      <c r="A1220" s="254"/>
      <c r="B1220" s="213"/>
      <c r="E1220" s="255"/>
      <c r="F1220" s="23"/>
      <c r="G1220" s="23"/>
      <c r="H1220" s="23"/>
      <c r="I1220" s="23"/>
    </row>
    <row r="1221" spans="1:9" s="210" customFormat="1" ht="15" customHeight="1" x14ac:dyDescent="0.25">
      <c r="A1221" s="254"/>
      <c r="B1221" s="213"/>
      <c r="E1221" s="255"/>
      <c r="F1221" s="23"/>
      <c r="G1221" s="23"/>
      <c r="H1221" s="23"/>
      <c r="I1221" s="23"/>
    </row>
    <row r="1222" spans="1:9" s="210" customFormat="1" ht="15" customHeight="1" x14ac:dyDescent="0.25">
      <c r="A1222" s="254"/>
      <c r="B1222" s="213"/>
      <c r="E1222" s="255"/>
      <c r="F1222" s="23"/>
      <c r="G1222" s="23"/>
      <c r="H1222" s="23"/>
      <c r="I1222" s="23"/>
    </row>
    <row r="1223" spans="1:9" s="210" customFormat="1" ht="15" customHeight="1" x14ac:dyDescent="0.25">
      <c r="A1223" s="254"/>
      <c r="B1223" s="213"/>
      <c r="E1223" s="255"/>
      <c r="F1223" s="23"/>
      <c r="G1223" s="23"/>
      <c r="H1223" s="23"/>
      <c r="I1223" s="23"/>
    </row>
    <row r="1224" spans="1:9" s="210" customFormat="1" ht="15" customHeight="1" x14ac:dyDescent="0.25">
      <c r="A1224" s="254"/>
      <c r="B1224" s="213"/>
      <c r="E1224" s="255"/>
      <c r="F1224" s="23"/>
      <c r="G1224" s="23"/>
      <c r="H1224" s="23"/>
      <c r="I1224" s="23"/>
    </row>
    <row r="1225" spans="1:9" s="210" customFormat="1" ht="15" customHeight="1" x14ac:dyDescent="0.25">
      <c r="A1225" s="254"/>
      <c r="B1225" s="213"/>
      <c r="E1225" s="255"/>
      <c r="F1225" s="23"/>
      <c r="G1225" s="23"/>
      <c r="H1225" s="23"/>
      <c r="I1225" s="23"/>
    </row>
    <row r="1226" spans="1:9" s="210" customFormat="1" ht="15" customHeight="1" x14ac:dyDescent="0.25">
      <c r="A1226" s="254"/>
      <c r="B1226" s="213"/>
      <c r="E1226" s="255"/>
      <c r="F1226" s="23"/>
      <c r="G1226" s="23"/>
      <c r="H1226" s="23"/>
      <c r="I1226" s="23"/>
    </row>
    <row r="1227" spans="1:9" s="210" customFormat="1" ht="15" customHeight="1" x14ac:dyDescent="0.25">
      <c r="A1227" s="254"/>
      <c r="B1227" s="213"/>
      <c r="E1227" s="255"/>
      <c r="F1227" s="23"/>
      <c r="G1227" s="23"/>
      <c r="H1227" s="23"/>
      <c r="I1227" s="23"/>
    </row>
    <row r="1228" spans="1:9" s="210" customFormat="1" ht="15" customHeight="1" x14ac:dyDescent="0.25">
      <c r="A1228" s="254"/>
      <c r="B1228" s="213"/>
      <c r="E1228" s="255"/>
      <c r="F1228" s="23"/>
      <c r="G1228" s="23"/>
      <c r="H1228" s="23"/>
      <c r="I1228" s="23"/>
    </row>
    <row r="1229" spans="1:9" s="210" customFormat="1" ht="15" customHeight="1" x14ac:dyDescent="0.25">
      <c r="A1229" s="254"/>
      <c r="B1229" s="213"/>
      <c r="E1229" s="255"/>
      <c r="F1229" s="23"/>
      <c r="G1229" s="23"/>
      <c r="H1229" s="23"/>
      <c r="I1229" s="23"/>
    </row>
    <row r="1230" spans="1:9" s="210" customFormat="1" ht="15" customHeight="1" x14ac:dyDescent="0.25">
      <c r="A1230" s="254"/>
      <c r="B1230" s="213"/>
      <c r="E1230" s="255"/>
      <c r="F1230" s="23"/>
      <c r="G1230" s="23"/>
      <c r="H1230" s="23"/>
      <c r="I1230" s="23"/>
    </row>
    <row r="1231" spans="1:9" s="210" customFormat="1" ht="15" customHeight="1" x14ac:dyDescent="0.25">
      <c r="A1231" s="254"/>
      <c r="B1231" s="213"/>
      <c r="E1231" s="255"/>
      <c r="F1231" s="23"/>
      <c r="G1231" s="23"/>
      <c r="H1231" s="23"/>
      <c r="I1231" s="23"/>
    </row>
    <row r="1232" spans="1:9" s="210" customFormat="1" ht="15" customHeight="1" x14ac:dyDescent="0.25">
      <c r="A1232" s="254"/>
      <c r="B1232" s="213"/>
      <c r="E1232" s="255"/>
      <c r="F1232" s="23"/>
      <c r="G1232" s="23"/>
      <c r="H1232" s="23"/>
      <c r="I1232" s="23"/>
    </row>
    <row r="1233" spans="1:9" s="210" customFormat="1" ht="15" customHeight="1" x14ac:dyDescent="0.25">
      <c r="A1233" s="254"/>
      <c r="B1233" s="213"/>
      <c r="E1233" s="255"/>
      <c r="F1233" s="23"/>
      <c r="G1233" s="23"/>
      <c r="H1233" s="23"/>
      <c r="I1233" s="23"/>
    </row>
    <row r="1234" spans="1:9" s="210" customFormat="1" ht="15" customHeight="1" x14ac:dyDescent="0.25">
      <c r="A1234" s="254"/>
      <c r="B1234" s="213"/>
      <c r="E1234" s="255"/>
      <c r="F1234" s="23"/>
      <c r="G1234" s="23"/>
      <c r="H1234" s="23"/>
      <c r="I1234" s="23"/>
    </row>
    <row r="1235" spans="1:9" s="210" customFormat="1" ht="15" customHeight="1" x14ac:dyDescent="0.25">
      <c r="A1235" s="254"/>
      <c r="B1235" s="213"/>
      <c r="E1235" s="255"/>
      <c r="F1235" s="23"/>
      <c r="G1235" s="23"/>
      <c r="H1235" s="23"/>
      <c r="I1235" s="23"/>
    </row>
    <row r="1236" spans="1:9" s="210" customFormat="1" ht="15" customHeight="1" x14ac:dyDescent="0.25">
      <c r="A1236" s="254"/>
      <c r="B1236" s="213"/>
      <c r="E1236" s="255"/>
      <c r="F1236" s="23"/>
      <c r="G1236" s="23"/>
      <c r="H1236" s="23"/>
      <c r="I1236" s="23"/>
    </row>
    <row r="1237" spans="1:9" s="210" customFormat="1" ht="15" customHeight="1" x14ac:dyDescent="0.25">
      <c r="A1237" s="254"/>
      <c r="B1237" s="213"/>
      <c r="E1237" s="255"/>
      <c r="F1237" s="23"/>
      <c r="G1237" s="23"/>
      <c r="H1237" s="23"/>
      <c r="I1237" s="23"/>
    </row>
    <row r="1238" spans="1:9" s="210" customFormat="1" ht="15" customHeight="1" x14ac:dyDescent="0.25">
      <c r="A1238" s="254"/>
      <c r="B1238" s="213"/>
      <c r="E1238" s="255"/>
      <c r="F1238" s="23"/>
      <c r="G1238" s="23"/>
      <c r="H1238" s="23"/>
      <c r="I1238" s="23"/>
    </row>
    <row r="1239" spans="1:9" s="210" customFormat="1" ht="15" customHeight="1" x14ac:dyDescent="0.25">
      <c r="A1239" s="254"/>
      <c r="B1239" s="213"/>
      <c r="E1239" s="255"/>
      <c r="F1239" s="23"/>
      <c r="G1239" s="23"/>
      <c r="H1239" s="23"/>
      <c r="I1239" s="23"/>
    </row>
    <row r="1240" spans="1:9" s="210" customFormat="1" ht="15" customHeight="1" x14ac:dyDescent="0.25">
      <c r="A1240" s="254"/>
      <c r="B1240" s="213"/>
      <c r="E1240" s="255"/>
      <c r="F1240" s="23"/>
      <c r="G1240" s="23"/>
      <c r="H1240" s="23"/>
      <c r="I1240" s="23"/>
    </row>
    <row r="1241" spans="1:9" s="210" customFormat="1" ht="15" customHeight="1" x14ac:dyDescent="0.25">
      <c r="A1241" s="254"/>
      <c r="B1241" s="213"/>
      <c r="E1241" s="255"/>
      <c r="F1241" s="23"/>
      <c r="G1241" s="23"/>
      <c r="H1241" s="23"/>
      <c r="I1241" s="23"/>
    </row>
    <row r="1242" spans="1:9" s="210" customFormat="1" ht="15" customHeight="1" x14ac:dyDescent="0.25">
      <c r="A1242" s="254"/>
      <c r="B1242" s="213"/>
      <c r="E1242" s="255"/>
      <c r="F1242" s="23"/>
      <c r="G1242" s="23"/>
      <c r="H1242" s="23"/>
      <c r="I1242" s="23"/>
    </row>
    <row r="1243" spans="1:9" s="210" customFormat="1" ht="15" customHeight="1" x14ac:dyDescent="0.25">
      <c r="A1243" s="254"/>
      <c r="B1243" s="213"/>
      <c r="E1243" s="255"/>
      <c r="F1243" s="23"/>
      <c r="G1243" s="23"/>
      <c r="H1243" s="23"/>
      <c r="I1243" s="23"/>
    </row>
    <row r="1244" spans="1:9" s="210" customFormat="1" ht="15" customHeight="1" x14ac:dyDescent="0.25">
      <c r="A1244" s="254"/>
      <c r="B1244" s="213"/>
      <c r="E1244" s="255"/>
      <c r="F1244" s="23"/>
      <c r="G1244" s="23"/>
      <c r="H1244" s="23"/>
      <c r="I1244" s="23"/>
    </row>
    <row r="1245" spans="1:9" s="210" customFormat="1" ht="15" customHeight="1" x14ac:dyDescent="0.25">
      <c r="A1245" s="254"/>
      <c r="B1245" s="213"/>
      <c r="E1245" s="255"/>
      <c r="F1245" s="23"/>
      <c r="G1245" s="23"/>
      <c r="H1245" s="23"/>
      <c r="I1245" s="23"/>
    </row>
    <row r="1246" spans="1:9" s="210" customFormat="1" ht="15" customHeight="1" x14ac:dyDescent="0.25">
      <c r="A1246" s="254"/>
      <c r="B1246" s="213"/>
      <c r="E1246" s="255"/>
      <c r="F1246" s="23"/>
      <c r="G1246" s="23"/>
      <c r="H1246" s="23"/>
      <c r="I1246" s="23"/>
    </row>
    <row r="1247" spans="1:9" s="210" customFormat="1" ht="15" customHeight="1" x14ac:dyDescent="0.25">
      <c r="A1247" s="254"/>
      <c r="B1247" s="213"/>
      <c r="E1247" s="255"/>
      <c r="F1247" s="23"/>
      <c r="G1247" s="23"/>
      <c r="H1247" s="23"/>
      <c r="I1247" s="23"/>
    </row>
    <row r="1248" spans="1:9" s="210" customFormat="1" ht="15" customHeight="1" x14ac:dyDescent="0.25">
      <c r="A1248" s="254"/>
      <c r="B1248" s="213"/>
      <c r="E1248" s="255"/>
      <c r="F1248" s="23"/>
      <c r="G1248" s="23"/>
      <c r="H1248" s="23"/>
      <c r="I1248" s="23"/>
    </row>
    <row r="1249" spans="1:9" s="210" customFormat="1" ht="15" customHeight="1" x14ac:dyDescent="0.25">
      <c r="A1249" s="254"/>
      <c r="B1249" s="213"/>
      <c r="E1249" s="255"/>
      <c r="F1249" s="23"/>
      <c r="G1249" s="23"/>
      <c r="H1249" s="23"/>
      <c r="I1249" s="23"/>
    </row>
    <row r="1250" spans="1:9" s="210" customFormat="1" ht="15" customHeight="1" x14ac:dyDescent="0.25">
      <c r="A1250" s="254"/>
      <c r="B1250" s="213"/>
      <c r="E1250" s="255"/>
      <c r="F1250" s="23"/>
      <c r="G1250" s="23"/>
      <c r="H1250" s="23"/>
      <c r="I1250" s="23"/>
    </row>
    <row r="1251" spans="1:9" s="210" customFormat="1" ht="15" customHeight="1" x14ac:dyDescent="0.25">
      <c r="A1251" s="254"/>
      <c r="B1251" s="213"/>
      <c r="E1251" s="255"/>
      <c r="F1251" s="23"/>
      <c r="G1251" s="23"/>
      <c r="H1251" s="23"/>
      <c r="I1251" s="23"/>
    </row>
    <row r="1252" spans="1:9" s="210" customFormat="1" ht="15" customHeight="1" x14ac:dyDescent="0.25">
      <c r="A1252" s="254"/>
      <c r="B1252" s="213"/>
      <c r="E1252" s="255"/>
      <c r="F1252" s="23"/>
      <c r="G1252" s="23"/>
      <c r="H1252" s="23"/>
      <c r="I1252" s="23"/>
    </row>
    <row r="1253" spans="1:9" s="210" customFormat="1" ht="15" customHeight="1" x14ac:dyDescent="0.25">
      <c r="A1253" s="254"/>
      <c r="B1253" s="213"/>
      <c r="E1253" s="255"/>
      <c r="F1253" s="23"/>
      <c r="G1253" s="23"/>
      <c r="H1253" s="23"/>
      <c r="I1253" s="23"/>
    </row>
    <row r="1254" spans="1:9" s="210" customFormat="1" ht="15" customHeight="1" x14ac:dyDescent="0.25">
      <c r="A1254" s="254"/>
      <c r="B1254" s="213"/>
      <c r="E1254" s="255"/>
      <c r="F1254" s="23"/>
      <c r="G1254" s="23"/>
      <c r="H1254" s="23"/>
      <c r="I1254" s="23"/>
    </row>
    <row r="1255" spans="1:9" s="210" customFormat="1" ht="15" customHeight="1" x14ac:dyDescent="0.25">
      <c r="A1255" s="254"/>
      <c r="B1255" s="213"/>
      <c r="E1255" s="255"/>
      <c r="F1255" s="23"/>
      <c r="G1255" s="23"/>
      <c r="H1255" s="23"/>
      <c r="I1255" s="23"/>
    </row>
    <row r="1256" spans="1:9" s="210" customFormat="1" ht="15" customHeight="1" x14ac:dyDescent="0.25">
      <c r="A1256" s="254"/>
      <c r="B1256" s="213"/>
      <c r="E1256" s="255"/>
      <c r="F1256" s="23"/>
      <c r="G1256" s="23"/>
      <c r="H1256" s="23"/>
      <c r="I1256" s="23"/>
    </row>
    <row r="1257" spans="1:9" s="210" customFormat="1" ht="15" customHeight="1" x14ac:dyDescent="0.25">
      <c r="A1257" s="254"/>
      <c r="B1257" s="213"/>
      <c r="E1257" s="255"/>
      <c r="F1257" s="23"/>
      <c r="G1257" s="23"/>
      <c r="H1257" s="23"/>
      <c r="I1257" s="23"/>
    </row>
    <row r="1258" spans="1:9" s="210" customFormat="1" ht="15" customHeight="1" x14ac:dyDescent="0.25">
      <c r="A1258" s="254"/>
      <c r="B1258" s="213"/>
      <c r="E1258" s="255"/>
      <c r="F1258" s="23"/>
      <c r="G1258" s="23"/>
      <c r="H1258" s="23"/>
      <c r="I1258" s="23"/>
    </row>
    <row r="1259" spans="1:9" s="210" customFormat="1" ht="15" customHeight="1" x14ac:dyDescent="0.25">
      <c r="A1259" s="254"/>
      <c r="B1259" s="213"/>
      <c r="E1259" s="255"/>
      <c r="F1259" s="23"/>
      <c r="G1259" s="23"/>
      <c r="H1259" s="23"/>
      <c r="I1259" s="23"/>
    </row>
    <row r="1260" spans="1:9" s="210" customFormat="1" ht="15" customHeight="1" x14ac:dyDescent="0.25">
      <c r="A1260" s="254"/>
      <c r="B1260" s="213"/>
      <c r="E1260" s="255"/>
      <c r="F1260" s="23"/>
      <c r="G1260" s="23"/>
      <c r="H1260" s="23"/>
      <c r="I1260" s="23"/>
    </row>
    <row r="1261" spans="1:9" s="210" customFormat="1" ht="15" customHeight="1" x14ac:dyDescent="0.25">
      <c r="A1261" s="254"/>
      <c r="B1261" s="213"/>
      <c r="E1261" s="255"/>
      <c r="F1261" s="23"/>
      <c r="G1261" s="23"/>
      <c r="H1261" s="23"/>
      <c r="I1261" s="23"/>
    </row>
    <row r="1262" spans="1:9" s="210" customFormat="1" ht="15" customHeight="1" x14ac:dyDescent="0.25">
      <c r="A1262" s="254"/>
      <c r="B1262" s="213"/>
      <c r="E1262" s="255"/>
      <c r="F1262" s="23"/>
      <c r="G1262" s="23"/>
      <c r="H1262" s="23"/>
      <c r="I1262" s="23"/>
    </row>
    <row r="1263" spans="1:9" s="210" customFormat="1" ht="15" customHeight="1" x14ac:dyDescent="0.25">
      <c r="A1263" s="254"/>
      <c r="B1263" s="213"/>
      <c r="E1263" s="255"/>
      <c r="F1263" s="23"/>
      <c r="G1263" s="23"/>
      <c r="H1263" s="23"/>
      <c r="I1263" s="23"/>
    </row>
    <row r="1264" spans="1:9" s="210" customFormat="1" ht="15" customHeight="1" x14ac:dyDescent="0.25">
      <c r="A1264" s="254"/>
      <c r="B1264" s="213"/>
      <c r="E1264" s="255"/>
      <c r="F1264" s="23"/>
      <c r="G1264" s="23"/>
      <c r="H1264" s="23"/>
      <c r="I1264" s="23"/>
    </row>
    <row r="1265" spans="1:9" s="210" customFormat="1" ht="15" customHeight="1" x14ac:dyDescent="0.25">
      <c r="A1265" s="254"/>
      <c r="B1265" s="213"/>
      <c r="E1265" s="255"/>
      <c r="F1265" s="23"/>
      <c r="G1265" s="23"/>
      <c r="H1265" s="23"/>
      <c r="I1265" s="23"/>
    </row>
    <row r="1266" spans="1:9" s="210" customFormat="1" ht="15" customHeight="1" x14ac:dyDescent="0.25">
      <c r="A1266" s="254"/>
      <c r="B1266" s="213"/>
      <c r="E1266" s="255"/>
      <c r="F1266" s="23"/>
      <c r="G1266" s="23"/>
      <c r="H1266" s="23"/>
      <c r="I1266" s="23"/>
    </row>
    <row r="1267" spans="1:9" s="210" customFormat="1" ht="15" customHeight="1" x14ac:dyDescent="0.25">
      <c r="A1267" s="254"/>
      <c r="B1267" s="213"/>
      <c r="E1267" s="255"/>
      <c r="F1267" s="23"/>
      <c r="G1267" s="23"/>
      <c r="H1267" s="23"/>
      <c r="I1267" s="23"/>
    </row>
    <row r="1268" spans="1:9" s="210" customFormat="1" ht="15" customHeight="1" x14ac:dyDescent="0.25">
      <c r="A1268" s="254"/>
      <c r="B1268" s="213"/>
      <c r="E1268" s="255"/>
      <c r="F1268" s="23"/>
      <c r="G1268" s="23"/>
      <c r="H1268" s="23"/>
      <c r="I1268" s="23"/>
    </row>
    <row r="1269" spans="1:9" s="210" customFormat="1" ht="15" customHeight="1" x14ac:dyDescent="0.25">
      <c r="A1269" s="254"/>
      <c r="B1269" s="213"/>
      <c r="E1269" s="255"/>
      <c r="F1269" s="23"/>
      <c r="G1269" s="23"/>
      <c r="H1269" s="23"/>
      <c r="I1269" s="23"/>
    </row>
    <row r="1270" spans="1:9" s="210" customFormat="1" ht="15" customHeight="1" x14ac:dyDescent="0.25">
      <c r="A1270" s="254"/>
      <c r="B1270" s="213"/>
      <c r="E1270" s="255"/>
      <c r="F1270" s="23"/>
      <c r="G1270" s="23"/>
      <c r="H1270" s="23"/>
      <c r="I1270" s="23"/>
    </row>
    <row r="1271" spans="1:9" s="210" customFormat="1" ht="15" customHeight="1" x14ac:dyDescent="0.25">
      <c r="A1271" s="254"/>
      <c r="B1271" s="213"/>
      <c r="E1271" s="255"/>
      <c r="F1271" s="23"/>
      <c r="G1271" s="23"/>
      <c r="H1271" s="23"/>
      <c r="I1271" s="23"/>
    </row>
    <row r="1272" spans="1:9" s="210" customFormat="1" ht="15" customHeight="1" x14ac:dyDescent="0.25">
      <c r="A1272" s="254"/>
      <c r="B1272" s="213"/>
      <c r="E1272" s="255"/>
      <c r="F1272" s="23"/>
      <c r="G1272" s="23"/>
      <c r="H1272" s="23"/>
      <c r="I1272" s="23"/>
    </row>
    <row r="1273" spans="1:9" s="210" customFormat="1" ht="15" customHeight="1" x14ac:dyDescent="0.25">
      <c r="A1273" s="254"/>
      <c r="B1273" s="213"/>
      <c r="E1273" s="255"/>
      <c r="F1273" s="23"/>
      <c r="G1273" s="23"/>
      <c r="H1273" s="23"/>
      <c r="I1273" s="23"/>
    </row>
    <row r="1274" spans="1:9" s="210" customFormat="1" ht="15" customHeight="1" x14ac:dyDescent="0.25">
      <c r="A1274" s="254"/>
      <c r="B1274" s="213"/>
      <c r="E1274" s="255"/>
      <c r="F1274" s="23"/>
      <c r="G1274" s="23"/>
      <c r="H1274" s="23"/>
      <c r="I1274" s="23"/>
    </row>
    <row r="1275" spans="1:9" s="210" customFormat="1" ht="15" customHeight="1" x14ac:dyDescent="0.25">
      <c r="A1275" s="254"/>
      <c r="B1275" s="213"/>
      <c r="E1275" s="255"/>
      <c r="F1275" s="23"/>
      <c r="G1275" s="23"/>
      <c r="H1275" s="23"/>
      <c r="I1275" s="23"/>
    </row>
    <row r="1276" spans="1:9" s="210" customFormat="1" ht="15" customHeight="1" x14ac:dyDescent="0.25">
      <c r="A1276" s="254"/>
      <c r="B1276" s="213"/>
      <c r="E1276" s="255"/>
      <c r="F1276" s="23"/>
      <c r="G1276" s="23"/>
      <c r="H1276" s="23"/>
      <c r="I1276" s="23"/>
    </row>
    <row r="1277" spans="1:9" s="210" customFormat="1" ht="15" customHeight="1" x14ac:dyDescent="0.25">
      <c r="A1277" s="254"/>
      <c r="B1277" s="213"/>
      <c r="E1277" s="255"/>
      <c r="F1277" s="23"/>
      <c r="G1277" s="23"/>
      <c r="H1277" s="23"/>
      <c r="I1277" s="23"/>
    </row>
    <row r="1278" spans="1:9" s="210" customFormat="1" ht="15" customHeight="1" x14ac:dyDescent="0.25">
      <c r="A1278" s="254"/>
      <c r="B1278" s="213"/>
      <c r="E1278" s="255"/>
      <c r="F1278" s="23"/>
      <c r="G1278" s="23"/>
      <c r="H1278" s="23"/>
      <c r="I1278" s="23"/>
    </row>
    <row r="1279" spans="1:9" s="210" customFormat="1" ht="15" customHeight="1" x14ac:dyDescent="0.25">
      <c r="A1279" s="254"/>
      <c r="B1279" s="213"/>
      <c r="E1279" s="255"/>
      <c r="F1279" s="23"/>
      <c r="G1279" s="23"/>
      <c r="H1279" s="23"/>
      <c r="I1279" s="23"/>
    </row>
    <row r="1280" spans="1:9" s="210" customFormat="1" ht="15" customHeight="1" x14ac:dyDescent="0.25">
      <c r="A1280" s="254"/>
      <c r="B1280" s="213"/>
      <c r="E1280" s="255"/>
      <c r="F1280" s="23"/>
      <c r="G1280" s="23"/>
      <c r="H1280" s="23"/>
      <c r="I1280" s="23"/>
    </row>
    <row r="1281" spans="1:9" s="210" customFormat="1" ht="15" customHeight="1" x14ac:dyDescent="0.25">
      <c r="A1281" s="254"/>
      <c r="B1281" s="213"/>
      <c r="E1281" s="255"/>
      <c r="F1281" s="23"/>
      <c r="G1281" s="23"/>
      <c r="H1281" s="23"/>
      <c r="I1281" s="23"/>
    </row>
    <row r="1282" spans="1:9" s="210" customFormat="1" ht="15" customHeight="1" x14ac:dyDescent="0.25">
      <c r="A1282" s="254"/>
      <c r="B1282" s="213"/>
      <c r="E1282" s="255"/>
      <c r="F1282" s="23"/>
      <c r="G1282" s="23"/>
      <c r="H1282" s="23"/>
      <c r="I1282" s="23"/>
    </row>
    <row r="1283" spans="1:9" s="210" customFormat="1" ht="15" customHeight="1" x14ac:dyDescent="0.25">
      <c r="A1283" s="254"/>
      <c r="B1283" s="213"/>
      <c r="E1283" s="255"/>
      <c r="F1283" s="23"/>
      <c r="G1283" s="23"/>
      <c r="H1283" s="23"/>
      <c r="I1283" s="23"/>
    </row>
    <row r="1284" spans="1:9" s="210" customFormat="1" ht="15" customHeight="1" x14ac:dyDescent="0.25">
      <c r="A1284" s="254"/>
      <c r="B1284" s="213"/>
      <c r="E1284" s="255"/>
      <c r="F1284" s="23"/>
      <c r="G1284" s="23"/>
      <c r="H1284" s="23"/>
      <c r="I1284" s="23"/>
    </row>
    <row r="1285" spans="1:9" s="210" customFormat="1" ht="15" customHeight="1" x14ac:dyDescent="0.25">
      <c r="A1285" s="254"/>
      <c r="B1285" s="213"/>
      <c r="E1285" s="255"/>
      <c r="F1285" s="23"/>
      <c r="G1285" s="23"/>
      <c r="H1285" s="23"/>
      <c r="I1285" s="23"/>
    </row>
    <row r="1286" spans="1:9" s="210" customFormat="1" ht="15" customHeight="1" x14ac:dyDescent="0.25">
      <c r="A1286" s="254"/>
      <c r="B1286" s="213"/>
      <c r="E1286" s="255"/>
      <c r="F1286" s="23"/>
      <c r="G1286" s="23"/>
      <c r="H1286" s="23"/>
      <c r="I1286" s="23"/>
    </row>
    <row r="1287" spans="1:9" s="210" customFormat="1" ht="15" customHeight="1" x14ac:dyDescent="0.25">
      <c r="A1287" s="254"/>
      <c r="B1287" s="213"/>
      <c r="E1287" s="255"/>
      <c r="F1287" s="23"/>
      <c r="G1287" s="23"/>
      <c r="H1287" s="23"/>
      <c r="I1287" s="23"/>
    </row>
    <row r="1288" spans="1:9" s="210" customFormat="1" ht="15" customHeight="1" x14ac:dyDescent="0.25">
      <c r="A1288" s="254"/>
      <c r="B1288" s="213"/>
      <c r="E1288" s="255"/>
      <c r="F1288" s="23"/>
      <c r="G1288" s="23"/>
      <c r="H1288" s="23"/>
      <c r="I1288" s="23"/>
    </row>
    <row r="1289" spans="1:9" s="210" customFormat="1" ht="15" customHeight="1" x14ac:dyDescent="0.25">
      <c r="A1289" s="254"/>
      <c r="B1289" s="213"/>
      <c r="E1289" s="255"/>
      <c r="F1289" s="23"/>
      <c r="G1289" s="23"/>
      <c r="H1289" s="23"/>
      <c r="I1289" s="23"/>
    </row>
    <row r="1290" spans="1:9" s="210" customFormat="1" ht="15" customHeight="1" x14ac:dyDescent="0.25">
      <c r="A1290" s="254"/>
      <c r="B1290" s="213"/>
      <c r="E1290" s="255"/>
      <c r="F1290" s="23"/>
      <c r="G1290" s="23"/>
      <c r="H1290" s="23"/>
      <c r="I1290" s="23"/>
    </row>
    <row r="1291" spans="1:9" s="210" customFormat="1" ht="15" customHeight="1" x14ac:dyDescent="0.25">
      <c r="A1291" s="254"/>
      <c r="B1291" s="213"/>
      <c r="E1291" s="255"/>
      <c r="F1291" s="23"/>
      <c r="G1291" s="23"/>
      <c r="H1291" s="23"/>
      <c r="I1291" s="23"/>
    </row>
    <row r="1292" spans="1:9" s="210" customFormat="1" ht="15" customHeight="1" x14ac:dyDescent="0.25">
      <c r="A1292" s="254"/>
      <c r="B1292" s="213"/>
      <c r="E1292" s="255"/>
      <c r="F1292" s="23"/>
      <c r="G1292" s="23"/>
      <c r="H1292" s="23"/>
      <c r="I1292" s="23"/>
    </row>
    <row r="1293" spans="1:9" s="210" customFormat="1" ht="15" customHeight="1" x14ac:dyDescent="0.25">
      <c r="A1293" s="254"/>
      <c r="B1293" s="213"/>
      <c r="E1293" s="255"/>
      <c r="F1293" s="23"/>
      <c r="G1293" s="23"/>
      <c r="H1293" s="23"/>
      <c r="I1293" s="23"/>
    </row>
    <row r="1294" spans="1:9" s="210" customFormat="1" ht="15" customHeight="1" x14ac:dyDescent="0.25">
      <c r="A1294" s="254"/>
      <c r="B1294" s="213"/>
      <c r="E1294" s="255"/>
      <c r="F1294" s="23"/>
      <c r="G1294" s="23"/>
      <c r="H1294" s="23"/>
      <c r="I1294" s="23"/>
    </row>
    <row r="1295" spans="1:9" s="210" customFormat="1" ht="15" customHeight="1" x14ac:dyDescent="0.25">
      <c r="A1295" s="254"/>
      <c r="B1295" s="213"/>
      <c r="E1295" s="255"/>
      <c r="F1295" s="23"/>
      <c r="G1295" s="23"/>
      <c r="H1295" s="23"/>
      <c r="I1295" s="23"/>
    </row>
    <row r="1296" spans="1:9" s="210" customFormat="1" ht="15" customHeight="1" x14ac:dyDescent="0.25">
      <c r="A1296" s="254"/>
      <c r="B1296" s="213"/>
      <c r="E1296" s="255"/>
      <c r="F1296" s="23"/>
      <c r="G1296" s="23"/>
      <c r="H1296" s="23"/>
      <c r="I1296" s="23"/>
    </row>
    <row r="1297" spans="1:9" s="210" customFormat="1" ht="15" customHeight="1" x14ac:dyDescent="0.25">
      <c r="A1297" s="254"/>
      <c r="B1297" s="213"/>
      <c r="E1297" s="255"/>
      <c r="F1297" s="23"/>
      <c r="G1297" s="23"/>
      <c r="H1297" s="23"/>
      <c r="I1297" s="23"/>
    </row>
    <row r="1298" spans="1:9" s="210" customFormat="1" ht="15" customHeight="1" x14ac:dyDescent="0.25">
      <c r="A1298" s="254"/>
      <c r="B1298" s="213"/>
      <c r="E1298" s="255"/>
      <c r="F1298" s="23"/>
      <c r="G1298" s="23"/>
      <c r="H1298" s="23"/>
      <c r="I1298" s="23"/>
    </row>
    <row r="1299" spans="1:9" s="210" customFormat="1" ht="15" customHeight="1" x14ac:dyDescent="0.25">
      <c r="A1299" s="254"/>
      <c r="B1299" s="213"/>
      <c r="E1299" s="255"/>
      <c r="F1299" s="23"/>
      <c r="G1299" s="23"/>
      <c r="H1299" s="23"/>
      <c r="I1299" s="23"/>
    </row>
    <row r="1300" spans="1:9" s="210" customFormat="1" ht="15" customHeight="1" x14ac:dyDescent="0.25">
      <c r="A1300" s="254"/>
      <c r="B1300" s="213"/>
      <c r="E1300" s="255"/>
      <c r="F1300" s="23"/>
      <c r="G1300" s="23"/>
      <c r="H1300" s="23"/>
      <c r="I1300" s="23"/>
    </row>
    <row r="1301" spans="1:9" s="210" customFormat="1" ht="15" customHeight="1" x14ac:dyDescent="0.25">
      <c r="A1301" s="254"/>
      <c r="B1301" s="213"/>
      <c r="E1301" s="255"/>
      <c r="F1301" s="23"/>
      <c r="G1301" s="23"/>
      <c r="H1301" s="23"/>
      <c r="I1301" s="23"/>
    </row>
    <row r="1302" spans="1:9" s="210" customFormat="1" ht="15" customHeight="1" x14ac:dyDescent="0.25">
      <c r="A1302" s="254"/>
      <c r="B1302" s="213"/>
      <c r="E1302" s="255"/>
      <c r="F1302" s="23"/>
      <c r="G1302" s="23"/>
      <c r="H1302" s="23"/>
      <c r="I1302" s="23"/>
    </row>
    <row r="1303" spans="1:9" s="210" customFormat="1" ht="15" customHeight="1" x14ac:dyDescent="0.25">
      <c r="A1303" s="254"/>
      <c r="B1303" s="213"/>
      <c r="E1303" s="255"/>
      <c r="F1303" s="23"/>
      <c r="G1303" s="23"/>
      <c r="H1303" s="23"/>
      <c r="I1303" s="23"/>
    </row>
    <row r="1304" spans="1:9" s="210" customFormat="1" ht="15" customHeight="1" x14ac:dyDescent="0.25">
      <c r="A1304" s="254"/>
      <c r="B1304" s="213"/>
      <c r="E1304" s="255"/>
      <c r="F1304" s="23"/>
      <c r="G1304" s="23"/>
      <c r="H1304" s="23"/>
      <c r="I1304" s="23"/>
    </row>
    <row r="1305" spans="1:9" s="210" customFormat="1" ht="15" customHeight="1" x14ac:dyDescent="0.25">
      <c r="A1305" s="254"/>
      <c r="B1305" s="213"/>
      <c r="E1305" s="255"/>
      <c r="F1305" s="23"/>
      <c r="G1305" s="23"/>
      <c r="H1305" s="23"/>
      <c r="I1305" s="23"/>
    </row>
    <row r="1306" spans="1:9" s="210" customFormat="1" ht="15" customHeight="1" x14ac:dyDescent="0.25">
      <c r="A1306" s="254"/>
      <c r="B1306" s="213"/>
      <c r="E1306" s="255"/>
      <c r="F1306" s="23"/>
      <c r="G1306" s="23"/>
      <c r="H1306" s="23"/>
      <c r="I1306" s="23"/>
    </row>
    <row r="1307" spans="1:9" s="210" customFormat="1" ht="15" customHeight="1" x14ac:dyDescent="0.25">
      <c r="A1307" s="254"/>
      <c r="B1307" s="213"/>
      <c r="E1307" s="255"/>
      <c r="F1307" s="23"/>
      <c r="G1307" s="23"/>
      <c r="H1307" s="23"/>
      <c r="I1307" s="23"/>
    </row>
    <row r="1308" spans="1:9" s="210" customFormat="1" ht="15" customHeight="1" x14ac:dyDescent="0.25">
      <c r="A1308" s="254"/>
      <c r="B1308" s="213"/>
      <c r="E1308" s="255"/>
      <c r="F1308" s="23"/>
      <c r="G1308" s="23"/>
      <c r="H1308" s="23"/>
      <c r="I1308" s="23"/>
    </row>
    <row r="1309" spans="1:9" s="210" customFormat="1" ht="15" customHeight="1" x14ac:dyDescent="0.25">
      <c r="A1309" s="254"/>
      <c r="B1309" s="213"/>
      <c r="E1309" s="255"/>
      <c r="F1309" s="23"/>
      <c r="G1309" s="23"/>
      <c r="H1309" s="23"/>
      <c r="I1309" s="23"/>
    </row>
    <row r="1310" spans="1:9" s="210" customFormat="1" ht="15" customHeight="1" x14ac:dyDescent="0.25">
      <c r="A1310" s="254"/>
      <c r="B1310" s="213"/>
      <c r="E1310" s="255"/>
      <c r="F1310" s="23"/>
      <c r="G1310" s="23"/>
      <c r="H1310" s="23"/>
      <c r="I1310" s="23"/>
    </row>
    <row r="1311" spans="1:9" s="210" customFormat="1" ht="15" customHeight="1" x14ac:dyDescent="0.25">
      <c r="A1311" s="254"/>
      <c r="B1311" s="213"/>
      <c r="E1311" s="255"/>
      <c r="F1311" s="23"/>
      <c r="G1311" s="23"/>
      <c r="H1311" s="23"/>
      <c r="I1311" s="23"/>
    </row>
    <row r="1312" spans="1:9" s="210" customFormat="1" ht="15" customHeight="1" x14ac:dyDescent="0.25">
      <c r="A1312" s="254"/>
      <c r="B1312" s="213"/>
      <c r="E1312" s="255"/>
      <c r="F1312" s="23"/>
      <c r="G1312" s="23"/>
      <c r="H1312" s="23"/>
      <c r="I1312" s="23"/>
    </row>
    <row r="1313" spans="1:9" s="210" customFormat="1" ht="15" customHeight="1" x14ac:dyDescent="0.25">
      <c r="A1313" s="254"/>
      <c r="B1313" s="213"/>
      <c r="E1313" s="255"/>
      <c r="F1313" s="23"/>
      <c r="G1313" s="23"/>
      <c r="H1313" s="23"/>
      <c r="I1313" s="23"/>
    </row>
    <row r="1314" spans="1:9" s="210" customFormat="1" ht="15" customHeight="1" x14ac:dyDescent="0.25">
      <c r="A1314" s="254"/>
      <c r="B1314" s="213"/>
      <c r="E1314" s="255"/>
      <c r="F1314" s="23"/>
      <c r="G1314" s="23"/>
      <c r="H1314" s="23"/>
      <c r="I1314" s="23"/>
    </row>
    <row r="1315" spans="1:9" s="210" customFormat="1" ht="15" customHeight="1" x14ac:dyDescent="0.25">
      <c r="A1315" s="254"/>
      <c r="B1315" s="213"/>
      <c r="E1315" s="255"/>
      <c r="F1315" s="23"/>
      <c r="G1315" s="23"/>
      <c r="H1315" s="23"/>
      <c r="I1315" s="23"/>
    </row>
    <row r="1316" spans="1:9" s="210" customFormat="1" ht="15" customHeight="1" x14ac:dyDescent="0.25">
      <c r="A1316" s="254"/>
      <c r="B1316" s="213"/>
      <c r="E1316" s="255"/>
      <c r="F1316" s="23"/>
      <c r="G1316" s="23"/>
      <c r="H1316" s="23"/>
      <c r="I1316" s="23"/>
    </row>
    <row r="1317" spans="1:9" s="210" customFormat="1" ht="15" customHeight="1" x14ac:dyDescent="0.25">
      <c r="A1317" s="254"/>
      <c r="B1317" s="213"/>
      <c r="E1317" s="255"/>
      <c r="F1317" s="23"/>
      <c r="G1317" s="23"/>
      <c r="H1317" s="23"/>
      <c r="I1317" s="23"/>
    </row>
    <row r="1318" spans="1:9" s="210" customFormat="1" ht="15" customHeight="1" x14ac:dyDescent="0.25">
      <c r="A1318" s="254"/>
      <c r="B1318" s="213"/>
      <c r="E1318" s="255"/>
      <c r="F1318" s="23"/>
      <c r="G1318" s="23"/>
      <c r="H1318" s="23"/>
      <c r="I1318" s="23"/>
    </row>
    <row r="1319" spans="1:9" s="210" customFormat="1" ht="15" customHeight="1" x14ac:dyDescent="0.25">
      <c r="A1319" s="254"/>
      <c r="B1319" s="213"/>
      <c r="E1319" s="255"/>
      <c r="F1319" s="23"/>
      <c r="G1319" s="23"/>
      <c r="H1319" s="23"/>
      <c r="I1319" s="23"/>
    </row>
    <row r="1320" spans="1:9" s="210" customFormat="1" ht="15" customHeight="1" x14ac:dyDescent="0.25">
      <c r="A1320" s="254"/>
      <c r="B1320" s="213"/>
      <c r="E1320" s="255"/>
      <c r="F1320" s="23"/>
      <c r="G1320" s="23"/>
      <c r="H1320" s="23"/>
      <c r="I1320" s="23"/>
    </row>
    <row r="1321" spans="1:9" s="210" customFormat="1" ht="15" customHeight="1" x14ac:dyDescent="0.25">
      <c r="A1321" s="254"/>
      <c r="B1321" s="213"/>
      <c r="E1321" s="255"/>
      <c r="F1321" s="23"/>
      <c r="G1321" s="23"/>
      <c r="H1321" s="23"/>
      <c r="I1321" s="23"/>
    </row>
    <row r="1322" spans="1:9" s="210" customFormat="1" ht="15" customHeight="1" x14ac:dyDescent="0.25">
      <c r="A1322" s="254"/>
      <c r="B1322" s="213"/>
      <c r="E1322" s="255"/>
      <c r="F1322" s="23"/>
      <c r="G1322" s="23"/>
      <c r="H1322" s="23"/>
      <c r="I1322" s="23"/>
    </row>
    <row r="1323" spans="1:9" s="210" customFormat="1" ht="15" customHeight="1" x14ac:dyDescent="0.25">
      <c r="A1323" s="254"/>
      <c r="B1323" s="213"/>
      <c r="E1323" s="255"/>
      <c r="F1323" s="23"/>
      <c r="G1323" s="23"/>
      <c r="H1323" s="23"/>
      <c r="I1323" s="23"/>
    </row>
    <row r="1324" spans="1:9" s="210" customFormat="1" ht="15" customHeight="1" x14ac:dyDescent="0.25">
      <c r="A1324" s="254"/>
      <c r="B1324" s="213"/>
      <c r="E1324" s="255"/>
      <c r="F1324" s="23"/>
      <c r="G1324" s="23"/>
      <c r="H1324" s="23"/>
      <c r="I1324" s="23"/>
    </row>
    <row r="1325" spans="1:9" s="210" customFormat="1" ht="15" customHeight="1" x14ac:dyDescent="0.25">
      <c r="A1325" s="254"/>
      <c r="B1325" s="213"/>
      <c r="E1325" s="255"/>
      <c r="F1325" s="23"/>
      <c r="G1325" s="23"/>
      <c r="H1325" s="23"/>
      <c r="I1325" s="23"/>
    </row>
    <row r="1326" spans="1:9" s="210" customFormat="1" ht="15" customHeight="1" x14ac:dyDescent="0.25">
      <c r="A1326" s="254"/>
      <c r="B1326" s="213"/>
      <c r="E1326" s="255"/>
      <c r="F1326" s="23"/>
      <c r="G1326" s="23"/>
      <c r="H1326" s="23"/>
      <c r="I1326" s="23"/>
    </row>
    <row r="1327" spans="1:9" s="210" customFormat="1" ht="15" customHeight="1" x14ac:dyDescent="0.25">
      <c r="A1327" s="254"/>
      <c r="B1327" s="213"/>
      <c r="E1327" s="255"/>
      <c r="F1327" s="23"/>
      <c r="G1327" s="23"/>
      <c r="H1327" s="23"/>
      <c r="I1327" s="23"/>
    </row>
    <row r="1328" spans="1:9" s="210" customFormat="1" ht="15" customHeight="1" x14ac:dyDescent="0.25">
      <c r="A1328" s="254"/>
      <c r="B1328" s="213"/>
      <c r="E1328" s="255"/>
      <c r="F1328" s="23"/>
      <c r="G1328" s="23"/>
      <c r="H1328" s="23"/>
      <c r="I1328" s="23"/>
    </row>
    <row r="1329" spans="1:9" s="210" customFormat="1" ht="15" customHeight="1" x14ac:dyDescent="0.25">
      <c r="A1329" s="254"/>
      <c r="B1329" s="213"/>
      <c r="E1329" s="255"/>
      <c r="F1329" s="23"/>
      <c r="G1329" s="23"/>
      <c r="H1329" s="23"/>
      <c r="I1329" s="23"/>
    </row>
    <row r="1330" spans="1:9" s="210" customFormat="1" ht="15" customHeight="1" x14ac:dyDescent="0.25">
      <c r="A1330" s="254"/>
      <c r="B1330" s="213"/>
      <c r="E1330" s="255"/>
      <c r="F1330" s="23"/>
      <c r="G1330" s="23"/>
      <c r="H1330" s="23"/>
      <c r="I1330" s="23"/>
    </row>
    <row r="1331" spans="1:9" s="210" customFormat="1" ht="15" customHeight="1" x14ac:dyDescent="0.25">
      <c r="A1331" s="254"/>
      <c r="B1331" s="213"/>
      <c r="E1331" s="255"/>
      <c r="F1331" s="23"/>
      <c r="G1331" s="23"/>
      <c r="H1331" s="23"/>
      <c r="I1331" s="23"/>
    </row>
    <row r="1332" spans="1:9" s="210" customFormat="1" ht="15" customHeight="1" x14ac:dyDescent="0.25">
      <c r="A1332" s="254"/>
      <c r="B1332" s="213"/>
      <c r="E1332" s="255"/>
      <c r="F1332" s="23"/>
      <c r="G1332" s="23"/>
      <c r="H1332" s="23"/>
      <c r="I1332" s="23"/>
    </row>
    <row r="1333" spans="1:9" s="210" customFormat="1" ht="15" customHeight="1" x14ac:dyDescent="0.25">
      <c r="A1333" s="254"/>
      <c r="B1333" s="213"/>
      <c r="E1333" s="255"/>
      <c r="F1333" s="23"/>
      <c r="G1333" s="23"/>
      <c r="H1333" s="23"/>
      <c r="I1333" s="23"/>
    </row>
    <row r="1334" spans="1:9" s="210" customFormat="1" ht="15" customHeight="1" x14ac:dyDescent="0.25">
      <c r="A1334" s="254"/>
      <c r="B1334" s="213"/>
      <c r="E1334" s="255"/>
      <c r="F1334" s="23"/>
      <c r="G1334" s="23"/>
      <c r="H1334" s="23"/>
      <c r="I1334" s="23"/>
    </row>
    <row r="1335" spans="1:9" s="210" customFormat="1" ht="15" customHeight="1" x14ac:dyDescent="0.25">
      <c r="A1335" s="254"/>
      <c r="B1335" s="213"/>
      <c r="E1335" s="255"/>
      <c r="F1335" s="23"/>
      <c r="G1335" s="23"/>
      <c r="H1335" s="23"/>
      <c r="I1335" s="23"/>
    </row>
    <row r="1336" spans="1:9" s="210" customFormat="1" ht="15" customHeight="1" x14ac:dyDescent="0.25">
      <c r="A1336" s="254"/>
      <c r="B1336" s="213"/>
      <c r="E1336" s="255"/>
      <c r="F1336" s="23"/>
      <c r="G1336" s="23"/>
      <c r="H1336" s="23"/>
      <c r="I1336" s="23"/>
    </row>
    <row r="1337" spans="1:9" s="210" customFormat="1" ht="15" customHeight="1" x14ac:dyDescent="0.25">
      <c r="A1337" s="254"/>
      <c r="B1337" s="213"/>
      <c r="E1337" s="255"/>
      <c r="F1337" s="23"/>
      <c r="G1337" s="23"/>
      <c r="H1337" s="23"/>
      <c r="I1337" s="23"/>
    </row>
    <row r="1338" spans="1:9" s="210" customFormat="1" ht="15" customHeight="1" x14ac:dyDescent="0.25">
      <c r="A1338" s="254"/>
      <c r="B1338" s="213"/>
      <c r="E1338" s="255"/>
      <c r="F1338" s="23"/>
      <c r="G1338" s="23"/>
      <c r="H1338" s="23"/>
      <c r="I1338" s="23"/>
    </row>
    <row r="1339" spans="1:9" s="210" customFormat="1" ht="15" customHeight="1" x14ac:dyDescent="0.25">
      <c r="A1339" s="254"/>
      <c r="B1339" s="213"/>
      <c r="E1339" s="255"/>
      <c r="F1339" s="23"/>
      <c r="G1339" s="23"/>
      <c r="H1339" s="23"/>
      <c r="I1339" s="23"/>
    </row>
    <row r="1340" spans="1:9" s="210" customFormat="1" ht="15" customHeight="1" x14ac:dyDescent="0.25">
      <c r="A1340" s="254"/>
      <c r="B1340" s="213"/>
      <c r="E1340" s="255"/>
      <c r="F1340" s="23"/>
      <c r="G1340" s="23"/>
      <c r="H1340" s="23"/>
      <c r="I1340" s="23"/>
    </row>
    <row r="1341" spans="1:9" s="210" customFormat="1" ht="15" customHeight="1" x14ac:dyDescent="0.25">
      <c r="A1341" s="254"/>
      <c r="B1341" s="213"/>
      <c r="E1341" s="255"/>
      <c r="F1341" s="23"/>
      <c r="G1341" s="23"/>
      <c r="H1341" s="23"/>
      <c r="I1341" s="23"/>
    </row>
    <row r="1342" spans="1:9" s="210" customFormat="1" ht="15" customHeight="1" x14ac:dyDescent="0.25">
      <c r="A1342" s="254"/>
      <c r="B1342" s="213"/>
      <c r="E1342" s="255"/>
      <c r="F1342" s="23"/>
      <c r="G1342" s="23"/>
      <c r="H1342" s="23"/>
      <c r="I1342" s="23"/>
    </row>
    <row r="1343" spans="1:9" s="210" customFormat="1" ht="15" customHeight="1" x14ac:dyDescent="0.25">
      <c r="A1343" s="254"/>
      <c r="B1343" s="213"/>
      <c r="E1343" s="255"/>
      <c r="F1343" s="23"/>
      <c r="G1343" s="23"/>
      <c r="H1343" s="23"/>
      <c r="I1343" s="23"/>
    </row>
    <row r="1344" spans="1:9" s="210" customFormat="1" ht="15" customHeight="1" x14ac:dyDescent="0.25">
      <c r="A1344" s="254"/>
      <c r="B1344" s="213"/>
      <c r="E1344" s="255"/>
      <c r="F1344" s="23"/>
      <c r="G1344" s="23"/>
      <c r="H1344" s="23"/>
      <c r="I1344" s="23"/>
    </row>
    <row r="1345" spans="1:9" s="210" customFormat="1" ht="15" customHeight="1" x14ac:dyDescent="0.25">
      <c r="A1345" s="254"/>
      <c r="B1345" s="213"/>
      <c r="E1345" s="255"/>
      <c r="F1345" s="23"/>
      <c r="G1345" s="23"/>
      <c r="H1345" s="23"/>
      <c r="I1345" s="23"/>
    </row>
    <row r="1346" spans="1:9" s="210" customFormat="1" ht="15" customHeight="1" x14ac:dyDescent="0.25">
      <c r="A1346" s="254"/>
      <c r="B1346" s="213"/>
      <c r="E1346" s="255"/>
      <c r="F1346" s="23"/>
      <c r="G1346" s="23"/>
      <c r="H1346" s="23"/>
      <c r="I1346" s="23"/>
    </row>
    <row r="1347" spans="1:9" s="210" customFormat="1" ht="15" customHeight="1" x14ac:dyDescent="0.25">
      <c r="A1347" s="254"/>
      <c r="B1347" s="213"/>
      <c r="E1347" s="255"/>
      <c r="F1347" s="23"/>
      <c r="G1347" s="23"/>
      <c r="H1347" s="23"/>
      <c r="I1347" s="23"/>
    </row>
    <row r="1348" spans="1:9" s="210" customFormat="1" ht="15" customHeight="1" x14ac:dyDescent="0.25">
      <c r="A1348" s="254"/>
      <c r="B1348" s="213"/>
      <c r="E1348" s="255"/>
      <c r="F1348" s="23"/>
      <c r="G1348" s="23"/>
      <c r="H1348" s="23"/>
      <c r="I1348" s="23"/>
    </row>
    <row r="1349" spans="1:9" s="210" customFormat="1" ht="15" customHeight="1" x14ac:dyDescent="0.25">
      <c r="A1349" s="254"/>
      <c r="B1349" s="213"/>
      <c r="E1349" s="255"/>
      <c r="F1349" s="23"/>
      <c r="G1349" s="23"/>
      <c r="H1349" s="23"/>
      <c r="I1349" s="23"/>
    </row>
    <row r="1350" spans="1:9" s="210" customFormat="1" ht="15" customHeight="1" x14ac:dyDescent="0.25">
      <c r="A1350" s="254"/>
      <c r="B1350" s="213"/>
      <c r="E1350" s="255"/>
      <c r="F1350" s="23"/>
      <c r="G1350" s="23"/>
      <c r="H1350" s="23"/>
      <c r="I1350" s="23"/>
    </row>
    <row r="1351" spans="1:9" s="210" customFormat="1" ht="15" customHeight="1" x14ac:dyDescent="0.25">
      <c r="A1351" s="254"/>
      <c r="B1351" s="213"/>
      <c r="E1351" s="255"/>
      <c r="F1351" s="23"/>
      <c r="G1351" s="23"/>
      <c r="H1351" s="23"/>
      <c r="I1351" s="23"/>
    </row>
    <row r="1352" spans="1:9" s="210" customFormat="1" ht="15" customHeight="1" x14ac:dyDescent="0.25">
      <c r="A1352" s="254"/>
      <c r="B1352" s="213"/>
      <c r="E1352" s="255"/>
      <c r="F1352" s="23"/>
      <c r="G1352" s="23"/>
      <c r="H1352" s="23"/>
      <c r="I1352" s="23"/>
    </row>
    <row r="1353" spans="1:9" s="210" customFormat="1" ht="15" customHeight="1" x14ac:dyDescent="0.25">
      <c r="A1353" s="254"/>
      <c r="B1353" s="213"/>
      <c r="E1353" s="255"/>
      <c r="F1353" s="23"/>
      <c r="G1353" s="23"/>
      <c r="H1353" s="23"/>
      <c r="I1353" s="23"/>
    </row>
    <row r="1354" spans="1:9" s="210" customFormat="1" ht="15" customHeight="1" x14ac:dyDescent="0.25">
      <c r="A1354" s="254"/>
      <c r="B1354" s="213"/>
      <c r="E1354" s="255"/>
      <c r="F1354" s="23"/>
      <c r="G1354" s="23"/>
      <c r="H1354" s="23"/>
      <c r="I1354" s="23"/>
    </row>
    <row r="1355" spans="1:9" s="210" customFormat="1" ht="15" customHeight="1" x14ac:dyDescent="0.25">
      <c r="A1355" s="254"/>
      <c r="B1355" s="213"/>
      <c r="E1355" s="255"/>
      <c r="F1355" s="23"/>
      <c r="G1355" s="23"/>
      <c r="H1355" s="23"/>
      <c r="I1355" s="23"/>
    </row>
    <row r="1356" spans="1:9" s="210" customFormat="1" ht="15" customHeight="1" x14ac:dyDescent="0.25">
      <c r="A1356" s="254"/>
      <c r="B1356" s="213"/>
      <c r="E1356" s="255"/>
      <c r="F1356" s="23"/>
      <c r="G1356" s="23"/>
      <c r="H1356" s="23"/>
      <c r="I1356" s="23"/>
    </row>
    <row r="1357" spans="1:9" s="210" customFormat="1" ht="15" customHeight="1" x14ac:dyDescent="0.25">
      <c r="A1357" s="254"/>
      <c r="B1357" s="213"/>
      <c r="E1357" s="255"/>
      <c r="F1357" s="23"/>
      <c r="G1357" s="23"/>
      <c r="H1357" s="23"/>
      <c r="I1357" s="23"/>
    </row>
    <row r="1358" spans="1:9" s="210" customFormat="1" ht="15" customHeight="1" x14ac:dyDescent="0.25">
      <c r="A1358" s="254"/>
      <c r="B1358" s="213"/>
      <c r="E1358" s="255"/>
      <c r="F1358" s="23"/>
      <c r="G1358" s="23"/>
      <c r="H1358" s="23"/>
      <c r="I1358" s="23"/>
    </row>
    <row r="1359" spans="1:9" s="210" customFormat="1" ht="15" customHeight="1" x14ac:dyDescent="0.25">
      <c r="A1359" s="254"/>
      <c r="B1359" s="213"/>
      <c r="E1359" s="255"/>
      <c r="F1359" s="23"/>
      <c r="G1359" s="23"/>
      <c r="H1359" s="23"/>
      <c r="I1359" s="23"/>
    </row>
    <row r="1360" spans="1:9" s="210" customFormat="1" ht="15" customHeight="1" x14ac:dyDescent="0.25">
      <c r="A1360" s="254"/>
      <c r="B1360" s="213"/>
      <c r="E1360" s="255"/>
      <c r="F1360" s="23"/>
      <c r="G1360" s="23"/>
      <c r="H1360" s="23"/>
      <c r="I1360" s="23"/>
    </row>
    <row r="1361" spans="1:9" s="210" customFormat="1" ht="15" customHeight="1" x14ac:dyDescent="0.25">
      <c r="A1361" s="254"/>
      <c r="B1361" s="213"/>
      <c r="E1361" s="255"/>
      <c r="F1361" s="23"/>
      <c r="G1361" s="23"/>
      <c r="H1361" s="23"/>
      <c r="I1361" s="23"/>
    </row>
    <row r="1362" spans="1:9" s="210" customFormat="1" ht="15" customHeight="1" x14ac:dyDescent="0.25">
      <c r="A1362" s="254"/>
      <c r="B1362" s="213"/>
      <c r="E1362" s="255"/>
      <c r="F1362" s="23"/>
      <c r="G1362" s="23"/>
      <c r="H1362" s="23"/>
      <c r="I1362" s="23"/>
    </row>
    <row r="1363" spans="1:9" s="210" customFormat="1" ht="15" customHeight="1" x14ac:dyDescent="0.25">
      <c r="A1363" s="254"/>
      <c r="B1363" s="213"/>
      <c r="E1363" s="255"/>
      <c r="F1363" s="23"/>
      <c r="G1363" s="23"/>
      <c r="H1363" s="23"/>
      <c r="I1363" s="23"/>
    </row>
    <row r="1364" spans="1:9" s="210" customFormat="1" ht="15" customHeight="1" x14ac:dyDescent="0.25">
      <c r="A1364" s="254"/>
      <c r="B1364" s="213"/>
      <c r="E1364" s="255"/>
      <c r="F1364" s="23"/>
      <c r="G1364" s="23"/>
      <c r="H1364" s="23"/>
      <c r="I1364" s="23"/>
    </row>
    <row r="1365" spans="1:9" s="210" customFormat="1" ht="15" customHeight="1" x14ac:dyDescent="0.25">
      <c r="A1365" s="254"/>
      <c r="B1365" s="213"/>
      <c r="E1365" s="255"/>
      <c r="F1365" s="23"/>
      <c r="G1365" s="23"/>
      <c r="H1365" s="23"/>
      <c r="I1365" s="23"/>
    </row>
    <row r="1366" spans="1:9" s="210" customFormat="1" ht="15" customHeight="1" x14ac:dyDescent="0.25">
      <c r="A1366" s="254"/>
      <c r="B1366" s="213"/>
      <c r="E1366" s="255"/>
      <c r="F1366" s="23"/>
      <c r="G1366" s="23"/>
      <c r="H1366" s="23"/>
      <c r="I1366" s="23"/>
    </row>
    <row r="1367" spans="1:9" s="210" customFormat="1" ht="15" customHeight="1" x14ac:dyDescent="0.25">
      <c r="A1367" s="254"/>
      <c r="B1367" s="213"/>
      <c r="E1367" s="255"/>
      <c r="F1367" s="23"/>
      <c r="G1367" s="23"/>
      <c r="H1367" s="23"/>
      <c r="I1367" s="23"/>
    </row>
    <row r="1368" spans="1:9" s="210" customFormat="1" ht="15" customHeight="1" x14ac:dyDescent="0.25">
      <c r="A1368" s="254"/>
      <c r="B1368" s="213"/>
      <c r="E1368" s="255"/>
      <c r="F1368" s="23"/>
      <c r="G1368" s="23"/>
      <c r="H1368" s="23"/>
      <c r="I1368" s="23"/>
    </row>
    <row r="1369" spans="1:9" s="210" customFormat="1" ht="15" customHeight="1" x14ac:dyDescent="0.25">
      <c r="A1369" s="254"/>
      <c r="B1369" s="213"/>
      <c r="E1369" s="255"/>
      <c r="F1369" s="23"/>
      <c r="G1369" s="23"/>
      <c r="H1369" s="23"/>
      <c r="I1369" s="23"/>
    </row>
    <row r="1370" spans="1:9" s="210" customFormat="1" ht="15" customHeight="1" x14ac:dyDescent="0.25">
      <c r="A1370" s="254"/>
      <c r="B1370" s="213"/>
      <c r="E1370" s="255"/>
      <c r="F1370" s="23"/>
      <c r="G1370" s="23"/>
      <c r="H1370" s="23"/>
      <c r="I1370" s="23"/>
    </row>
    <row r="1371" spans="1:9" s="210" customFormat="1" ht="15" customHeight="1" x14ac:dyDescent="0.25">
      <c r="A1371" s="254"/>
      <c r="B1371" s="213"/>
      <c r="E1371" s="255"/>
      <c r="F1371" s="23"/>
      <c r="G1371" s="23"/>
      <c r="H1371" s="23"/>
      <c r="I1371" s="23"/>
    </row>
    <row r="1372" spans="1:9" s="210" customFormat="1" ht="15" customHeight="1" x14ac:dyDescent="0.25">
      <c r="A1372" s="254"/>
      <c r="B1372" s="213"/>
      <c r="E1372" s="255"/>
      <c r="F1372" s="23"/>
      <c r="G1372" s="23"/>
      <c r="H1372" s="23"/>
      <c r="I1372" s="23"/>
    </row>
    <row r="1373" spans="1:9" s="210" customFormat="1" ht="15" customHeight="1" x14ac:dyDescent="0.25">
      <c r="A1373" s="254"/>
      <c r="B1373" s="213"/>
      <c r="E1373" s="255"/>
      <c r="F1373" s="23"/>
      <c r="G1373" s="23"/>
      <c r="H1373" s="23"/>
      <c r="I1373" s="23"/>
    </row>
    <row r="1374" spans="1:9" s="210" customFormat="1" ht="15" customHeight="1" x14ac:dyDescent="0.25">
      <c r="A1374" s="254"/>
      <c r="B1374" s="213"/>
      <c r="E1374" s="255"/>
      <c r="F1374" s="23"/>
      <c r="G1374" s="23"/>
      <c r="H1374" s="23"/>
      <c r="I1374" s="23"/>
    </row>
    <row r="1375" spans="1:9" s="210" customFormat="1" ht="15" customHeight="1" x14ac:dyDescent="0.25">
      <c r="A1375" s="254"/>
      <c r="B1375" s="213"/>
      <c r="E1375" s="255"/>
      <c r="F1375" s="23"/>
      <c r="G1375" s="23"/>
      <c r="H1375" s="23"/>
      <c r="I1375" s="23"/>
    </row>
    <row r="1376" spans="1:9" s="210" customFormat="1" ht="15" customHeight="1" x14ac:dyDescent="0.25">
      <c r="A1376" s="254"/>
      <c r="B1376" s="213"/>
      <c r="E1376" s="255"/>
      <c r="F1376" s="23"/>
      <c r="G1376" s="23"/>
      <c r="H1376" s="23"/>
      <c r="I1376" s="23"/>
    </row>
    <row r="1377" spans="1:9" s="210" customFormat="1" ht="15" customHeight="1" x14ac:dyDescent="0.25">
      <c r="A1377" s="254"/>
      <c r="B1377" s="213"/>
      <c r="E1377" s="255"/>
      <c r="F1377" s="23"/>
      <c r="G1377" s="23"/>
      <c r="H1377" s="23"/>
      <c r="I1377" s="23"/>
    </row>
    <row r="1378" spans="1:9" s="210" customFormat="1" ht="15" customHeight="1" x14ac:dyDescent="0.25">
      <c r="A1378" s="254"/>
      <c r="B1378" s="213"/>
      <c r="E1378" s="255"/>
      <c r="F1378" s="23"/>
      <c r="G1378" s="23"/>
      <c r="H1378" s="23"/>
      <c r="I1378" s="23"/>
    </row>
    <row r="1379" spans="1:9" s="210" customFormat="1" ht="15" customHeight="1" x14ac:dyDescent="0.25">
      <c r="A1379" s="254"/>
      <c r="B1379" s="213"/>
      <c r="E1379" s="255"/>
      <c r="F1379" s="23"/>
      <c r="G1379" s="23"/>
      <c r="H1379" s="23"/>
      <c r="I1379" s="23"/>
    </row>
    <row r="1380" spans="1:9" s="210" customFormat="1" ht="15" customHeight="1" x14ac:dyDescent="0.25">
      <c r="A1380" s="254"/>
      <c r="B1380" s="213"/>
      <c r="E1380" s="255"/>
      <c r="F1380" s="23"/>
      <c r="G1380" s="23"/>
      <c r="H1380" s="23"/>
      <c r="I1380" s="23"/>
    </row>
    <row r="1381" spans="1:9" s="210" customFormat="1" ht="15" customHeight="1" x14ac:dyDescent="0.25">
      <c r="A1381" s="254"/>
      <c r="B1381" s="213"/>
      <c r="E1381" s="255"/>
      <c r="F1381" s="23"/>
      <c r="G1381" s="23"/>
      <c r="H1381" s="23"/>
      <c r="I1381" s="23"/>
    </row>
    <row r="1382" spans="1:9" s="210" customFormat="1" ht="15" customHeight="1" x14ac:dyDescent="0.25">
      <c r="A1382" s="254"/>
      <c r="B1382" s="213"/>
      <c r="E1382" s="255"/>
      <c r="F1382" s="23"/>
      <c r="G1382" s="23"/>
      <c r="H1382" s="23"/>
      <c r="I1382" s="23"/>
    </row>
    <row r="1383" spans="1:9" s="210" customFormat="1" ht="15" customHeight="1" x14ac:dyDescent="0.25">
      <c r="A1383" s="254"/>
      <c r="B1383" s="213"/>
      <c r="E1383" s="255"/>
      <c r="F1383" s="23"/>
      <c r="G1383" s="23"/>
      <c r="H1383" s="23"/>
      <c r="I1383" s="23"/>
    </row>
    <row r="1384" spans="1:9" s="210" customFormat="1" ht="15" customHeight="1" x14ac:dyDescent="0.25">
      <c r="A1384" s="254"/>
      <c r="B1384" s="213"/>
      <c r="E1384" s="255"/>
      <c r="F1384" s="23"/>
      <c r="G1384" s="23"/>
      <c r="H1384" s="23"/>
      <c r="I1384" s="23"/>
    </row>
    <row r="1385" spans="1:9" s="210" customFormat="1" ht="15" customHeight="1" x14ac:dyDescent="0.25">
      <c r="A1385" s="254"/>
      <c r="B1385" s="213"/>
      <c r="E1385" s="255"/>
      <c r="F1385" s="23"/>
      <c r="G1385" s="23"/>
      <c r="H1385" s="23"/>
      <c r="I1385" s="23"/>
    </row>
    <row r="1386" spans="1:9" s="210" customFormat="1" ht="15" customHeight="1" x14ac:dyDescent="0.25">
      <c r="A1386" s="254"/>
      <c r="B1386" s="213"/>
      <c r="E1386" s="255"/>
      <c r="F1386" s="23"/>
      <c r="G1386" s="23"/>
      <c r="H1386" s="23"/>
      <c r="I1386" s="23"/>
    </row>
    <row r="1387" spans="1:9" s="210" customFormat="1" ht="15" customHeight="1" x14ac:dyDescent="0.25">
      <c r="A1387" s="254"/>
      <c r="B1387" s="213"/>
      <c r="E1387" s="255"/>
      <c r="F1387" s="23"/>
      <c r="G1387" s="23"/>
      <c r="H1387" s="23"/>
      <c r="I1387" s="23"/>
    </row>
    <row r="1388" spans="1:9" s="210" customFormat="1" ht="15" customHeight="1" x14ac:dyDescent="0.25">
      <c r="A1388" s="254"/>
      <c r="B1388" s="213"/>
      <c r="E1388" s="255"/>
      <c r="F1388" s="23"/>
      <c r="G1388" s="23"/>
      <c r="H1388" s="23"/>
      <c r="I1388" s="23"/>
    </row>
    <row r="1389" spans="1:9" s="210" customFormat="1" ht="15" customHeight="1" x14ac:dyDescent="0.25">
      <c r="A1389" s="254"/>
      <c r="B1389" s="213"/>
      <c r="E1389" s="255"/>
      <c r="F1389" s="23"/>
      <c r="G1389" s="23"/>
      <c r="H1389" s="23"/>
      <c r="I1389" s="23"/>
    </row>
    <row r="1390" spans="1:9" s="210" customFormat="1" ht="15" customHeight="1" x14ac:dyDescent="0.25">
      <c r="A1390" s="254"/>
      <c r="B1390" s="213"/>
      <c r="E1390" s="255"/>
      <c r="F1390" s="23"/>
      <c r="G1390" s="23"/>
      <c r="H1390" s="23"/>
      <c r="I1390" s="23"/>
    </row>
    <row r="1391" spans="1:9" s="210" customFormat="1" ht="15" customHeight="1" x14ac:dyDescent="0.25">
      <c r="A1391" s="254"/>
      <c r="B1391" s="213"/>
      <c r="E1391" s="255"/>
      <c r="F1391" s="23"/>
      <c r="G1391" s="23"/>
      <c r="H1391" s="23"/>
      <c r="I1391" s="23"/>
    </row>
    <row r="1392" spans="1:9" s="210" customFormat="1" ht="15" customHeight="1" x14ac:dyDescent="0.25">
      <c r="A1392" s="254"/>
      <c r="B1392" s="213"/>
      <c r="E1392" s="255"/>
      <c r="F1392" s="23"/>
      <c r="G1392" s="23"/>
      <c r="H1392" s="23"/>
      <c r="I1392" s="23"/>
    </row>
    <row r="1393" spans="1:9" s="210" customFormat="1" ht="15" customHeight="1" x14ac:dyDescent="0.25">
      <c r="A1393" s="254"/>
      <c r="B1393" s="213"/>
      <c r="E1393" s="255"/>
      <c r="F1393" s="23"/>
      <c r="G1393" s="23"/>
      <c r="H1393" s="23"/>
      <c r="I1393" s="23"/>
    </row>
    <row r="1394" spans="1:9" s="210" customFormat="1" ht="15" customHeight="1" x14ac:dyDescent="0.25">
      <c r="A1394" s="254"/>
      <c r="B1394" s="213"/>
      <c r="E1394" s="255"/>
      <c r="F1394" s="23"/>
      <c r="G1394" s="23"/>
      <c r="H1394" s="23"/>
      <c r="I1394" s="23"/>
    </row>
    <row r="1395" spans="1:9" s="210" customFormat="1" ht="15" customHeight="1" x14ac:dyDescent="0.25">
      <c r="A1395" s="254"/>
      <c r="B1395" s="213"/>
      <c r="E1395" s="255"/>
      <c r="F1395" s="23"/>
      <c r="G1395" s="23"/>
      <c r="H1395" s="23"/>
      <c r="I1395" s="23"/>
    </row>
    <row r="1396" spans="1:9" s="210" customFormat="1" ht="15" customHeight="1" x14ac:dyDescent="0.25">
      <c r="A1396" s="254"/>
      <c r="B1396" s="213"/>
      <c r="E1396" s="255"/>
      <c r="F1396" s="23"/>
      <c r="G1396" s="23"/>
      <c r="H1396" s="23"/>
      <c r="I1396" s="23"/>
    </row>
    <row r="1397" spans="1:9" s="210" customFormat="1" ht="15" customHeight="1" x14ac:dyDescent="0.25">
      <c r="A1397" s="254"/>
      <c r="B1397" s="213"/>
      <c r="E1397" s="255"/>
      <c r="F1397" s="23"/>
      <c r="G1397" s="23"/>
      <c r="H1397" s="23"/>
      <c r="I1397" s="23"/>
    </row>
    <row r="1398" spans="1:9" s="210" customFormat="1" ht="15" customHeight="1" x14ac:dyDescent="0.25">
      <c r="A1398" s="254"/>
      <c r="B1398" s="213"/>
      <c r="E1398" s="255"/>
      <c r="F1398" s="23"/>
      <c r="G1398" s="23"/>
      <c r="H1398" s="23"/>
      <c r="I1398" s="23"/>
    </row>
    <row r="1399" spans="1:9" s="210" customFormat="1" ht="15" customHeight="1" x14ac:dyDescent="0.25">
      <c r="A1399" s="254"/>
      <c r="B1399" s="213"/>
      <c r="E1399" s="255"/>
      <c r="F1399" s="23"/>
      <c r="G1399" s="23"/>
      <c r="H1399" s="23"/>
      <c r="I1399" s="23"/>
    </row>
    <row r="1400" spans="1:9" s="210" customFormat="1" ht="15" customHeight="1" x14ac:dyDescent="0.25">
      <c r="A1400" s="254"/>
      <c r="B1400" s="213"/>
      <c r="E1400" s="255"/>
      <c r="F1400" s="23"/>
      <c r="G1400" s="23"/>
      <c r="H1400" s="23"/>
      <c r="I1400" s="23"/>
    </row>
    <row r="1401" spans="1:9" s="210" customFormat="1" ht="15" customHeight="1" x14ac:dyDescent="0.25">
      <c r="A1401" s="254"/>
      <c r="B1401" s="213"/>
      <c r="E1401" s="255"/>
      <c r="F1401" s="23"/>
      <c r="G1401" s="23"/>
      <c r="H1401" s="23"/>
      <c r="I1401" s="23"/>
    </row>
    <row r="1402" spans="1:9" s="210" customFormat="1" ht="15" customHeight="1" x14ac:dyDescent="0.25">
      <c r="A1402" s="254"/>
      <c r="B1402" s="213"/>
      <c r="E1402" s="255"/>
      <c r="F1402" s="23"/>
      <c r="G1402" s="23"/>
      <c r="H1402" s="23"/>
      <c r="I1402" s="23"/>
    </row>
    <row r="1403" spans="1:9" s="210" customFormat="1" ht="15" customHeight="1" x14ac:dyDescent="0.25">
      <c r="A1403" s="254"/>
      <c r="B1403" s="213"/>
      <c r="E1403" s="255"/>
      <c r="F1403" s="23"/>
      <c r="G1403" s="23"/>
      <c r="H1403" s="23"/>
      <c r="I1403" s="23"/>
    </row>
    <row r="1404" spans="1:9" s="210" customFormat="1" ht="15" customHeight="1" x14ac:dyDescent="0.25">
      <c r="A1404" s="254"/>
      <c r="B1404" s="213"/>
      <c r="E1404" s="255"/>
      <c r="F1404" s="23"/>
      <c r="G1404" s="23"/>
      <c r="H1404" s="23"/>
      <c r="I1404" s="23"/>
    </row>
    <row r="1405" spans="1:9" s="210" customFormat="1" ht="15" customHeight="1" x14ac:dyDescent="0.25">
      <c r="A1405" s="254"/>
      <c r="B1405" s="213"/>
      <c r="E1405" s="255"/>
      <c r="F1405" s="23"/>
      <c r="G1405" s="23"/>
      <c r="H1405" s="23"/>
      <c r="I1405" s="23"/>
    </row>
    <row r="1406" spans="1:9" s="210" customFormat="1" ht="15" customHeight="1" x14ac:dyDescent="0.25">
      <c r="A1406" s="254"/>
      <c r="B1406" s="213"/>
      <c r="E1406" s="255"/>
      <c r="F1406" s="23"/>
      <c r="G1406" s="23"/>
      <c r="H1406" s="23"/>
      <c r="I1406" s="23"/>
    </row>
    <row r="1407" spans="1:9" s="210" customFormat="1" ht="15" customHeight="1" x14ac:dyDescent="0.25">
      <c r="A1407" s="254"/>
      <c r="B1407" s="213"/>
      <c r="E1407" s="255"/>
      <c r="F1407" s="23"/>
      <c r="G1407" s="23"/>
      <c r="H1407" s="23"/>
      <c r="I1407" s="23"/>
    </row>
    <row r="1408" spans="1:9" s="210" customFormat="1" ht="15" customHeight="1" x14ac:dyDescent="0.25">
      <c r="A1408" s="254"/>
      <c r="B1408" s="213"/>
      <c r="E1408" s="255"/>
      <c r="F1408" s="23"/>
      <c r="G1408" s="23"/>
      <c r="H1408" s="23"/>
      <c r="I1408" s="23"/>
    </row>
    <row r="1409" spans="1:9" s="210" customFormat="1" ht="15" customHeight="1" x14ac:dyDescent="0.25">
      <c r="A1409" s="254"/>
      <c r="B1409" s="213"/>
      <c r="E1409" s="255"/>
      <c r="F1409" s="23"/>
      <c r="G1409" s="23"/>
      <c r="H1409" s="23"/>
      <c r="I1409" s="23"/>
    </row>
    <row r="1410" spans="1:9" s="210" customFormat="1" ht="15" customHeight="1" x14ac:dyDescent="0.25">
      <c r="A1410" s="254"/>
      <c r="B1410" s="213"/>
      <c r="E1410" s="255"/>
      <c r="F1410" s="23"/>
      <c r="G1410" s="23"/>
      <c r="H1410" s="23"/>
      <c r="I1410" s="23"/>
    </row>
    <row r="1411" spans="1:9" s="210" customFormat="1" ht="15" customHeight="1" x14ac:dyDescent="0.25">
      <c r="A1411" s="254"/>
      <c r="B1411" s="213"/>
      <c r="E1411" s="255"/>
      <c r="F1411" s="23"/>
      <c r="G1411" s="23"/>
      <c r="H1411" s="23"/>
      <c r="I1411" s="23"/>
    </row>
    <row r="1412" spans="1:9" s="210" customFormat="1" ht="15" customHeight="1" x14ac:dyDescent="0.25">
      <c r="A1412" s="254"/>
      <c r="B1412" s="213"/>
      <c r="E1412" s="255"/>
      <c r="F1412" s="23"/>
      <c r="G1412" s="23"/>
      <c r="H1412" s="23"/>
      <c r="I1412" s="23"/>
    </row>
    <row r="1413" spans="1:9" s="210" customFormat="1" ht="15" customHeight="1" x14ac:dyDescent="0.25">
      <c r="A1413" s="254"/>
      <c r="B1413" s="213"/>
      <c r="E1413" s="255"/>
      <c r="F1413" s="23"/>
      <c r="G1413" s="23"/>
      <c r="H1413" s="23"/>
      <c r="I1413" s="23"/>
    </row>
    <row r="1414" spans="1:9" s="210" customFormat="1" ht="15" customHeight="1" x14ac:dyDescent="0.25">
      <c r="A1414" s="254"/>
      <c r="B1414" s="213"/>
      <c r="E1414" s="255"/>
      <c r="F1414" s="23"/>
      <c r="G1414" s="23"/>
      <c r="H1414" s="23"/>
      <c r="I1414" s="23"/>
    </row>
    <row r="1415" spans="1:9" s="210" customFormat="1" ht="15" customHeight="1" x14ac:dyDescent="0.25">
      <c r="A1415" s="254"/>
      <c r="B1415" s="213"/>
      <c r="E1415" s="255"/>
      <c r="F1415" s="23"/>
      <c r="G1415" s="23"/>
      <c r="H1415" s="23"/>
      <c r="I1415" s="23"/>
    </row>
    <row r="1416" spans="1:9" s="210" customFormat="1" ht="15" customHeight="1" x14ac:dyDescent="0.25">
      <c r="A1416" s="254"/>
      <c r="B1416" s="213"/>
      <c r="E1416" s="255"/>
      <c r="F1416" s="23"/>
      <c r="G1416" s="23"/>
      <c r="H1416" s="23"/>
      <c r="I1416" s="23"/>
    </row>
    <row r="1417" spans="1:9" s="210" customFormat="1" ht="15" customHeight="1" x14ac:dyDescent="0.25">
      <c r="A1417" s="254"/>
      <c r="B1417" s="213"/>
      <c r="E1417" s="255"/>
      <c r="F1417" s="23"/>
      <c r="G1417" s="23"/>
      <c r="H1417" s="23"/>
      <c r="I1417" s="23"/>
    </row>
    <row r="1418" spans="1:9" s="210" customFormat="1" ht="15" customHeight="1" x14ac:dyDescent="0.25">
      <c r="A1418" s="254"/>
      <c r="B1418" s="213"/>
      <c r="E1418" s="255"/>
      <c r="F1418" s="23"/>
      <c r="G1418" s="23"/>
      <c r="H1418" s="23"/>
      <c r="I1418" s="23"/>
    </row>
    <row r="1419" spans="1:9" s="210" customFormat="1" ht="15" customHeight="1" x14ac:dyDescent="0.25">
      <c r="A1419" s="254"/>
      <c r="B1419" s="213"/>
      <c r="E1419" s="255"/>
      <c r="F1419" s="23"/>
      <c r="G1419" s="23"/>
      <c r="H1419" s="23"/>
      <c r="I1419" s="23"/>
    </row>
    <row r="1420" spans="1:9" s="210" customFormat="1" ht="15" customHeight="1" x14ac:dyDescent="0.25">
      <c r="A1420" s="254"/>
      <c r="B1420" s="213"/>
      <c r="E1420" s="255"/>
      <c r="F1420" s="23"/>
      <c r="G1420" s="23"/>
      <c r="H1420" s="23"/>
      <c r="I1420" s="23"/>
    </row>
    <row r="1421" spans="1:9" s="210" customFormat="1" ht="15" customHeight="1" x14ac:dyDescent="0.25">
      <c r="A1421" s="254"/>
      <c r="B1421" s="213"/>
      <c r="E1421" s="255"/>
      <c r="F1421" s="23"/>
      <c r="G1421" s="23"/>
      <c r="H1421" s="23"/>
      <c r="I1421" s="23"/>
    </row>
    <row r="1422" spans="1:9" s="210" customFormat="1" ht="15" customHeight="1" x14ac:dyDescent="0.25">
      <c r="A1422" s="254"/>
      <c r="B1422" s="213"/>
      <c r="E1422" s="255"/>
      <c r="F1422" s="23"/>
      <c r="G1422" s="23"/>
      <c r="H1422" s="23"/>
      <c r="I1422" s="23"/>
    </row>
    <row r="1423" spans="1:9" s="210" customFormat="1" ht="15" customHeight="1" x14ac:dyDescent="0.25">
      <c r="A1423" s="254"/>
      <c r="B1423" s="213"/>
      <c r="E1423" s="255"/>
      <c r="F1423" s="23"/>
      <c r="G1423" s="23"/>
      <c r="H1423" s="23"/>
      <c r="I1423" s="23"/>
    </row>
    <row r="1424" spans="1:9" s="210" customFormat="1" ht="15" customHeight="1" x14ac:dyDescent="0.25">
      <c r="A1424" s="254"/>
      <c r="B1424" s="213"/>
      <c r="E1424" s="255"/>
      <c r="F1424" s="23"/>
      <c r="G1424" s="23"/>
      <c r="H1424" s="23"/>
      <c r="I1424" s="23"/>
    </row>
    <row r="1425" spans="1:9" s="210" customFormat="1" ht="15" customHeight="1" x14ac:dyDescent="0.25">
      <c r="A1425" s="254"/>
      <c r="B1425" s="213"/>
      <c r="E1425" s="255"/>
      <c r="F1425" s="23"/>
      <c r="G1425" s="23"/>
      <c r="H1425" s="23"/>
      <c r="I1425" s="23"/>
    </row>
    <row r="1426" spans="1:9" s="210" customFormat="1" ht="15" customHeight="1" x14ac:dyDescent="0.25">
      <c r="A1426" s="254"/>
      <c r="B1426" s="213"/>
      <c r="E1426" s="255"/>
      <c r="F1426" s="23"/>
      <c r="G1426" s="23"/>
      <c r="H1426" s="23"/>
      <c r="I1426" s="23"/>
    </row>
    <row r="1427" spans="1:9" s="210" customFormat="1" ht="15" customHeight="1" x14ac:dyDescent="0.25">
      <c r="A1427" s="254"/>
      <c r="B1427" s="213"/>
      <c r="E1427" s="255"/>
      <c r="F1427" s="23"/>
      <c r="G1427" s="23"/>
      <c r="H1427" s="23"/>
      <c r="I1427" s="23"/>
    </row>
    <row r="1428" spans="1:9" s="210" customFormat="1" ht="15" customHeight="1" x14ac:dyDescent="0.25">
      <c r="A1428" s="254"/>
      <c r="B1428" s="213"/>
      <c r="E1428" s="255"/>
      <c r="F1428" s="23"/>
      <c r="G1428" s="23"/>
      <c r="H1428" s="23"/>
      <c r="I1428" s="23"/>
    </row>
    <row r="1429" spans="1:9" s="210" customFormat="1" ht="15" customHeight="1" x14ac:dyDescent="0.25">
      <c r="A1429" s="254"/>
      <c r="B1429" s="213"/>
      <c r="E1429" s="255"/>
      <c r="F1429" s="23"/>
      <c r="G1429" s="23"/>
      <c r="H1429" s="23"/>
      <c r="I1429" s="23"/>
    </row>
    <row r="1430" spans="1:9" s="210" customFormat="1" ht="15" customHeight="1" x14ac:dyDescent="0.25">
      <c r="A1430" s="254"/>
      <c r="B1430" s="213"/>
      <c r="E1430" s="255"/>
      <c r="F1430" s="23"/>
      <c r="G1430" s="23"/>
      <c r="H1430" s="23"/>
      <c r="I1430" s="23"/>
    </row>
    <row r="1431" spans="1:9" s="210" customFormat="1" ht="15" customHeight="1" x14ac:dyDescent="0.25">
      <c r="A1431" s="254"/>
      <c r="B1431" s="213"/>
      <c r="E1431" s="255"/>
      <c r="F1431" s="23"/>
      <c r="G1431" s="23"/>
      <c r="H1431" s="23"/>
      <c r="I1431" s="23"/>
    </row>
    <row r="1432" spans="1:9" s="210" customFormat="1" ht="15" customHeight="1" x14ac:dyDescent="0.25">
      <c r="A1432" s="254"/>
      <c r="B1432" s="213"/>
      <c r="E1432" s="255"/>
      <c r="F1432" s="23"/>
      <c r="G1432" s="23"/>
      <c r="H1432" s="23"/>
      <c r="I1432" s="23"/>
    </row>
    <row r="1433" spans="1:9" s="210" customFormat="1" ht="15" customHeight="1" x14ac:dyDescent="0.25">
      <c r="A1433" s="254"/>
      <c r="B1433" s="213"/>
      <c r="E1433" s="255"/>
      <c r="F1433" s="23"/>
      <c r="G1433" s="23"/>
      <c r="H1433" s="23"/>
      <c r="I1433" s="23"/>
    </row>
    <row r="1434" spans="1:9" s="210" customFormat="1" ht="15" customHeight="1" x14ac:dyDescent="0.25">
      <c r="A1434" s="254"/>
      <c r="B1434" s="213"/>
      <c r="E1434" s="255"/>
      <c r="F1434" s="23"/>
      <c r="G1434" s="23"/>
      <c r="H1434" s="23"/>
      <c r="I1434" s="23"/>
    </row>
    <row r="1435" spans="1:9" s="210" customFormat="1" ht="15" customHeight="1" x14ac:dyDescent="0.25">
      <c r="A1435" s="254"/>
      <c r="B1435" s="213"/>
      <c r="E1435" s="255"/>
      <c r="F1435" s="23"/>
      <c r="G1435" s="23"/>
      <c r="H1435" s="23"/>
      <c r="I1435" s="23"/>
    </row>
    <row r="1436" spans="1:9" s="210" customFormat="1" ht="15" customHeight="1" x14ac:dyDescent="0.25">
      <c r="A1436" s="254"/>
      <c r="B1436" s="213"/>
      <c r="E1436" s="255"/>
      <c r="F1436" s="23"/>
      <c r="G1436" s="23"/>
      <c r="H1436" s="23"/>
      <c r="I1436" s="23"/>
    </row>
    <row r="1437" spans="1:9" s="210" customFormat="1" ht="15" customHeight="1" x14ac:dyDescent="0.25">
      <c r="A1437" s="254"/>
      <c r="B1437" s="213"/>
      <c r="E1437" s="255"/>
      <c r="F1437" s="23"/>
      <c r="G1437" s="23"/>
      <c r="H1437" s="23"/>
      <c r="I1437" s="23"/>
    </row>
    <row r="1438" spans="1:9" s="210" customFormat="1" ht="15" customHeight="1" x14ac:dyDescent="0.25">
      <c r="A1438" s="254"/>
      <c r="B1438" s="213"/>
      <c r="E1438" s="255"/>
      <c r="F1438" s="23"/>
      <c r="G1438" s="23"/>
      <c r="H1438" s="23"/>
      <c r="I1438" s="23"/>
    </row>
    <row r="1439" spans="1:9" s="210" customFormat="1" ht="15" customHeight="1" x14ac:dyDescent="0.25">
      <c r="A1439" s="254"/>
      <c r="B1439" s="213"/>
      <c r="E1439" s="255"/>
      <c r="F1439" s="23"/>
      <c r="G1439" s="23"/>
      <c r="H1439" s="23"/>
      <c r="I1439" s="23"/>
    </row>
    <row r="1440" spans="1:9" s="210" customFormat="1" ht="15" customHeight="1" x14ac:dyDescent="0.25">
      <c r="A1440" s="254"/>
      <c r="B1440" s="213"/>
      <c r="E1440" s="255"/>
      <c r="F1440" s="23"/>
      <c r="G1440" s="23"/>
      <c r="H1440" s="23"/>
      <c r="I1440" s="23"/>
    </row>
    <row r="1441" spans="1:9" s="210" customFormat="1" ht="15" customHeight="1" x14ac:dyDescent="0.25">
      <c r="A1441" s="254"/>
      <c r="B1441" s="213"/>
      <c r="E1441" s="255"/>
      <c r="F1441" s="23"/>
      <c r="G1441" s="23"/>
      <c r="H1441" s="23"/>
      <c r="I1441" s="23"/>
    </row>
    <row r="1442" spans="1:9" s="210" customFormat="1" ht="15" customHeight="1" x14ac:dyDescent="0.25">
      <c r="A1442" s="254"/>
      <c r="B1442" s="213"/>
      <c r="E1442" s="255"/>
      <c r="F1442" s="23"/>
      <c r="G1442" s="23"/>
      <c r="H1442" s="23"/>
      <c r="I1442" s="23"/>
    </row>
    <row r="1443" spans="1:9" s="210" customFormat="1" ht="15" customHeight="1" x14ac:dyDescent="0.25">
      <c r="A1443" s="254"/>
      <c r="B1443" s="213"/>
      <c r="E1443" s="255"/>
      <c r="F1443" s="23"/>
      <c r="G1443" s="23"/>
      <c r="H1443" s="23"/>
      <c r="I1443" s="23"/>
    </row>
    <row r="1444" spans="1:9" s="210" customFormat="1" ht="15" customHeight="1" x14ac:dyDescent="0.25">
      <c r="A1444" s="254"/>
      <c r="B1444" s="213"/>
      <c r="E1444" s="255"/>
      <c r="F1444" s="23"/>
      <c r="G1444" s="23"/>
      <c r="H1444" s="23"/>
      <c r="I1444" s="23"/>
    </row>
    <row r="1445" spans="1:9" s="210" customFormat="1" ht="15" customHeight="1" x14ac:dyDescent="0.25">
      <c r="A1445" s="254"/>
      <c r="B1445" s="213"/>
      <c r="E1445" s="255"/>
      <c r="F1445" s="23"/>
      <c r="G1445" s="23"/>
      <c r="H1445" s="23"/>
      <c r="I1445" s="23"/>
    </row>
    <row r="1446" spans="1:9" s="210" customFormat="1" ht="15" customHeight="1" x14ac:dyDescent="0.25">
      <c r="A1446" s="254"/>
      <c r="B1446" s="213"/>
      <c r="E1446" s="255"/>
      <c r="F1446" s="23"/>
      <c r="G1446" s="23"/>
      <c r="H1446" s="23"/>
      <c r="I1446" s="23"/>
    </row>
    <row r="1447" spans="1:9" s="210" customFormat="1" ht="15" customHeight="1" x14ac:dyDescent="0.25">
      <c r="A1447" s="254"/>
      <c r="B1447" s="213"/>
      <c r="E1447" s="255"/>
      <c r="F1447" s="23"/>
      <c r="G1447" s="23"/>
      <c r="H1447" s="23"/>
      <c r="I1447" s="23"/>
    </row>
    <row r="1448" spans="1:9" s="210" customFormat="1" ht="15" customHeight="1" x14ac:dyDescent="0.25">
      <c r="A1448" s="254"/>
      <c r="B1448" s="213"/>
      <c r="E1448" s="255"/>
      <c r="F1448" s="23"/>
      <c r="G1448" s="23"/>
      <c r="H1448" s="23"/>
      <c r="I1448" s="23"/>
    </row>
    <row r="1449" spans="1:9" s="210" customFormat="1" ht="15" customHeight="1" x14ac:dyDescent="0.25">
      <c r="A1449" s="254"/>
      <c r="B1449" s="213"/>
      <c r="E1449" s="255"/>
      <c r="F1449" s="23"/>
      <c r="G1449" s="23"/>
      <c r="H1449" s="23"/>
      <c r="I1449" s="23"/>
    </row>
    <row r="1450" spans="1:9" s="210" customFormat="1" ht="15" customHeight="1" x14ac:dyDescent="0.25">
      <c r="A1450" s="254"/>
      <c r="B1450" s="213"/>
      <c r="E1450" s="255"/>
      <c r="F1450" s="23"/>
      <c r="G1450" s="23"/>
      <c r="H1450" s="23"/>
      <c r="I1450" s="23"/>
    </row>
    <row r="1451" spans="1:9" s="210" customFormat="1" ht="15" customHeight="1" x14ac:dyDescent="0.25">
      <c r="A1451" s="254"/>
      <c r="B1451" s="213"/>
      <c r="E1451" s="255"/>
      <c r="F1451" s="23"/>
      <c r="G1451" s="23"/>
      <c r="H1451" s="23"/>
      <c r="I1451" s="23"/>
    </row>
    <row r="1452" spans="1:9" s="210" customFormat="1" ht="15" customHeight="1" x14ac:dyDescent="0.25">
      <c r="A1452" s="254"/>
      <c r="B1452" s="213"/>
      <c r="E1452" s="255"/>
      <c r="F1452" s="23"/>
      <c r="G1452" s="23"/>
      <c r="H1452" s="23"/>
      <c r="I1452" s="23"/>
    </row>
    <row r="1453" spans="1:9" s="210" customFormat="1" ht="15" customHeight="1" x14ac:dyDescent="0.25">
      <c r="A1453" s="254"/>
      <c r="B1453" s="213"/>
      <c r="E1453" s="255"/>
      <c r="F1453" s="23"/>
      <c r="G1453" s="23"/>
      <c r="H1453" s="23"/>
      <c r="I1453" s="23"/>
    </row>
    <row r="1454" spans="1:9" s="210" customFormat="1" ht="15" customHeight="1" x14ac:dyDescent="0.25">
      <c r="A1454" s="254"/>
      <c r="B1454" s="213"/>
      <c r="E1454" s="255"/>
      <c r="F1454" s="23"/>
      <c r="G1454" s="23"/>
      <c r="H1454" s="23"/>
      <c r="I1454" s="23"/>
    </row>
    <row r="1455" spans="1:9" s="210" customFormat="1" ht="15" customHeight="1" x14ac:dyDescent="0.25">
      <c r="A1455" s="254"/>
      <c r="B1455" s="213"/>
      <c r="E1455" s="255"/>
      <c r="F1455" s="23"/>
      <c r="G1455" s="23"/>
      <c r="H1455" s="23"/>
      <c r="I1455" s="23"/>
    </row>
    <row r="1456" spans="1:9" s="210" customFormat="1" ht="15" customHeight="1" x14ac:dyDescent="0.25">
      <c r="A1456" s="254"/>
      <c r="B1456" s="213"/>
      <c r="E1456" s="255"/>
      <c r="F1456" s="23"/>
      <c r="G1456" s="23"/>
      <c r="H1456" s="23"/>
      <c r="I1456" s="23"/>
    </row>
    <row r="1457" spans="1:9" s="210" customFormat="1" ht="15" customHeight="1" x14ac:dyDescent="0.25">
      <c r="A1457" s="254"/>
      <c r="B1457" s="213"/>
      <c r="E1457" s="255"/>
      <c r="F1457" s="23"/>
      <c r="G1457" s="23"/>
      <c r="H1457" s="23"/>
      <c r="I1457" s="23"/>
    </row>
    <row r="1458" spans="1:9" s="210" customFormat="1" ht="15" customHeight="1" x14ac:dyDescent="0.25">
      <c r="A1458" s="254"/>
      <c r="B1458" s="213"/>
      <c r="E1458" s="255"/>
      <c r="F1458" s="23"/>
      <c r="G1458" s="23"/>
      <c r="H1458" s="23"/>
      <c r="I1458" s="23"/>
    </row>
    <row r="1459" spans="1:9" s="210" customFormat="1" ht="15" customHeight="1" x14ac:dyDescent="0.25">
      <c r="A1459" s="254"/>
      <c r="B1459" s="213"/>
      <c r="E1459" s="255"/>
      <c r="F1459" s="23"/>
      <c r="G1459" s="23"/>
      <c r="H1459" s="23"/>
      <c r="I1459" s="23"/>
    </row>
    <row r="1460" spans="1:9" s="210" customFormat="1" ht="15" customHeight="1" x14ac:dyDescent="0.25">
      <c r="A1460" s="254"/>
      <c r="B1460" s="213"/>
      <c r="E1460" s="255"/>
      <c r="F1460" s="23"/>
      <c r="G1460" s="23"/>
      <c r="H1460" s="23"/>
      <c r="I1460" s="23"/>
    </row>
    <row r="1461" spans="1:9" s="210" customFormat="1" ht="15" customHeight="1" x14ac:dyDescent="0.25">
      <c r="A1461" s="254"/>
      <c r="B1461" s="213"/>
      <c r="E1461" s="255"/>
      <c r="F1461" s="23"/>
      <c r="G1461" s="23"/>
      <c r="H1461" s="23"/>
      <c r="I1461" s="23"/>
    </row>
    <row r="1462" spans="1:9" s="210" customFormat="1" ht="15" customHeight="1" x14ac:dyDescent="0.25">
      <c r="A1462" s="254"/>
      <c r="B1462" s="213"/>
      <c r="E1462" s="255"/>
      <c r="F1462" s="23"/>
      <c r="G1462" s="23"/>
      <c r="H1462" s="23"/>
      <c r="I1462" s="23"/>
    </row>
    <row r="1463" spans="1:9" s="210" customFormat="1" ht="15" customHeight="1" x14ac:dyDescent="0.25">
      <c r="A1463" s="254"/>
      <c r="B1463" s="213"/>
      <c r="E1463" s="255"/>
      <c r="F1463" s="23"/>
      <c r="G1463" s="23"/>
      <c r="H1463" s="23"/>
      <c r="I1463" s="23"/>
    </row>
    <row r="1464" spans="1:9" s="210" customFormat="1" ht="15" customHeight="1" x14ac:dyDescent="0.25">
      <c r="A1464" s="254"/>
      <c r="B1464" s="213"/>
      <c r="E1464" s="255"/>
      <c r="F1464" s="23"/>
      <c r="G1464" s="23"/>
      <c r="H1464" s="23"/>
      <c r="I1464" s="23"/>
    </row>
    <row r="1465" spans="1:9" s="210" customFormat="1" ht="15" customHeight="1" x14ac:dyDescent="0.25">
      <c r="A1465" s="254"/>
      <c r="B1465" s="213"/>
      <c r="E1465" s="255"/>
      <c r="F1465" s="23"/>
      <c r="G1465" s="23"/>
      <c r="H1465" s="23"/>
      <c r="I1465" s="23"/>
    </row>
    <row r="1466" spans="1:9" s="210" customFormat="1" ht="15" customHeight="1" x14ac:dyDescent="0.25">
      <c r="A1466" s="254"/>
      <c r="B1466" s="213"/>
      <c r="E1466" s="255"/>
      <c r="F1466" s="23"/>
      <c r="G1466" s="23"/>
      <c r="H1466" s="23"/>
      <c r="I1466" s="23"/>
    </row>
    <row r="1467" spans="1:9" s="210" customFormat="1" ht="15" customHeight="1" x14ac:dyDescent="0.25">
      <c r="A1467" s="254"/>
      <c r="B1467" s="213"/>
      <c r="E1467" s="255"/>
      <c r="F1467" s="23"/>
      <c r="G1467" s="23"/>
      <c r="H1467" s="23"/>
      <c r="I1467" s="23"/>
    </row>
    <row r="1468" spans="1:9" s="210" customFormat="1" ht="15" customHeight="1" x14ac:dyDescent="0.25">
      <c r="A1468" s="254"/>
      <c r="B1468" s="213"/>
      <c r="E1468" s="255"/>
      <c r="F1468" s="23"/>
      <c r="G1468" s="23"/>
      <c r="H1468" s="23"/>
      <c r="I1468" s="23"/>
    </row>
    <row r="1469" spans="1:9" s="210" customFormat="1" ht="15" customHeight="1" x14ac:dyDescent="0.25">
      <c r="A1469" s="254"/>
      <c r="B1469" s="213"/>
      <c r="E1469" s="255"/>
      <c r="F1469" s="23"/>
      <c r="G1469" s="23"/>
      <c r="H1469" s="23"/>
      <c r="I1469" s="23"/>
    </row>
    <row r="1470" spans="1:9" s="210" customFormat="1" ht="15" customHeight="1" x14ac:dyDescent="0.25">
      <c r="A1470" s="254"/>
      <c r="B1470" s="213"/>
      <c r="E1470" s="255"/>
      <c r="F1470" s="23"/>
      <c r="G1470" s="23"/>
      <c r="H1470" s="23"/>
      <c r="I1470" s="23"/>
    </row>
    <row r="1471" spans="1:9" s="210" customFormat="1" ht="15" customHeight="1" x14ac:dyDescent="0.25">
      <c r="A1471" s="254"/>
      <c r="B1471" s="213"/>
      <c r="E1471" s="255"/>
      <c r="F1471" s="23"/>
      <c r="G1471" s="23"/>
      <c r="H1471" s="23"/>
      <c r="I1471" s="23"/>
    </row>
    <row r="1472" spans="1:9" s="210" customFormat="1" ht="15" customHeight="1" x14ac:dyDescent="0.25">
      <c r="A1472" s="254"/>
      <c r="B1472" s="213"/>
      <c r="E1472" s="255"/>
      <c r="F1472" s="23"/>
      <c r="G1472" s="23"/>
      <c r="H1472" s="23"/>
      <c r="I1472" s="23"/>
    </row>
    <row r="1473" spans="1:9" s="210" customFormat="1" ht="15" customHeight="1" x14ac:dyDescent="0.25">
      <c r="A1473" s="254"/>
      <c r="B1473" s="213"/>
      <c r="E1473" s="255"/>
      <c r="F1473" s="23"/>
      <c r="G1473" s="23"/>
      <c r="H1473" s="23"/>
      <c r="I1473" s="23"/>
    </row>
    <row r="1474" spans="1:9" s="210" customFormat="1" ht="15" customHeight="1" x14ac:dyDescent="0.25">
      <c r="A1474" s="254"/>
      <c r="B1474" s="213"/>
      <c r="E1474" s="255"/>
      <c r="F1474" s="23"/>
      <c r="G1474" s="23"/>
      <c r="H1474" s="23"/>
      <c r="I1474" s="23"/>
    </row>
    <row r="1475" spans="1:9" s="210" customFormat="1" ht="15" customHeight="1" x14ac:dyDescent="0.25">
      <c r="A1475" s="254"/>
      <c r="B1475" s="213"/>
      <c r="E1475" s="255"/>
      <c r="F1475" s="23"/>
      <c r="G1475" s="23"/>
      <c r="H1475" s="23"/>
      <c r="I1475" s="23"/>
    </row>
    <row r="1476" spans="1:9" s="210" customFormat="1" ht="15" customHeight="1" x14ac:dyDescent="0.25">
      <c r="A1476" s="254"/>
      <c r="B1476" s="213"/>
      <c r="E1476" s="255"/>
      <c r="F1476" s="23"/>
      <c r="G1476" s="23"/>
      <c r="H1476" s="23"/>
      <c r="I1476" s="23"/>
    </row>
    <row r="1477" spans="1:9" s="210" customFormat="1" ht="15" customHeight="1" x14ac:dyDescent="0.25">
      <c r="A1477" s="254"/>
      <c r="B1477" s="213"/>
      <c r="E1477" s="255"/>
      <c r="F1477" s="23"/>
      <c r="G1477" s="23"/>
      <c r="H1477" s="23"/>
      <c r="I1477" s="23"/>
    </row>
    <row r="1478" spans="1:9" s="210" customFormat="1" ht="15" customHeight="1" x14ac:dyDescent="0.25">
      <c r="A1478" s="254"/>
      <c r="B1478" s="213"/>
      <c r="E1478" s="255"/>
      <c r="F1478" s="23"/>
      <c r="G1478" s="23"/>
      <c r="H1478" s="23"/>
      <c r="I1478" s="23"/>
    </row>
    <row r="1479" spans="1:9" s="210" customFormat="1" ht="15" customHeight="1" x14ac:dyDescent="0.25">
      <c r="A1479" s="254"/>
      <c r="B1479" s="213"/>
      <c r="E1479" s="255"/>
      <c r="F1479" s="23"/>
      <c r="G1479" s="23"/>
      <c r="H1479" s="23"/>
      <c r="I1479" s="23"/>
    </row>
    <row r="1480" spans="1:9" s="210" customFormat="1" ht="15" customHeight="1" x14ac:dyDescent="0.25">
      <c r="A1480" s="254"/>
      <c r="B1480" s="213"/>
      <c r="E1480" s="255"/>
      <c r="F1480" s="23"/>
      <c r="G1480" s="23"/>
      <c r="H1480" s="23"/>
      <c r="I1480" s="23"/>
    </row>
    <row r="1481" spans="1:9" s="210" customFormat="1" ht="15" customHeight="1" x14ac:dyDescent="0.25">
      <c r="A1481" s="254"/>
      <c r="B1481" s="213"/>
      <c r="E1481" s="255"/>
      <c r="F1481" s="23"/>
      <c r="G1481" s="23"/>
      <c r="H1481" s="23"/>
      <c r="I1481" s="23"/>
    </row>
    <row r="1482" spans="1:9" s="210" customFormat="1" ht="15" customHeight="1" x14ac:dyDescent="0.25">
      <c r="A1482" s="254"/>
      <c r="B1482" s="213"/>
      <c r="E1482" s="255"/>
      <c r="F1482" s="23"/>
      <c r="G1482" s="23"/>
      <c r="H1482" s="23"/>
      <c r="I1482" s="23"/>
    </row>
    <row r="1483" spans="1:9" s="210" customFormat="1" ht="15" customHeight="1" x14ac:dyDescent="0.25">
      <c r="A1483" s="254"/>
      <c r="B1483" s="213"/>
      <c r="E1483" s="255"/>
      <c r="F1483" s="23"/>
      <c r="G1483" s="23"/>
      <c r="H1483" s="23"/>
      <c r="I1483" s="23"/>
    </row>
    <row r="1484" spans="1:9" s="210" customFormat="1" ht="15" customHeight="1" x14ac:dyDescent="0.25">
      <c r="A1484" s="254"/>
      <c r="B1484" s="213"/>
      <c r="E1484" s="255"/>
      <c r="F1484" s="23"/>
      <c r="G1484" s="23"/>
      <c r="H1484" s="23"/>
      <c r="I1484" s="23"/>
    </row>
    <row r="1485" spans="1:9" s="210" customFormat="1" ht="15" customHeight="1" x14ac:dyDescent="0.25">
      <c r="A1485" s="254"/>
      <c r="B1485" s="213"/>
      <c r="E1485" s="255"/>
      <c r="F1485" s="23"/>
      <c r="G1485" s="23"/>
      <c r="H1485" s="23"/>
      <c r="I1485" s="23"/>
    </row>
    <row r="1486" spans="1:9" s="210" customFormat="1" ht="15" customHeight="1" x14ac:dyDescent="0.25">
      <c r="A1486" s="254"/>
      <c r="B1486" s="213"/>
      <c r="E1486" s="255"/>
      <c r="F1486" s="23"/>
      <c r="G1486" s="23"/>
      <c r="H1486" s="23"/>
      <c r="I1486" s="23"/>
    </row>
    <row r="1487" spans="1:9" s="210" customFormat="1" ht="15" customHeight="1" x14ac:dyDescent="0.25">
      <c r="A1487" s="254"/>
      <c r="B1487" s="213"/>
      <c r="E1487" s="255"/>
      <c r="F1487" s="23"/>
      <c r="G1487" s="23"/>
      <c r="H1487" s="23"/>
      <c r="I1487" s="23"/>
    </row>
    <row r="1488" spans="1:9" s="210" customFormat="1" ht="15" customHeight="1" x14ac:dyDescent="0.25">
      <c r="A1488" s="254"/>
      <c r="B1488" s="213"/>
      <c r="E1488" s="255"/>
      <c r="F1488" s="23"/>
      <c r="G1488" s="23"/>
      <c r="H1488" s="23"/>
      <c r="I1488" s="23"/>
    </row>
    <row r="1489" spans="1:9" s="210" customFormat="1" ht="15" customHeight="1" x14ac:dyDescent="0.25">
      <c r="A1489" s="254"/>
      <c r="B1489" s="213"/>
      <c r="E1489" s="255"/>
      <c r="F1489" s="23"/>
      <c r="G1489" s="23"/>
      <c r="H1489" s="23"/>
      <c r="I1489" s="23"/>
    </row>
    <row r="1490" spans="1:9" s="210" customFormat="1" ht="15" customHeight="1" x14ac:dyDescent="0.25">
      <c r="A1490" s="254"/>
      <c r="B1490" s="213"/>
      <c r="E1490" s="255"/>
      <c r="F1490" s="23"/>
      <c r="G1490" s="23"/>
      <c r="H1490" s="23"/>
      <c r="I1490" s="23"/>
    </row>
    <row r="1491" spans="1:9" s="210" customFormat="1" ht="15" customHeight="1" x14ac:dyDescent="0.25">
      <c r="A1491" s="254"/>
      <c r="B1491" s="213"/>
      <c r="E1491" s="255"/>
      <c r="F1491" s="23"/>
      <c r="G1491" s="23"/>
      <c r="H1491" s="23"/>
      <c r="I1491" s="23"/>
    </row>
    <row r="1492" spans="1:9" s="210" customFormat="1" ht="15" customHeight="1" x14ac:dyDescent="0.25">
      <c r="A1492" s="254"/>
      <c r="B1492" s="213"/>
      <c r="E1492" s="255"/>
      <c r="F1492" s="23"/>
      <c r="G1492" s="23"/>
      <c r="H1492" s="23"/>
      <c r="I1492" s="23"/>
    </row>
    <row r="1493" spans="1:9" s="210" customFormat="1" ht="15" customHeight="1" x14ac:dyDescent="0.25">
      <c r="A1493" s="254"/>
      <c r="B1493" s="213"/>
      <c r="E1493" s="255"/>
      <c r="F1493" s="23"/>
      <c r="G1493" s="23"/>
      <c r="H1493" s="23"/>
      <c r="I1493" s="23"/>
    </row>
    <row r="1494" spans="1:9" s="210" customFormat="1" ht="15" customHeight="1" x14ac:dyDescent="0.25">
      <c r="A1494" s="254"/>
      <c r="B1494" s="213"/>
      <c r="E1494" s="255"/>
      <c r="F1494" s="23"/>
      <c r="G1494" s="23"/>
      <c r="H1494" s="23"/>
      <c r="I1494" s="23"/>
    </row>
    <row r="1495" spans="1:9" s="210" customFormat="1" ht="15" customHeight="1" x14ac:dyDescent="0.25">
      <c r="A1495" s="254"/>
      <c r="B1495" s="213"/>
      <c r="E1495" s="255"/>
      <c r="F1495" s="23"/>
      <c r="G1495" s="23"/>
      <c r="H1495" s="23"/>
      <c r="I1495" s="23"/>
    </row>
    <row r="1496" spans="1:9" s="210" customFormat="1" ht="15" customHeight="1" x14ac:dyDescent="0.25">
      <c r="A1496" s="254"/>
      <c r="B1496" s="213"/>
      <c r="E1496" s="255"/>
      <c r="F1496" s="23"/>
      <c r="G1496" s="23"/>
      <c r="H1496" s="23"/>
      <c r="I1496" s="23"/>
    </row>
    <row r="1497" spans="1:9" s="210" customFormat="1" ht="15" customHeight="1" x14ac:dyDescent="0.25">
      <c r="A1497" s="254"/>
      <c r="B1497" s="213"/>
      <c r="E1497" s="255"/>
      <c r="F1497" s="23"/>
      <c r="G1497" s="23"/>
      <c r="H1497" s="23"/>
      <c r="I1497" s="23"/>
    </row>
    <row r="1498" spans="1:9" s="210" customFormat="1" ht="15" customHeight="1" x14ac:dyDescent="0.25">
      <c r="A1498" s="254"/>
      <c r="B1498" s="213"/>
      <c r="E1498" s="255"/>
      <c r="F1498" s="23"/>
      <c r="G1498" s="23"/>
      <c r="H1498" s="23"/>
      <c r="I1498" s="23"/>
    </row>
    <row r="1499" spans="1:9" s="210" customFormat="1" ht="15" customHeight="1" x14ac:dyDescent="0.25">
      <c r="A1499" s="254"/>
      <c r="B1499" s="213"/>
      <c r="E1499" s="255"/>
      <c r="F1499" s="23"/>
      <c r="G1499" s="23"/>
      <c r="H1499" s="23"/>
      <c r="I1499" s="23"/>
    </row>
    <row r="1500" spans="1:9" s="210" customFormat="1" ht="15" customHeight="1" x14ac:dyDescent="0.25">
      <c r="A1500" s="254"/>
      <c r="B1500" s="213"/>
      <c r="E1500" s="255"/>
      <c r="F1500" s="23"/>
      <c r="G1500" s="23"/>
      <c r="H1500" s="23"/>
      <c r="I1500" s="23"/>
    </row>
    <row r="1501" spans="1:9" s="210" customFormat="1" ht="15" customHeight="1" x14ac:dyDescent="0.25">
      <c r="A1501" s="254"/>
      <c r="B1501" s="213"/>
      <c r="E1501" s="255"/>
      <c r="F1501" s="23"/>
      <c r="G1501" s="23"/>
      <c r="H1501" s="23"/>
      <c r="I1501" s="23"/>
    </row>
    <row r="1502" spans="1:9" s="210" customFormat="1" ht="15" customHeight="1" x14ac:dyDescent="0.25">
      <c r="A1502" s="254"/>
      <c r="B1502" s="213"/>
      <c r="E1502" s="255"/>
      <c r="F1502" s="23"/>
      <c r="G1502" s="23"/>
      <c r="H1502" s="23"/>
      <c r="I1502" s="23"/>
    </row>
    <row r="1503" spans="1:9" s="210" customFormat="1" ht="15" customHeight="1" x14ac:dyDescent="0.25">
      <c r="A1503" s="254"/>
      <c r="B1503" s="213"/>
      <c r="E1503" s="255"/>
      <c r="F1503" s="23"/>
      <c r="G1503" s="23"/>
      <c r="H1503" s="23"/>
      <c r="I1503" s="23"/>
    </row>
    <row r="1504" spans="1:9" s="210" customFormat="1" ht="15" customHeight="1" x14ac:dyDescent="0.25">
      <c r="A1504" s="254"/>
      <c r="B1504" s="213"/>
      <c r="E1504" s="255"/>
      <c r="F1504" s="23"/>
      <c r="G1504" s="23"/>
      <c r="H1504" s="23"/>
      <c r="I1504" s="23"/>
    </row>
    <row r="1505" spans="1:9" s="210" customFormat="1" ht="15" customHeight="1" x14ac:dyDescent="0.25">
      <c r="A1505" s="254"/>
      <c r="B1505" s="213"/>
      <c r="E1505" s="255"/>
      <c r="F1505" s="23"/>
      <c r="G1505" s="23"/>
      <c r="H1505" s="23"/>
      <c r="I1505" s="23"/>
    </row>
    <row r="1506" spans="1:9" s="210" customFormat="1" ht="15" customHeight="1" x14ac:dyDescent="0.25">
      <c r="A1506" s="254"/>
      <c r="B1506" s="213"/>
      <c r="E1506" s="255"/>
      <c r="F1506" s="23"/>
      <c r="G1506" s="23"/>
      <c r="H1506" s="23"/>
      <c r="I1506" s="23"/>
    </row>
    <row r="1507" spans="1:9" s="210" customFormat="1" ht="15" customHeight="1" x14ac:dyDescent="0.25">
      <c r="A1507" s="254"/>
      <c r="B1507" s="213"/>
      <c r="E1507" s="255"/>
      <c r="F1507" s="23"/>
      <c r="G1507" s="23"/>
      <c r="H1507" s="23"/>
      <c r="I1507" s="23"/>
    </row>
    <row r="1508" spans="1:9" s="210" customFormat="1" ht="15" customHeight="1" x14ac:dyDescent="0.25">
      <c r="A1508" s="254"/>
      <c r="B1508" s="213"/>
      <c r="E1508" s="255"/>
      <c r="F1508" s="23"/>
      <c r="G1508" s="23"/>
      <c r="H1508" s="23"/>
      <c r="I1508" s="23"/>
    </row>
    <row r="1509" spans="1:9" s="210" customFormat="1" ht="15" customHeight="1" x14ac:dyDescent="0.25">
      <c r="A1509" s="254"/>
      <c r="B1509" s="213"/>
      <c r="E1509" s="255"/>
      <c r="F1509" s="23"/>
      <c r="G1509" s="23"/>
      <c r="H1509" s="23"/>
      <c r="I1509" s="23"/>
    </row>
    <row r="1510" spans="1:9" s="210" customFormat="1" ht="15" customHeight="1" x14ac:dyDescent="0.25">
      <c r="A1510" s="254"/>
      <c r="B1510" s="213"/>
      <c r="E1510" s="255"/>
      <c r="F1510" s="23"/>
      <c r="G1510" s="23"/>
      <c r="H1510" s="23"/>
      <c r="I1510" s="23"/>
    </row>
    <row r="1511" spans="1:9" s="210" customFormat="1" ht="15" customHeight="1" x14ac:dyDescent="0.25">
      <c r="A1511" s="254"/>
      <c r="B1511" s="213"/>
      <c r="E1511" s="255"/>
      <c r="F1511" s="23"/>
      <c r="G1511" s="23"/>
      <c r="H1511" s="23"/>
      <c r="I1511" s="23"/>
    </row>
    <row r="1512" spans="1:9" s="210" customFormat="1" ht="15" customHeight="1" x14ac:dyDescent="0.25">
      <c r="A1512" s="254"/>
      <c r="B1512" s="213"/>
      <c r="E1512" s="255"/>
      <c r="F1512" s="23"/>
      <c r="G1512" s="23"/>
      <c r="H1512" s="23"/>
      <c r="I1512" s="23"/>
    </row>
    <row r="1513" spans="1:9" s="210" customFormat="1" ht="15" customHeight="1" x14ac:dyDescent="0.25">
      <c r="A1513" s="254"/>
      <c r="B1513" s="213"/>
      <c r="E1513" s="255"/>
      <c r="F1513" s="23"/>
      <c r="G1513" s="23"/>
      <c r="H1513" s="23"/>
      <c r="I1513" s="23"/>
    </row>
    <row r="1514" spans="1:9" s="210" customFormat="1" ht="15" customHeight="1" x14ac:dyDescent="0.25">
      <c r="A1514" s="254"/>
      <c r="B1514" s="213"/>
      <c r="E1514" s="255"/>
      <c r="F1514" s="23"/>
      <c r="G1514" s="23"/>
      <c r="H1514" s="23"/>
      <c r="I1514" s="23"/>
    </row>
    <row r="1515" spans="1:9" s="210" customFormat="1" ht="15" customHeight="1" x14ac:dyDescent="0.25">
      <c r="A1515" s="254"/>
      <c r="B1515" s="213"/>
      <c r="E1515" s="255"/>
      <c r="F1515" s="23"/>
      <c r="G1515" s="23"/>
      <c r="H1515" s="23"/>
      <c r="I1515" s="23"/>
    </row>
    <row r="1516" spans="1:9" s="210" customFormat="1" ht="15" customHeight="1" x14ac:dyDescent="0.25">
      <c r="A1516" s="254"/>
      <c r="B1516" s="213"/>
      <c r="E1516" s="255"/>
      <c r="F1516" s="23"/>
      <c r="G1516" s="23"/>
      <c r="H1516" s="23"/>
      <c r="I1516" s="23"/>
    </row>
    <row r="1517" spans="1:9" s="210" customFormat="1" ht="15" customHeight="1" x14ac:dyDescent="0.25">
      <c r="A1517" s="254"/>
      <c r="B1517" s="213"/>
      <c r="E1517" s="255"/>
      <c r="F1517" s="23"/>
      <c r="G1517" s="23"/>
      <c r="H1517" s="23"/>
      <c r="I1517" s="23"/>
    </row>
    <row r="1518" spans="1:9" s="210" customFormat="1" ht="15" customHeight="1" x14ac:dyDescent="0.25">
      <c r="A1518" s="254"/>
      <c r="B1518" s="213"/>
      <c r="E1518" s="255"/>
      <c r="F1518" s="23"/>
      <c r="G1518" s="23"/>
      <c r="H1518" s="23"/>
      <c r="I1518" s="23"/>
    </row>
    <row r="1519" spans="1:9" s="210" customFormat="1" ht="15" customHeight="1" x14ac:dyDescent="0.25">
      <c r="A1519" s="254"/>
      <c r="B1519" s="213"/>
      <c r="E1519" s="255"/>
      <c r="F1519" s="23"/>
      <c r="G1519" s="23"/>
      <c r="H1519" s="23"/>
      <c r="I1519" s="23"/>
    </row>
    <row r="1520" spans="1:9" s="210" customFormat="1" ht="15" customHeight="1" x14ac:dyDescent="0.25">
      <c r="A1520" s="254"/>
      <c r="B1520" s="213"/>
      <c r="E1520" s="255"/>
      <c r="F1520" s="23"/>
      <c r="G1520" s="23"/>
      <c r="H1520" s="23"/>
      <c r="I1520" s="23"/>
    </row>
    <row r="1521" spans="1:9" s="210" customFormat="1" ht="15" customHeight="1" x14ac:dyDescent="0.25">
      <c r="A1521" s="254"/>
      <c r="B1521" s="213"/>
      <c r="E1521" s="255"/>
      <c r="F1521" s="23"/>
      <c r="G1521" s="23"/>
      <c r="H1521" s="23"/>
      <c r="I1521" s="23"/>
    </row>
    <row r="1522" spans="1:9" s="210" customFormat="1" ht="15" customHeight="1" x14ac:dyDescent="0.25">
      <c r="A1522" s="254"/>
      <c r="B1522" s="213"/>
      <c r="E1522" s="255"/>
      <c r="F1522" s="23"/>
      <c r="G1522" s="23"/>
      <c r="H1522" s="23"/>
      <c r="I1522" s="23"/>
    </row>
    <row r="1523" spans="1:9" s="210" customFormat="1" ht="15" customHeight="1" x14ac:dyDescent="0.25">
      <c r="A1523" s="254"/>
      <c r="B1523" s="213"/>
      <c r="E1523" s="255"/>
      <c r="F1523" s="23"/>
      <c r="G1523" s="23"/>
      <c r="H1523" s="23"/>
      <c r="I1523" s="23"/>
    </row>
    <row r="1524" spans="1:9" s="210" customFormat="1" ht="15" customHeight="1" x14ac:dyDescent="0.25">
      <c r="A1524" s="254"/>
      <c r="B1524" s="213"/>
      <c r="E1524" s="255"/>
      <c r="F1524" s="23"/>
      <c r="G1524" s="23"/>
      <c r="H1524" s="23"/>
      <c r="I1524" s="23"/>
    </row>
    <row r="1525" spans="1:9" s="210" customFormat="1" ht="15" customHeight="1" x14ac:dyDescent="0.25">
      <c r="A1525" s="254"/>
      <c r="B1525" s="213"/>
      <c r="E1525" s="255"/>
      <c r="F1525" s="23"/>
      <c r="G1525" s="23"/>
      <c r="H1525" s="23"/>
      <c r="I1525" s="23"/>
    </row>
    <row r="1526" spans="1:9" s="210" customFormat="1" ht="15" customHeight="1" x14ac:dyDescent="0.25">
      <c r="A1526" s="254"/>
      <c r="B1526" s="213"/>
      <c r="E1526" s="255"/>
      <c r="F1526" s="23"/>
      <c r="G1526" s="23"/>
      <c r="H1526" s="23"/>
      <c r="I1526" s="23"/>
    </row>
    <row r="1527" spans="1:9" s="210" customFormat="1" ht="15" customHeight="1" x14ac:dyDescent="0.25">
      <c r="A1527" s="254"/>
      <c r="B1527" s="213"/>
      <c r="E1527" s="255"/>
      <c r="F1527" s="23"/>
      <c r="G1527" s="23"/>
      <c r="H1527" s="23"/>
      <c r="I1527" s="23"/>
    </row>
    <row r="1528" spans="1:9" s="210" customFormat="1" ht="15" customHeight="1" x14ac:dyDescent="0.25">
      <c r="A1528" s="254"/>
      <c r="B1528" s="213"/>
      <c r="E1528" s="255"/>
      <c r="F1528" s="23"/>
      <c r="G1528" s="23"/>
      <c r="H1528" s="23"/>
      <c r="I1528" s="23"/>
    </row>
    <row r="1529" spans="1:9" s="210" customFormat="1" ht="15" customHeight="1" x14ac:dyDescent="0.25">
      <c r="A1529" s="254"/>
      <c r="B1529" s="213"/>
      <c r="E1529" s="255"/>
      <c r="F1529" s="23"/>
      <c r="G1529" s="23"/>
      <c r="H1529" s="23"/>
      <c r="I1529" s="23"/>
    </row>
    <row r="1530" spans="1:9" s="210" customFormat="1" ht="15" customHeight="1" x14ac:dyDescent="0.25">
      <c r="A1530" s="254"/>
      <c r="B1530" s="213"/>
      <c r="E1530" s="255"/>
      <c r="F1530" s="23"/>
      <c r="G1530" s="23"/>
      <c r="H1530" s="23"/>
      <c r="I1530" s="23"/>
    </row>
    <row r="1531" spans="1:9" s="210" customFormat="1" ht="15" customHeight="1" x14ac:dyDescent="0.25">
      <c r="A1531" s="254"/>
      <c r="B1531" s="213"/>
      <c r="E1531" s="255"/>
      <c r="F1531" s="23"/>
      <c r="G1531" s="23"/>
      <c r="H1531" s="23"/>
      <c r="I1531" s="23"/>
    </row>
    <row r="1532" spans="1:9" s="210" customFormat="1" ht="15" customHeight="1" x14ac:dyDescent="0.25">
      <c r="A1532" s="254"/>
      <c r="B1532" s="213"/>
      <c r="E1532" s="255"/>
      <c r="F1532" s="23"/>
      <c r="G1532" s="23"/>
      <c r="H1532" s="23"/>
      <c r="I1532" s="23"/>
    </row>
    <row r="1533" spans="1:9" s="210" customFormat="1" ht="15" customHeight="1" x14ac:dyDescent="0.25">
      <c r="A1533" s="254"/>
      <c r="B1533" s="213"/>
      <c r="E1533" s="255"/>
      <c r="F1533" s="23"/>
      <c r="G1533" s="23"/>
      <c r="H1533" s="23"/>
      <c r="I1533" s="23"/>
    </row>
    <row r="1534" spans="1:9" s="210" customFormat="1" ht="15" customHeight="1" x14ac:dyDescent="0.25">
      <c r="A1534" s="254"/>
      <c r="B1534" s="213"/>
      <c r="E1534" s="255"/>
      <c r="F1534" s="23"/>
      <c r="G1534" s="23"/>
      <c r="H1534" s="23"/>
      <c r="I1534" s="23"/>
    </row>
    <row r="1535" spans="1:9" s="210" customFormat="1" ht="15" customHeight="1" x14ac:dyDescent="0.25">
      <c r="A1535" s="254"/>
      <c r="B1535" s="213"/>
      <c r="E1535" s="255"/>
      <c r="F1535" s="23"/>
      <c r="G1535" s="23"/>
      <c r="H1535" s="23"/>
      <c r="I1535" s="23"/>
    </row>
    <row r="1536" spans="1:9" s="210" customFormat="1" ht="15" customHeight="1" x14ac:dyDescent="0.25">
      <c r="A1536" s="254"/>
      <c r="B1536" s="213"/>
      <c r="E1536" s="255"/>
      <c r="F1536" s="23"/>
      <c r="G1536" s="23"/>
      <c r="H1536" s="23"/>
      <c r="I1536" s="23"/>
    </row>
    <row r="1537" spans="1:9" s="210" customFormat="1" ht="15" customHeight="1" x14ac:dyDescent="0.25">
      <c r="A1537" s="254"/>
      <c r="B1537" s="213"/>
      <c r="E1537" s="255"/>
      <c r="F1537" s="23"/>
      <c r="G1537" s="23"/>
      <c r="H1537" s="23"/>
      <c r="I1537" s="23"/>
    </row>
    <row r="1538" spans="1:9" s="210" customFormat="1" ht="15" customHeight="1" x14ac:dyDescent="0.25">
      <c r="A1538" s="254"/>
      <c r="B1538" s="213"/>
      <c r="E1538" s="255"/>
      <c r="F1538" s="23"/>
      <c r="G1538" s="23"/>
      <c r="H1538" s="23"/>
      <c r="I1538" s="23"/>
    </row>
    <row r="1539" spans="1:9" s="210" customFormat="1" ht="15" customHeight="1" x14ac:dyDescent="0.25">
      <c r="A1539" s="254"/>
      <c r="B1539" s="213"/>
      <c r="E1539" s="255"/>
      <c r="F1539" s="23"/>
      <c r="G1539" s="23"/>
      <c r="H1539" s="23"/>
      <c r="I1539" s="23"/>
    </row>
    <row r="1540" spans="1:9" s="210" customFormat="1" ht="15" customHeight="1" x14ac:dyDescent="0.25">
      <c r="A1540" s="254"/>
      <c r="B1540" s="213"/>
      <c r="E1540" s="255"/>
      <c r="F1540" s="23"/>
      <c r="G1540" s="23"/>
      <c r="H1540" s="23"/>
      <c r="I1540" s="23"/>
    </row>
    <row r="1541" spans="1:9" s="210" customFormat="1" ht="15" customHeight="1" x14ac:dyDescent="0.25">
      <c r="A1541" s="254"/>
      <c r="B1541" s="213"/>
      <c r="E1541" s="255"/>
      <c r="F1541" s="23"/>
      <c r="G1541" s="23"/>
      <c r="H1541" s="23"/>
      <c r="I1541" s="23"/>
    </row>
    <row r="1542" spans="1:9" s="210" customFormat="1" ht="15" customHeight="1" x14ac:dyDescent="0.25">
      <c r="A1542" s="254"/>
      <c r="B1542" s="213"/>
      <c r="E1542" s="255"/>
      <c r="F1542" s="23"/>
      <c r="G1542" s="23"/>
      <c r="H1542" s="23"/>
      <c r="I1542" s="23"/>
    </row>
    <row r="1543" spans="1:9" s="210" customFormat="1" ht="15" customHeight="1" x14ac:dyDescent="0.25">
      <c r="A1543" s="254"/>
      <c r="B1543" s="213"/>
      <c r="E1543" s="255"/>
      <c r="F1543" s="23"/>
      <c r="G1543" s="23"/>
      <c r="H1543" s="23"/>
      <c r="I1543" s="23"/>
    </row>
    <row r="1544" spans="1:9" s="210" customFormat="1" ht="15" customHeight="1" x14ac:dyDescent="0.25">
      <c r="A1544" s="254"/>
      <c r="B1544" s="213"/>
      <c r="E1544" s="255"/>
      <c r="F1544" s="23"/>
      <c r="G1544" s="23"/>
      <c r="H1544" s="23"/>
      <c r="I1544" s="23"/>
    </row>
    <row r="1545" spans="1:9" s="210" customFormat="1" ht="15" customHeight="1" x14ac:dyDescent="0.25">
      <c r="A1545" s="254"/>
      <c r="B1545" s="213"/>
      <c r="E1545" s="255"/>
      <c r="F1545" s="23"/>
      <c r="G1545" s="23"/>
      <c r="H1545" s="23"/>
      <c r="I1545" s="23"/>
    </row>
    <row r="1546" spans="1:9" s="210" customFormat="1" ht="15" customHeight="1" x14ac:dyDescent="0.25">
      <c r="A1546" s="254"/>
      <c r="B1546" s="213"/>
      <c r="E1546" s="255"/>
      <c r="F1546" s="23"/>
      <c r="G1546" s="23"/>
      <c r="H1546" s="23"/>
      <c r="I1546" s="23"/>
    </row>
    <row r="1547" spans="1:9" s="210" customFormat="1" ht="15" customHeight="1" x14ac:dyDescent="0.25">
      <c r="A1547" s="254"/>
      <c r="B1547" s="213"/>
      <c r="E1547" s="255"/>
      <c r="F1547" s="23"/>
      <c r="G1547" s="23"/>
      <c r="H1547" s="23"/>
      <c r="I1547" s="23"/>
    </row>
    <row r="1548" spans="1:9" s="210" customFormat="1" ht="15" customHeight="1" x14ac:dyDescent="0.25">
      <c r="A1548" s="254"/>
      <c r="B1548" s="213"/>
      <c r="E1548" s="255"/>
      <c r="F1548" s="23"/>
      <c r="G1548" s="23"/>
      <c r="H1548" s="23"/>
      <c r="I1548" s="23"/>
    </row>
    <row r="1549" spans="1:9" s="210" customFormat="1" ht="15" customHeight="1" x14ac:dyDescent="0.25">
      <c r="A1549" s="254"/>
      <c r="B1549" s="213"/>
      <c r="E1549" s="255"/>
      <c r="F1549" s="23"/>
      <c r="G1549" s="23"/>
      <c r="H1549" s="23"/>
      <c r="I1549" s="23"/>
    </row>
    <row r="1550" spans="1:9" s="210" customFormat="1" ht="15" customHeight="1" x14ac:dyDescent="0.25">
      <c r="A1550" s="254"/>
      <c r="B1550" s="213"/>
      <c r="E1550" s="255"/>
      <c r="F1550" s="23"/>
      <c r="G1550" s="23"/>
      <c r="H1550" s="23"/>
      <c r="I1550" s="23"/>
    </row>
    <row r="1551" spans="1:9" s="210" customFormat="1" ht="15" customHeight="1" x14ac:dyDescent="0.25">
      <c r="A1551" s="254"/>
      <c r="B1551" s="213"/>
      <c r="E1551" s="255"/>
      <c r="F1551" s="23"/>
      <c r="G1551" s="23"/>
      <c r="H1551" s="23"/>
      <c r="I1551" s="23"/>
    </row>
    <row r="1552" spans="1:9" s="210" customFormat="1" ht="15" customHeight="1" x14ac:dyDescent="0.25">
      <c r="A1552" s="254"/>
      <c r="B1552" s="213"/>
      <c r="E1552" s="255"/>
      <c r="F1552" s="23"/>
      <c r="G1552" s="23"/>
      <c r="H1552" s="23"/>
      <c r="I1552" s="23"/>
    </row>
    <row r="1553" spans="1:9" s="210" customFormat="1" ht="15" customHeight="1" x14ac:dyDescent="0.25">
      <c r="A1553" s="254"/>
      <c r="B1553" s="213"/>
      <c r="E1553" s="255"/>
      <c r="F1553" s="23"/>
      <c r="G1553" s="23"/>
      <c r="H1553" s="23"/>
      <c r="I1553" s="23"/>
    </row>
    <row r="1554" spans="1:9" s="210" customFormat="1" ht="15" customHeight="1" x14ac:dyDescent="0.25">
      <c r="A1554" s="254"/>
      <c r="B1554" s="213"/>
      <c r="E1554" s="255"/>
      <c r="F1554" s="23"/>
      <c r="G1554" s="23"/>
      <c r="H1554" s="23"/>
      <c r="I1554" s="23"/>
    </row>
    <row r="1555" spans="1:9" s="210" customFormat="1" ht="15" customHeight="1" x14ac:dyDescent="0.25">
      <c r="A1555" s="254"/>
      <c r="B1555" s="213"/>
      <c r="E1555" s="255"/>
      <c r="F1555" s="23"/>
      <c r="G1555" s="23"/>
      <c r="H1555" s="23"/>
      <c r="I1555" s="23"/>
    </row>
    <row r="1556" spans="1:9" s="210" customFormat="1" ht="15" customHeight="1" x14ac:dyDescent="0.25">
      <c r="A1556" s="254"/>
      <c r="B1556" s="213"/>
      <c r="E1556" s="255"/>
      <c r="F1556" s="23"/>
      <c r="G1556" s="23"/>
      <c r="H1556" s="23"/>
      <c r="I1556" s="23"/>
    </row>
    <row r="1557" spans="1:9" s="210" customFormat="1" ht="15" customHeight="1" x14ac:dyDescent="0.25">
      <c r="A1557" s="254"/>
      <c r="B1557" s="213"/>
      <c r="E1557" s="255"/>
      <c r="F1557" s="23"/>
      <c r="G1557" s="23"/>
      <c r="H1557" s="23"/>
      <c r="I1557" s="23"/>
    </row>
    <row r="1558" spans="1:9" s="210" customFormat="1" ht="15" customHeight="1" x14ac:dyDescent="0.25">
      <c r="A1558" s="254"/>
      <c r="B1558" s="213"/>
      <c r="E1558" s="255"/>
      <c r="F1558" s="23"/>
      <c r="G1558" s="23"/>
      <c r="H1558" s="23"/>
      <c r="I1558" s="23"/>
    </row>
    <row r="1559" spans="1:9" s="210" customFormat="1" ht="15" customHeight="1" x14ac:dyDescent="0.25">
      <c r="A1559" s="254"/>
      <c r="B1559" s="213"/>
      <c r="E1559" s="255"/>
      <c r="F1559" s="23"/>
      <c r="G1559" s="23"/>
      <c r="H1559" s="23"/>
      <c r="I1559" s="23"/>
    </row>
    <row r="1560" spans="1:9" s="210" customFormat="1" ht="15" customHeight="1" x14ac:dyDescent="0.25">
      <c r="A1560" s="254"/>
      <c r="B1560" s="213"/>
      <c r="E1560" s="255"/>
      <c r="F1560" s="23"/>
      <c r="G1560" s="23"/>
      <c r="H1560" s="23"/>
      <c r="I1560" s="23"/>
    </row>
    <row r="1561" spans="1:9" s="210" customFormat="1" ht="15" customHeight="1" x14ac:dyDescent="0.25">
      <c r="A1561" s="254"/>
      <c r="B1561" s="213"/>
      <c r="E1561" s="255"/>
      <c r="F1561" s="23"/>
      <c r="G1561" s="23"/>
      <c r="H1561" s="23"/>
      <c r="I1561" s="23"/>
    </row>
    <row r="1562" spans="1:9" s="210" customFormat="1" ht="15" customHeight="1" x14ac:dyDescent="0.25">
      <c r="A1562" s="254"/>
      <c r="B1562" s="213"/>
      <c r="E1562" s="255"/>
      <c r="F1562" s="23"/>
      <c r="G1562" s="23"/>
      <c r="H1562" s="23"/>
      <c r="I1562" s="23"/>
    </row>
    <row r="1563" spans="1:9" s="210" customFormat="1" ht="15" customHeight="1" x14ac:dyDescent="0.25">
      <c r="A1563" s="254"/>
      <c r="B1563" s="213"/>
      <c r="E1563" s="255"/>
      <c r="F1563" s="23"/>
      <c r="G1563" s="23"/>
      <c r="H1563" s="23"/>
      <c r="I1563" s="23"/>
    </row>
    <row r="1564" spans="1:9" s="210" customFormat="1" ht="15" customHeight="1" x14ac:dyDescent="0.25">
      <c r="A1564" s="254"/>
      <c r="B1564" s="213"/>
      <c r="E1564" s="255"/>
      <c r="F1564" s="23"/>
      <c r="G1564" s="23"/>
      <c r="H1564" s="23"/>
      <c r="I1564" s="23"/>
    </row>
    <row r="1565" spans="1:9" s="210" customFormat="1" ht="15" customHeight="1" x14ac:dyDescent="0.25">
      <c r="A1565" s="254"/>
      <c r="B1565" s="213"/>
      <c r="E1565" s="255"/>
      <c r="F1565" s="23"/>
      <c r="G1565" s="23"/>
      <c r="H1565" s="23"/>
      <c r="I1565" s="23"/>
    </row>
    <row r="1566" spans="1:9" s="210" customFormat="1" ht="15" customHeight="1" x14ac:dyDescent="0.25">
      <c r="A1566" s="254"/>
      <c r="B1566" s="213"/>
      <c r="E1566" s="255"/>
      <c r="F1566" s="23"/>
      <c r="G1566" s="23"/>
      <c r="H1566" s="23"/>
      <c r="I1566" s="23"/>
    </row>
    <row r="1567" spans="1:9" s="210" customFormat="1" ht="15" customHeight="1" x14ac:dyDescent="0.25">
      <c r="A1567" s="254"/>
      <c r="B1567" s="213"/>
      <c r="E1567" s="255"/>
      <c r="F1567" s="23"/>
      <c r="G1567" s="23"/>
      <c r="H1567" s="23"/>
      <c r="I1567" s="23"/>
    </row>
    <row r="1568" spans="1:9" s="210" customFormat="1" ht="15" customHeight="1" x14ac:dyDescent="0.25">
      <c r="A1568" s="254"/>
      <c r="B1568" s="213"/>
      <c r="E1568" s="255"/>
      <c r="F1568" s="23"/>
      <c r="G1568" s="23"/>
      <c r="H1568" s="23"/>
      <c r="I1568" s="23"/>
    </row>
    <row r="1569" spans="1:9" s="210" customFormat="1" ht="15" customHeight="1" x14ac:dyDescent="0.25">
      <c r="A1569" s="254"/>
      <c r="B1569" s="213"/>
      <c r="E1569" s="255"/>
      <c r="F1569" s="23"/>
      <c r="G1569" s="23"/>
      <c r="H1569" s="23"/>
      <c r="I1569" s="23"/>
    </row>
    <row r="1570" spans="1:9" s="210" customFormat="1" ht="15" customHeight="1" x14ac:dyDescent="0.25">
      <c r="A1570" s="254"/>
      <c r="B1570" s="213"/>
      <c r="E1570" s="255"/>
      <c r="F1570" s="23"/>
      <c r="G1570" s="23"/>
      <c r="H1570" s="23"/>
      <c r="I1570" s="23"/>
    </row>
    <row r="1571" spans="1:9" s="210" customFormat="1" ht="15" customHeight="1" x14ac:dyDescent="0.25">
      <c r="A1571" s="254"/>
      <c r="B1571" s="213"/>
      <c r="E1571" s="255"/>
      <c r="F1571" s="23"/>
      <c r="G1571" s="23"/>
      <c r="H1571" s="23"/>
      <c r="I1571" s="23"/>
    </row>
    <row r="1572" spans="1:9" s="210" customFormat="1" ht="15" customHeight="1" x14ac:dyDescent="0.25">
      <c r="A1572" s="254"/>
      <c r="B1572" s="213"/>
      <c r="E1572" s="255"/>
      <c r="F1572" s="23"/>
      <c r="G1572" s="23"/>
      <c r="H1572" s="23"/>
      <c r="I1572" s="23"/>
    </row>
    <row r="1573" spans="1:9" s="210" customFormat="1" ht="15" customHeight="1" x14ac:dyDescent="0.25">
      <c r="A1573" s="254"/>
      <c r="B1573" s="213"/>
      <c r="E1573" s="255"/>
      <c r="F1573" s="23"/>
      <c r="G1573" s="23"/>
      <c r="H1573" s="23"/>
      <c r="I1573" s="23"/>
    </row>
    <row r="1574" spans="1:9" s="210" customFormat="1" ht="15" customHeight="1" x14ac:dyDescent="0.25">
      <c r="A1574" s="254"/>
      <c r="B1574" s="213"/>
      <c r="E1574" s="255"/>
      <c r="F1574" s="23"/>
      <c r="G1574" s="23"/>
      <c r="H1574" s="23"/>
      <c r="I1574" s="23"/>
    </row>
    <row r="1575" spans="1:9" s="210" customFormat="1" ht="15" customHeight="1" x14ac:dyDescent="0.25">
      <c r="A1575" s="254"/>
      <c r="B1575" s="213"/>
      <c r="E1575" s="255"/>
      <c r="F1575" s="23"/>
      <c r="G1575" s="23"/>
      <c r="H1575" s="23"/>
      <c r="I1575" s="23"/>
    </row>
    <row r="1576" spans="1:9" s="210" customFormat="1" ht="15" customHeight="1" x14ac:dyDescent="0.25">
      <c r="A1576" s="254"/>
      <c r="B1576" s="213"/>
      <c r="E1576" s="255"/>
      <c r="F1576" s="23"/>
      <c r="G1576" s="23"/>
      <c r="H1576" s="23"/>
      <c r="I1576" s="23"/>
    </row>
    <row r="1577" spans="1:9" s="210" customFormat="1" ht="15" customHeight="1" x14ac:dyDescent="0.25">
      <c r="A1577" s="254"/>
      <c r="B1577" s="213"/>
      <c r="E1577" s="255"/>
      <c r="F1577" s="23"/>
      <c r="G1577" s="23"/>
      <c r="H1577" s="23"/>
      <c r="I1577" s="23"/>
    </row>
    <row r="1578" spans="1:9" s="210" customFormat="1" ht="15" customHeight="1" x14ac:dyDescent="0.25">
      <c r="A1578" s="254"/>
      <c r="B1578" s="213"/>
      <c r="E1578" s="255"/>
      <c r="F1578" s="23"/>
      <c r="G1578" s="23"/>
      <c r="H1578" s="23"/>
      <c r="I1578" s="23"/>
    </row>
    <row r="1579" spans="1:9" s="210" customFormat="1" ht="15" customHeight="1" x14ac:dyDescent="0.25">
      <c r="A1579" s="254"/>
      <c r="B1579" s="213"/>
      <c r="E1579" s="255"/>
      <c r="F1579" s="23"/>
      <c r="G1579" s="23"/>
      <c r="H1579" s="23"/>
      <c r="I1579" s="23"/>
    </row>
    <row r="1580" spans="1:9" s="210" customFormat="1" ht="15" customHeight="1" x14ac:dyDescent="0.25">
      <c r="A1580" s="254"/>
      <c r="B1580" s="213"/>
      <c r="E1580" s="255"/>
      <c r="F1580" s="23"/>
      <c r="G1580" s="23"/>
      <c r="H1580" s="23"/>
      <c r="I1580" s="23"/>
    </row>
    <row r="1581" spans="1:9" s="210" customFormat="1" ht="15" customHeight="1" x14ac:dyDescent="0.25">
      <c r="A1581" s="254"/>
      <c r="B1581" s="213"/>
      <c r="E1581" s="255"/>
      <c r="F1581" s="23"/>
      <c r="G1581" s="23"/>
      <c r="H1581" s="23"/>
      <c r="I1581" s="23"/>
    </row>
    <row r="1582" spans="1:9" s="210" customFormat="1" ht="15" customHeight="1" x14ac:dyDescent="0.25">
      <c r="A1582" s="254"/>
      <c r="B1582" s="213"/>
      <c r="E1582" s="255"/>
      <c r="F1582" s="23"/>
      <c r="G1582" s="23"/>
      <c r="H1582" s="23"/>
      <c r="I1582" s="23"/>
    </row>
    <row r="1583" spans="1:9" s="210" customFormat="1" ht="15" customHeight="1" x14ac:dyDescent="0.25">
      <c r="A1583" s="254"/>
      <c r="B1583" s="213"/>
      <c r="E1583" s="255"/>
      <c r="F1583" s="23"/>
      <c r="G1583" s="23"/>
      <c r="H1583" s="23"/>
      <c r="I1583" s="23"/>
    </row>
    <row r="1584" spans="1:9" s="210" customFormat="1" ht="15" customHeight="1" x14ac:dyDescent="0.25">
      <c r="A1584" s="254"/>
      <c r="B1584" s="213"/>
      <c r="E1584" s="255"/>
      <c r="F1584" s="23"/>
      <c r="G1584" s="23"/>
      <c r="H1584" s="23"/>
      <c r="I1584" s="23"/>
    </row>
    <row r="1585" spans="1:9" s="210" customFormat="1" ht="15" customHeight="1" x14ac:dyDescent="0.25">
      <c r="A1585" s="254"/>
      <c r="B1585" s="213"/>
      <c r="E1585" s="255"/>
      <c r="F1585" s="23"/>
      <c r="G1585" s="23"/>
      <c r="H1585" s="23"/>
      <c r="I1585" s="23"/>
    </row>
    <row r="1586" spans="1:9" s="210" customFormat="1" ht="15" customHeight="1" x14ac:dyDescent="0.25">
      <c r="A1586" s="254"/>
      <c r="B1586" s="213"/>
      <c r="E1586" s="255"/>
      <c r="F1586" s="23"/>
      <c r="G1586" s="23"/>
      <c r="H1586" s="23"/>
      <c r="I1586" s="23"/>
    </row>
    <row r="1587" spans="1:9" s="210" customFormat="1" ht="15" customHeight="1" x14ac:dyDescent="0.25">
      <c r="A1587" s="254"/>
      <c r="B1587" s="213"/>
      <c r="E1587" s="255"/>
      <c r="F1587" s="23"/>
      <c r="G1587" s="23"/>
      <c r="H1587" s="23"/>
      <c r="I1587" s="23"/>
    </row>
    <row r="1588" spans="1:9" s="210" customFormat="1" ht="15" customHeight="1" x14ac:dyDescent="0.25">
      <c r="A1588" s="254"/>
      <c r="B1588" s="213"/>
      <c r="E1588" s="255"/>
      <c r="F1588" s="23"/>
      <c r="G1588" s="23"/>
      <c r="H1588" s="23"/>
      <c r="I1588" s="23"/>
    </row>
    <row r="1589" spans="1:9" s="210" customFormat="1" ht="15" customHeight="1" x14ac:dyDescent="0.25">
      <c r="A1589" s="254"/>
      <c r="B1589" s="213"/>
      <c r="E1589" s="255"/>
      <c r="F1589" s="23"/>
      <c r="G1589" s="23"/>
      <c r="H1589" s="23"/>
      <c r="I1589" s="23"/>
    </row>
    <row r="1590" spans="1:9" s="210" customFormat="1" ht="15" customHeight="1" x14ac:dyDescent="0.25">
      <c r="A1590" s="254"/>
      <c r="B1590" s="213"/>
      <c r="E1590" s="255"/>
      <c r="F1590" s="23"/>
      <c r="G1590" s="23"/>
      <c r="H1590" s="23"/>
      <c r="I1590" s="23"/>
    </row>
    <row r="1591" spans="1:9" s="210" customFormat="1" ht="15" customHeight="1" x14ac:dyDescent="0.25">
      <c r="A1591" s="254"/>
      <c r="B1591" s="213"/>
      <c r="E1591" s="255"/>
      <c r="F1591" s="23"/>
      <c r="G1591" s="23"/>
      <c r="H1591" s="23"/>
      <c r="I1591" s="23"/>
    </row>
    <row r="1592" spans="1:9" s="210" customFormat="1" ht="15" customHeight="1" x14ac:dyDescent="0.25">
      <c r="A1592" s="254"/>
      <c r="B1592" s="213"/>
      <c r="E1592" s="255"/>
      <c r="F1592" s="23"/>
      <c r="G1592" s="23"/>
      <c r="H1592" s="23"/>
      <c r="I1592" s="23"/>
    </row>
    <row r="1593" spans="1:9" s="210" customFormat="1" ht="15" customHeight="1" x14ac:dyDescent="0.25">
      <c r="A1593" s="254"/>
      <c r="B1593" s="213"/>
      <c r="E1593" s="255"/>
      <c r="F1593" s="23"/>
      <c r="G1593" s="23"/>
      <c r="H1593" s="23"/>
      <c r="I1593" s="23"/>
    </row>
    <row r="1594" spans="1:9" s="210" customFormat="1" ht="15" customHeight="1" x14ac:dyDescent="0.25">
      <c r="A1594" s="254"/>
      <c r="B1594" s="213"/>
      <c r="E1594" s="255"/>
      <c r="F1594" s="23"/>
      <c r="G1594" s="23"/>
      <c r="H1594" s="23"/>
      <c r="I1594" s="23"/>
    </row>
    <row r="1595" spans="1:9" s="210" customFormat="1" ht="15" customHeight="1" x14ac:dyDescent="0.25">
      <c r="A1595" s="254"/>
      <c r="B1595" s="213"/>
      <c r="E1595" s="255"/>
      <c r="F1595" s="23"/>
      <c r="G1595" s="23"/>
      <c r="H1595" s="23"/>
      <c r="I1595" s="23"/>
    </row>
    <row r="1596" spans="1:9" s="210" customFormat="1" ht="15" customHeight="1" x14ac:dyDescent="0.25">
      <c r="A1596" s="254"/>
      <c r="B1596" s="213"/>
      <c r="E1596" s="255"/>
      <c r="F1596" s="23"/>
      <c r="G1596" s="23"/>
      <c r="H1596" s="23"/>
      <c r="I1596" s="23"/>
    </row>
    <row r="1597" spans="1:9" s="210" customFormat="1" ht="15" customHeight="1" x14ac:dyDescent="0.25">
      <c r="A1597" s="254"/>
      <c r="B1597" s="213"/>
      <c r="E1597" s="255"/>
      <c r="F1597" s="23"/>
      <c r="G1597" s="23"/>
      <c r="H1597" s="23"/>
      <c r="I1597" s="23"/>
    </row>
    <row r="1598" spans="1:9" s="210" customFormat="1" ht="15" customHeight="1" x14ac:dyDescent="0.25">
      <c r="A1598" s="254"/>
      <c r="B1598" s="213"/>
      <c r="E1598" s="255"/>
      <c r="F1598" s="23"/>
      <c r="G1598" s="23"/>
      <c r="H1598" s="23"/>
      <c r="I1598" s="23"/>
    </row>
    <row r="1599" spans="1:9" s="210" customFormat="1" ht="15" customHeight="1" x14ac:dyDescent="0.25">
      <c r="A1599" s="254"/>
      <c r="B1599" s="213"/>
      <c r="E1599" s="255"/>
      <c r="F1599" s="23"/>
      <c r="G1599" s="23"/>
      <c r="H1599" s="23"/>
      <c r="I1599" s="23"/>
    </row>
    <row r="1600" spans="1:9" s="210" customFormat="1" ht="15" customHeight="1" x14ac:dyDescent="0.25">
      <c r="A1600" s="254"/>
      <c r="B1600" s="213"/>
      <c r="E1600" s="255"/>
      <c r="F1600" s="23"/>
      <c r="G1600" s="23"/>
      <c r="H1600" s="23"/>
      <c r="I1600" s="23"/>
    </row>
    <row r="1601" spans="1:9" s="210" customFormat="1" ht="15" customHeight="1" x14ac:dyDescent="0.25">
      <c r="A1601" s="254"/>
      <c r="B1601" s="213"/>
      <c r="E1601" s="255"/>
      <c r="F1601" s="23"/>
      <c r="G1601" s="23"/>
      <c r="H1601" s="23"/>
      <c r="I1601" s="23"/>
    </row>
    <row r="1602" spans="1:9" s="210" customFormat="1" ht="15" customHeight="1" x14ac:dyDescent="0.25">
      <c r="A1602" s="254"/>
      <c r="B1602" s="213"/>
      <c r="E1602" s="255"/>
      <c r="F1602" s="23"/>
      <c r="G1602" s="23"/>
      <c r="H1602" s="23"/>
      <c r="I1602" s="23"/>
    </row>
    <row r="1603" spans="1:9" s="210" customFormat="1" ht="15" customHeight="1" x14ac:dyDescent="0.25">
      <c r="A1603" s="254"/>
      <c r="B1603" s="213"/>
      <c r="E1603" s="255"/>
      <c r="F1603" s="23"/>
      <c r="G1603" s="23"/>
      <c r="H1603" s="23"/>
      <c r="I1603" s="23"/>
    </row>
    <row r="1604" spans="1:9" s="210" customFormat="1" ht="15" customHeight="1" x14ac:dyDescent="0.25">
      <c r="A1604" s="254"/>
      <c r="B1604" s="213"/>
      <c r="E1604" s="255"/>
      <c r="F1604" s="23"/>
      <c r="G1604" s="23"/>
      <c r="H1604" s="23"/>
      <c r="I1604" s="23"/>
    </row>
    <row r="1605" spans="1:9" s="210" customFormat="1" ht="15" customHeight="1" x14ac:dyDescent="0.25">
      <c r="A1605" s="254"/>
      <c r="B1605" s="213"/>
      <c r="E1605" s="255"/>
      <c r="F1605" s="23"/>
      <c r="G1605" s="23"/>
      <c r="H1605" s="23"/>
      <c r="I1605" s="23"/>
    </row>
    <row r="1606" spans="1:9" s="210" customFormat="1" ht="15" customHeight="1" x14ac:dyDescent="0.25">
      <c r="A1606" s="254"/>
      <c r="B1606" s="213"/>
      <c r="E1606" s="255"/>
      <c r="F1606" s="23"/>
      <c r="G1606" s="23"/>
      <c r="H1606" s="23"/>
      <c r="I1606" s="23"/>
    </row>
    <row r="1607" spans="1:9" s="210" customFormat="1" ht="15" customHeight="1" x14ac:dyDescent="0.25">
      <c r="A1607" s="254"/>
      <c r="B1607" s="213"/>
      <c r="E1607" s="255"/>
      <c r="F1607" s="23"/>
      <c r="G1607" s="23"/>
      <c r="H1607" s="23"/>
      <c r="I1607" s="23"/>
    </row>
    <row r="1608" spans="1:9" s="210" customFormat="1" ht="15" customHeight="1" x14ac:dyDescent="0.25">
      <c r="A1608" s="254"/>
      <c r="B1608" s="213"/>
      <c r="E1608" s="255"/>
      <c r="F1608" s="23"/>
      <c r="G1608" s="23"/>
      <c r="H1608" s="23"/>
      <c r="I1608" s="23"/>
    </row>
    <row r="1609" spans="1:9" s="210" customFormat="1" ht="15" customHeight="1" x14ac:dyDescent="0.25">
      <c r="A1609" s="254"/>
      <c r="B1609" s="213"/>
      <c r="E1609" s="255"/>
      <c r="F1609" s="23"/>
      <c r="G1609" s="23"/>
      <c r="H1609" s="23"/>
      <c r="I1609" s="23"/>
    </row>
    <row r="1610" spans="1:9" s="210" customFormat="1" ht="15" customHeight="1" x14ac:dyDescent="0.25">
      <c r="A1610" s="254"/>
      <c r="B1610" s="213"/>
      <c r="E1610" s="255"/>
      <c r="F1610" s="23"/>
      <c r="G1610" s="23"/>
      <c r="H1610" s="23"/>
      <c r="I1610" s="23"/>
    </row>
    <row r="1611" spans="1:9" s="210" customFormat="1" ht="15" customHeight="1" x14ac:dyDescent="0.25">
      <c r="A1611" s="254"/>
      <c r="B1611" s="213"/>
      <c r="E1611" s="255"/>
      <c r="F1611" s="23"/>
      <c r="G1611" s="23"/>
      <c r="H1611" s="23"/>
      <c r="I1611" s="23"/>
    </row>
    <row r="1612" spans="1:9" s="210" customFormat="1" ht="15" customHeight="1" x14ac:dyDescent="0.25">
      <c r="A1612" s="254"/>
      <c r="B1612" s="213"/>
      <c r="E1612" s="255"/>
      <c r="F1612" s="23"/>
      <c r="G1612" s="23"/>
      <c r="H1612" s="23"/>
      <c r="I1612" s="23"/>
    </row>
    <row r="1613" spans="1:9" s="210" customFormat="1" ht="15" customHeight="1" x14ac:dyDescent="0.25">
      <c r="A1613" s="254"/>
      <c r="B1613" s="213"/>
      <c r="E1613" s="255"/>
      <c r="F1613" s="23"/>
      <c r="G1613" s="23"/>
      <c r="H1613" s="23"/>
      <c r="I1613" s="23"/>
    </row>
    <row r="1614" spans="1:9" s="210" customFormat="1" ht="15" customHeight="1" x14ac:dyDescent="0.25">
      <c r="A1614" s="254"/>
      <c r="B1614" s="213"/>
      <c r="E1614" s="255"/>
      <c r="F1614" s="23"/>
      <c r="G1614" s="23"/>
      <c r="H1614" s="23"/>
      <c r="I1614" s="23"/>
    </row>
    <row r="1615" spans="1:9" s="210" customFormat="1" ht="15" customHeight="1" x14ac:dyDescent="0.25">
      <c r="A1615" s="254"/>
      <c r="B1615" s="213"/>
      <c r="E1615" s="255"/>
      <c r="F1615" s="23"/>
      <c r="G1615" s="23"/>
      <c r="H1615" s="23"/>
      <c r="I1615" s="23"/>
    </row>
    <row r="1616" spans="1:9" s="210" customFormat="1" ht="15" customHeight="1" x14ac:dyDescent="0.25">
      <c r="A1616" s="254"/>
      <c r="B1616" s="213"/>
      <c r="E1616" s="255"/>
      <c r="F1616" s="23"/>
      <c r="G1616" s="23"/>
      <c r="H1616" s="23"/>
      <c r="I1616" s="23"/>
    </row>
    <row r="1617" spans="1:9" s="210" customFormat="1" ht="15" customHeight="1" x14ac:dyDescent="0.25">
      <c r="A1617" s="254"/>
      <c r="B1617" s="213"/>
      <c r="E1617" s="255"/>
      <c r="F1617" s="23"/>
      <c r="G1617" s="23"/>
      <c r="H1617" s="23"/>
      <c r="I1617" s="23"/>
    </row>
    <row r="1618" spans="1:9" s="210" customFormat="1" ht="15" customHeight="1" x14ac:dyDescent="0.25">
      <c r="A1618" s="254"/>
      <c r="B1618" s="213"/>
      <c r="E1618" s="255"/>
      <c r="F1618" s="23"/>
      <c r="G1618" s="23"/>
      <c r="H1618" s="23"/>
      <c r="I1618" s="23"/>
    </row>
    <row r="1619" spans="1:9" s="210" customFormat="1" ht="15" customHeight="1" x14ac:dyDescent="0.25">
      <c r="A1619" s="254"/>
      <c r="B1619" s="213"/>
      <c r="E1619" s="255"/>
      <c r="F1619" s="23"/>
      <c r="G1619" s="23"/>
      <c r="H1619" s="23"/>
      <c r="I1619" s="23"/>
    </row>
    <row r="1620" spans="1:9" s="210" customFormat="1" ht="15" customHeight="1" x14ac:dyDescent="0.25">
      <c r="A1620" s="254"/>
      <c r="B1620" s="213"/>
      <c r="E1620" s="255"/>
      <c r="F1620" s="23"/>
      <c r="G1620" s="23"/>
      <c r="H1620" s="23"/>
      <c r="I1620" s="23"/>
    </row>
    <row r="1621" spans="1:9" s="210" customFormat="1" ht="15" customHeight="1" x14ac:dyDescent="0.25">
      <c r="A1621" s="254"/>
      <c r="B1621" s="213"/>
      <c r="E1621" s="255"/>
      <c r="F1621" s="23"/>
      <c r="G1621" s="23"/>
      <c r="H1621" s="23"/>
      <c r="I1621" s="23"/>
    </row>
    <row r="1622" spans="1:9" s="210" customFormat="1" ht="15" customHeight="1" x14ac:dyDescent="0.25">
      <c r="A1622" s="254"/>
      <c r="B1622" s="213"/>
      <c r="E1622" s="255"/>
      <c r="F1622" s="23"/>
      <c r="G1622" s="23"/>
      <c r="H1622" s="23"/>
      <c r="I1622" s="23"/>
    </row>
    <row r="1623" spans="1:9" s="210" customFormat="1" ht="15" customHeight="1" x14ac:dyDescent="0.25">
      <c r="A1623" s="254"/>
      <c r="B1623" s="213"/>
      <c r="E1623" s="255"/>
      <c r="F1623" s="23"/>
      <c r="G1623" s="23"/>
      <c r="H1623" s="23"/>
      <c r="I1623" s="23"/>
    </row>
    <row r="1624" spans="1:9" s="210" customFormat="1" ht="15" customHeight="1" x14ac:dyDescent="0.25">
      <c r="A1624" s="254"/>
      <c r="B1624" s="213"/>
      <c r="E1624" s="255"/>
      <c r="F1624" s="23"/>
      <c r="G1624" s="23"/>
      <c r="H1624" s="23"/>
      <c r="I1624" s="23"/>
    </row>
    <row r="1625" spans="1:9" s="210" customFormat="1" ht="15" customHeight="1" x14ac:dyDescent="0.25">
      <c r="A1625" s="254"/>
      <c r="B1625" s="213"/>
      <c r="E1625" s="255"/>
      <c r="F1625" s="23"/>
      <c r="G1625" s="23"/>
      <c r="H1625" s="23"/>
      <c r="I1625" s="23"/>
    </row>
    <row r="1626" spans="1:9" s="210" customFormat="1" ht="15" customHeight="1" x14ac:dyDescent="0.25">
      <c r="A1626" s="254"/>
      <c r="B1626" s="213"/>
      <c r="E1626" s="255"/>
      <c r="F1626" s="23"/>
      <c r="G1626" s="23"/>
      <c r="H1626" s="23"/>
      <c r="I1626" s="23"/>
    </row>
    <row r="1627" spans="1:9" s="210" customFormat="1" ht="15" customHeight="1" x14ac:dyDescent="0.25">
      <c r="A1627" s="254"/>
      <c r="B1627" s="213"/>
      <c r="E1627" s="255"/>
      <c r="F1627" s="23"/>
      <c r="G1627" s="23"/>
      <c r="H1627" s="23"/>
      <c r="I1627" s="23"/>
    </row>
    <row r="1628" spans="1:9" s="210" customFormat="1" ht="15" customHeight="1" x14ac:dyDescent="0.25">
      <c r="A1628" s="254"/>
      <c r="B1628" s="213"/>
      <c r="E1628" s="255"/>
      <c r="F1628" s="23"/>
      <c r="G1628" s="23"/>
      <c r="H1628" s="23"/>
      <c r="I1628" s="23"/>
    </row>
    <row r="1629" spans="1:9" s="210" customFormat="1" ht="15" customHeight="1" x14ac:dyDescent="0.25">
      <c r="A1629" s="254"/>
      <c r="B1629" s="213"/>
      <c r="E1629" s="255"/>
      <c r="F1629" s="23"/>
      <c r="G1629" s="23"/>
      <c r="H1629" s="23"/>
      <c r="I1629" s="23"/>
    </row>
    <row r="1630" spans="1:9" s="210" customFormat="1" ht="15" customHeight="1" x14ac:dyDescent="0.25">
      <c r="A1630" s="254"/>
      <c r="B1630" s="213"/>
      <c r="E1630" s="255"/>
      <c r="F1630" s="23"/>
      <c r="G1630" s="23"/>
      <c r="H1630" s="23"/>
      <c r="I1630" s="23"/>
    </row>
    <row r="1631" spans="1:9" s="210" customFormat="1" ht="15" customHeight="1" x14ac:dyDescent="0.25">
      <c r="A1631" s="254"/>
      <c r="B1631" s="213"/>
      <c r="E1631" s="255"/>
      <c r="F1631" s="23"/>
      <c r="G1631" s="23"/>
      <c r="H1631" s="23"/>
      <c r="I1631" s="23"/>
    </row>
    <row r="1632" spans="1:9" s="210" customFormat="1" ht="15" customHeight="1" x14ac:dyDescent="0.25">
      <c r="A1632" s="254"/>
      <c r="B1632" s="213"/>
      <c r="E1632" s="255"/>
      <c r="F1632" s="23"/>
      <c r="G1632" s="23"/>
      <c r="H1632" s="23"/>
      <c r="I1632" s="23"/>
    </row>
    <row r="1633" spans="1:9" s="210" customFormat="1" ht="15" customHeight="1" x14ac:dyDescent="0.25">
      <c r="A1633" s="254"/>
      <c r="B1633" s="213"/>
      <c r="E1633" s="255"/>
      <c r="F1633" s="23"/>
      <c r="G1633" s="23"/>
      <c r="H1633" s="23"/>
      <c r="I1633" s="23"/>
    </row>
    <row r="1634" spans="1:9" s="210" customFormat="1" ht="15" customHeight="1" x14ac:dyDescent="0.25">
      <c r="A1634" s="254"/>
      <c r="B1634" s="213"/>
      <c r="E1634" s="255"/>
      <c r="F1634" s="23"/>
      <c r="G1634" s="23"/>
      <c r="H1634" s="23"/>
      <c r="I1634" s="23"/>
    </row>
    <row r="1635" spans="1:9" s="210" customFormat="1" ht="15" customHeight="1" x14ac:dyDescent="0.25">
      <c r="A1635" s="254"/>
      <c r="B1635" s="213"/>
      <c r="E1635" s="255"/>
      <c r="F1635" s="23"/>
      <c r="G1635" s="23"/>
      <c r="H1635" s="23"/>
      <c r="I1635" s="23"/>
    </row>
    <row r="1636" spans="1:9" s="210" customFormat="1" ht="15" customHeight="1" x14ac:dyDescent="0.25">
      <c r="A1636" s="254"/>
      <c r="B1636" s="213"/>
      <c r="E1636" s="255"/>
      <c r="F1636" s="23"/>
      <c r="G1636" s="23"/>
      <c r="H1636" s="23"/>
      <c r="I1636" s="23"/>
    </row>
    <row r="1637" spans="1:9" s="210" customFormat="1" ht="15" customHeight="1" x14ac:dyDescent="0.25">
      <c r="A1637" s="254"/>
      <c r="B1637" s="213"/>
      <c r="E1637" s="255"/>
      <c r="F1637" s="23"/>
      <c r="G1637" s="23"/>
      <c r="H1637" s="23"/>
      <c r="I1637" s="23"/>
    </row>
    <row r="1638" spans="1:9" s="210" customFormat="1" ht="15" customHeight="1" x14ac:dyDescent="0.25">
      <c r="A1638" s="254"/>
      <c r="B1638" s="213"/>
      <c r="E1638" s="255"/>
      <c r="F1638" s="23"/>
      <c r="G1638" s="23"/>
      <c r="H1638" s="23"/>
      <c r="I1638" s="23"/>
    </row>
    <row r="1639" spans="1:9" s="210" customFormat="1" ht="15" customHeight="1" x14ac:dyDescent="0.25">
      <c r="A1639" s="254"/>
      <c r="B1639" s="213"/>
      <c r="E1639" s="255"/>
      <c r="F1639" s="23"/>
      <c r="G1639" s="23"/>
      <c r="H1639" s="23"/>
      <c r="I1639" s="23"/>
    </row>
    <row r="1640" spans="1:9" s="210" customFormat="1" ht="15" customHeight="1" x14ac:dyDescent="0.25">
      <c r="A1640" s="254"/>
      <c r="B1640" s="213"/>
      <c r="E1640" s="255"/>
      <c r="F1640" s="23"/>
      <c r="G1640" s="23"/>
      <c r="H1640" s="23"/>
      <c r="I1640" s="23"/>
    </row>
    <row r="1641" spans="1:9" s="210" customFormat="1" ht="15" customHeight="1" x14ac:dyDescent="0.25">
      <c r="A1641" s="254"/>
      <c r="B1641" s="213"/>
      <c r="E1641" s="255"/>
      <c r="F1641" s="23"/>
      <c r="G1641" s="23"/>
      <c r="H1641" s="23"/>
      <c r="I1641" s="23"/>
    </row>
    <row r="1642" spans="1:9" s="210" customFormat="1" ht="15" customHeight="1" x14ac:dyDescent="0.25">
      <c r="A1642" s="254"/>
      <c r="B1642" s="213"/>
      <c r="E1642" s="255"/>
      <c r="F1642" s="23"/>
      <c r="G1642" s="23"/>
      <c r="H1642" s="23"/>
      <c r="I1642" s="23"/>
    </row>
    <row r="1643" spans="1:9" s="210" customFormat="1" ht="15" customHeight="1" x14ac:dyDescent="0.25">
      <c r="A1643" s="254"/>
      <c r="B1643" s="213"/>
      <c r="E1643" s="255"/>
      <c r="F1643" s="23"/>
      <c r="G1643" s="23"/>
      <c r="H1643" s="23"/>
      <c r="I1643" s="23"/>
    </row>
    <row r="1644" spans="1:9" s="210" customFormat="1" ht="15" customHeight="1" x14ac:dyDescent="0.25">
      <c r="A1644" s="254"/>
      <c r="B1644" s="213"/>
      <c r="E1644" s="255"/>
      <c r="F1644" s="23"/>
      <c r="G1644" s="23"/>
      <c r="H1644" s="23"/>
      <c r="I1644" s="23"/>
    </row>
    <row r="1645" spans="1:9" s="210" customFormat="1" ht="15" customHeight="1" x14ac:dyDescent="0.25">
      <c r="A1645" s="254"/>
      <c r="B1645" s="213"/>
      <c r="E1645" s="255"/>
      <c r="F1645" s="23"/>
      <c r="G1645" s="23"/>
      <c r="H1645" s="23"/>
      <c r="I1645" s="23"/>
    </row>
    <row r="1646" spans="1:9" s="210" customFormat="1" ht="15" customHeight="1" x14ac:dyDescent="0.25">
      <c r="A1646" s="254"/>
      <c r="B1646" s="213"/>
      <c r="E1646" s="255"/>
      <c r="F1646" s="23"/>
      <c r="G1646" s="23"/>
      <c r="H1646" s="23"/>
      <c r="I1646" s="23"/>
    </row>
    <row r="1647" spans="1:9" s="210" customFormat="1" ht="15" customHeight="1" x14ac:dyDescent="0.25">
      <c r="A1647" s="254"/>
      <c r="B1647" s="213"/>
      <c r="E1647" s="255"/>
      <c r="F1647" s="23"/>
      <c r="G1647" s="23"/>
      <c r="H1647" s="23"/>
      <c r="I1647" s="23"/>
    </row>
    <row r="1648" spans="1:9" s="210" customFormat="1" ht="15" customHeight="1" x14ac:dyDescent="0.25">
      <c r="A1648" s="254"/>
      <c r="B1648" s="213"/>
      <c r="E1648" s="255"/>
      <c r="F1648" s="23"/>
      <c r="G1648" s="23"/>
      <c r="H1648" s="23"/>
      <c r="I1648" s="23"/>
    </row>
    <row r="1649" spans="1:9" s="210" customFormat="1" ht="15" customHeight="1" x14ac:dyDescent="0.25">
      <c r="A1649" s="254"/>
      <c r="B1649" s="213"/>
      <c r="E1649" s="255"/>
      <c r="F1649" s="23"/>
      <c r="G1649" s="23"/>
      <c r="H1649" s="23"/>
      <c r="I1649" s="23"/>
    </row>
    <row r="1650" spans="1:9" s="210" customFormat="1" ht="15" customHeight="1" x14ac:dyDescent="0.25">
      <c r="A1650" s="254"/>
      <c r="B1650" s="213"/>
      <c r="E1650" s="255"/>
      <c r="F1650" s="23"/>
      <c r="G1650" s="23"/>
      <c r="H1650" s="23"/>
      <c r="I1650" s="23"/>
    </row>
    <row r="1651" spans="1:9" s="210" customFormat="1" ht="15" customHeight="1" x14ac:dyDescent="0.25">
      <c r="A1651" s="254"/>
      <c r="B1651" s="213"/>
      <c r="E1651" s="255"/>
      <c r="F1651" s="23"/>
      <c r="G1651" s="23"/>
      <c r="H1651" s="23"/>
      <c r="I1651" s="23"/>
    </row>
    <row r="1652" spans="1:9" s="210" customFormat="1" ht="15" customHeight="1" x14ac:dyDescent="0.25">
      <c r="A1652" s="254"/>
      <c r="B1652" s="213"/>
      <c r="E1652" s="255"/>
      <c r="F1652" s="23"/>
      <c r="G1652" s="23"/>
      <c r="H1652" s="23"/>
      <c r="I1652" s="23"/>
    </row>
    <row r="1653" spans="1:9" s="210" customFormat="1" ht="15" customHeight="1" x14ac:dyDescent="0.25">
      <c r="A1653" s="254"/>
      <c r="B1653" s="213"/>
      <c r="E1653" s="255"/>
      <c r="F1653" s="23"/>
      <c r="G1653" s="23"/>
      <c r="H1653" s="23"/>
      <c r="I1653" s="23"/>
    </row>
    <row r="1654" spans="1:9" s="210" customFormat="1" ht="15" customHeight="1" x14ac:dyDescent="0.25">
      <c r="A1654" s="254"/>
      <c r="B1654" s="213"/>
      <c r="E1654" s="255"/>
      <c r="F1654" s="23"/>
      <c r="G1654" s="23"/>
      <c r="H1654" s="23"/>
      <c r="I1654" s="23"/>
    </row>
    <row r="1655" spans="1:9" s="210" customFormat="1" ht="15" customHeight="1" x14ac:dyDescent="0.25">
      <c r="A1655" s="254"/>
      <c r="B1655" s="213"/>
      <c r="E1655" s="255"/>
      <c r="F1655" s="23"/>
      <c r="G1655" s="23"/>
      <c r="H1655" s="23"/>
      <c r="I1655" s="23"/>
    </row>
    <row r="1656" spans="1:9" s="210" customFormat="1" ht="15" customHeight="1" x14ac:dyDescent="0.25">
      <c r="A1656" s="254"/>
      <c r="B1656" s="213"/>
      <c r="E1656" s="255"/>
      <c r="F1656" s="23"/>
      <c r="G1656" s="23"/>
      <c r="H1656" s="23"/>
      <c r="I1656" s="23"/>
    </row>
    <row r="1657" spans="1:9" s="210" customFormat="1" ht="15" customHeight="1" x14ac:dyDescent="0.25">
      <c r="A1657" s="254"/>
      <c r="B1657" s="213"/>
      <c r="E1657" s="255"/>
      <c r="F1657" s="23"/>
      <c r="G1657" s="23"/>
      <c r="H1657" s="23"/>
      <c r="I1657" s="23"/>
    </row>
    <row r="1658" spans="1:9" s="210" customFormat="1" ht="15" customHeight="1" x14ac:dyDescent="0.25">
      <c r="A1658" s="254"/>
      <c r="B1658" s="213"/>
      <c r="E1658" s="255"/>
      <c r="F1658" s="23"/>
      <c r="G1658" s="23"/>
      <c r="H1658" s="23"/>
      <c r="I1658" s="23"/>
    </row>
    <row r="1659" spans="1:9" s="210" customFormat="1" ht="15" customHeight="1" x14ac:dyDescent="0.25">
      <c r="A1659" s="254"/>
      <c r="B1659" s="213"/>
      <c r="E1659" s="255"/>
      <c r="F1659" s="23"/>
      <c r="G1659" s="23"/>
      <c r="H1659" s="23"/>
      <c r="I1659" s="23"/>
    </row>
    <row r="1660" spans="1:9" s="210" customFormat="1" ht="15" customHeight="1" x14ac:dyDescent="0.25">
      <c r="A1660" s="254"/>
      <c r="B1660" s="213"/>
      <c r="E1660" s="255"/>
      <c r="F1660" s="23"/>
      <c r="G1660" s="23"/>
      <c r="H1660" s="23"/>
      <c r="I1660" s="23"/>
    </row>
    <row r="1661" spans="1:9" s="210" customFormat="1" ht="15" customHeight="1" x14ac:dyDescent="0.25">
      <c r="A1661" s="254"/>
      <c r="B1661" s="213"/>
      <c r="E1661" s="255"/>
      <c r="F1661" s="23"/>
      <c r="G1661" s="23"/>
      <c r="H1661" s="23"/>
      <c r="I1661" s="23"/>
    </row>
    <row r="1662" spans="1:9" s="210" customFormat="1" ht="15" customHeight="1" x14ac:dyDescent="0.25">
      <c r="A1662" s="254"/>
      <c r="B1662" s="213"/>
      <c r="E1662" s="255"/>
      <c r="F1662" s="23"/>
      <c r="G1662" s="23"/>
      <c r="H1662" s="23"/>
      <c r="I1662" s="23"/>
    </row>
    <row r="1663" spans="1:9" s="210" customFormat="1" ht="15" customHeight="1" x14ac:dyDescent="0.25">
      <c r="A1663" s="254"/>
      <c r="B1663" s="213"/>
      <c r="E1663" s="255"/>
      <c r="F1663" s="23"/>
      <c r="G1663" s="23"/>
      <c r="H1663" s="23"/>
      <c r="I1663" s="23"/>
    </row>
    <row r="1664" spans="1:9" s="210" customFormat="1" ht="15" customHeight="1" x14ac:dyDescent="0.25">
      <c r="A1664" s="254"/>
      <c r="B1664" s="213"/>
      <c r="E1664" s="255"/>
      <c r="F1664" s="23"/>
      <c r="G1664" s="23"/>
      <c r="H1664" s="23"/>
      <c r="I1664" s="23"/>
    </row>
    <row r="1665" spans="1:9" s="210" customFormat="1" ht="15" customHeight="1" x14ac:dyDescent="0.25">
      <c r="A1665" s="254"/>
      <c r="B1665" s="213"/>
      <c r="E1665" s="255"/>
      <c r="F1665" s="23"/>
      <c r="G1665" s="23"/>
      <c r="H1665" s="23"/>
      <c r="I1665" s="23"/>
    </row>
    <row r="1666" spans="1:9" s="210" customFormat="1" ht="15" customHeight="1" x14ac:dyDescent="0.25">
      <c r="A1666" s="254"/>
      <c r="B1666" s="213"/>
      <c r="E1666" s="255"/>
      <c r="F1666" s="23"/>
      <c r="G1666" s="23"/>
      <c r="H1666" s="23"/>
      <c r="I1666" s="23"/>
    </row>
    <row r="1667" spans="1:9" s="210" customFormat="1" ht="15" customHeight="1" x14ac:dyDescent="0.25">
      <c r="A1667" s="254"/>
      <c r="B1667" s="213"/>
      <c r="E1667" s="255"/>
      <c r="F1667" s="23"/>
      <c r="G1667" s="23"/>
      <c r="H1667" s="23"/>
      <c r="I1667" s="23"/>
    </row>
    <row r="1668" spans="1:9" s="210" customFormat="1" ht="15" customHeight="1" x14ac:dyDescent="0.25">
      <c r="A1668" s="254"/>
      <c r="B1668" s="213"/>
      <c r="E1668" s="255"/>
      <c r="F1668" s="23"/>
      <c r="G1668" s="23"/>
      <c r="H1668" s="23"/>
      <c r="I1668" s="23"/>
    </row>
    <row r="1669" spans="1:9" s="210" customFormat="1" ht="15" customHeight="1" x14ac:dyDescent="0.25">
      <c r="A1669" s="254"/>
      <c r="B1669" s="213"/>
      <c r="E1669" s="255"/>
      <c r="F1669" s="23"/>
      <c r="G1669" s="23"/>
      <c r="H1669" s="23"/>
      <c r="I1669" s="23"/>
    </row>
    <row r="1670" spans="1:9" s="210" customFormat="1" ht="15" customHeight="1" x14ac:dyDescent="0.25">
      <c r="A1670" s="254"/>
      <c r="B1670" s="213"/>
      <c r="E1670" s="255"/>
      <c r="F1670" s="23"/>
      <c r="G1670" s="23"/>
      <c r="H1670" s="23"/>
      <c r="I1670" s="23"/>
    </row>
    <row r="1671" spans="1:9" s="210" customFormat="1" ht="15" customHeight="1" x14ac:dyDescent="0.25">
      <c r="A1671" s="254"/>
      <c r="B1671" s="213"/>
      <c r="E1671" s="255"/>
      <c r="F1671" s="23"/>
      <c r="G1671" s="23"/>
      <c r="H1671" s="23"/>
      <c r="I1671" s="23"/>
    </row>
    <row r="1672" spans="1:9" s="210" customFormat="1" ht="15" customHeight="1" x14ac:dyDescent="0.25">
      <c r="A1672" s="254"/>
      <c r="B1672" s="213"/>
      <c r="E1672" s="255"/>
      <c r="F1672" s="23"/>
      <c r="G1672" s="23"/>
      <c r="H1672" s="23"/>
      <c r="I1672" s="23"/>
    </row>
    <row r="1673" spans="1:9" s="210" customFormat="1" ht="15" customHeight="1" x14ac:dyDescent="0.25">
      <c r="A1673" s="254"/>
      <c r="B1673" s="213"/>
      <c r="E1673" s="255"/>
      <c r="F1673" s="23"/>
      <c r="G1673" s="23"/>
      <c r="H1673" s="23"/>
      <c r="I1673" s="23"/>
    </row>
    <row r="1674" spans="1:9" s="210" customFormat="1" ht="15" customHeight="1" x14ac:dyDescent="0.25">
      <c r="A1674" s="254"/>
      <c r="B1674" s="213"/>
      <c r="E1674" s="255"/>
      <c r="F1674" s="23"/>
      <c r="G1674" s="23"/>
      <c r="H1674" s="23"/>
      <c r="I1674" s="23"/>
    </row>
    <row r="1675" spans="1:9" s="210" customFormat="1" ht="15" customHeight="1" x14ac:dyDescent="0.25">
      <c r="A1675" s="254"/>
      <c r="B1675" s="213"/>
      <c r="E1675" s="255"/>
      <c r="F1675" s="23"/>
      <c r="G1675" s="23"/>
      <c r="H1675" s="23"/>
      <c r="I1675" s="23"/>
    </row>
    <row r="1676" spans="1:9" s="210" customFormat="1" ht="15" customHeight="1" x14ac:dyDescent="0.25">
      <c r="A1676" s="254"/>
      <c r="B1676" s="213"/>
      <c r="E1676" s="255"/>
      <c r="F1676" s="23"/>
      <c r="G1676" s="23"/>
      <c r="H1676" s="23"/>
      <c r="I1676" s="23"/>
    </row>
    <row r="1677" spans="1:9" s="210" customFormat="1" ht="15" customHeight="1" x14ac:dyDescent="0.25">
      <c r="A1677" s="254"/>
      <c r="B1677" s="213"/>
      <c r="E1677" s="255"/>
      <c r="F1677" s="23"/>
      <c r="G1677" s="23"/>
      <c r="H1677" s="23"/>
      <c r="I1677" s="23"/>
    </row>
    <row r="1678" spans="1:9" s="210" customFormat="1" ht="15" customHeight="1" x14ac:dyDescent="0.25">
      <c r="A1678" s="254"/>
      <c r="B1678" s="213"/>
      <c r="E1678" s="255"/>
      <c r="F1678" s="23"/>
      <c r="G1678" s="23"/>
      <c r="H1678" s="23"/>
      <c r="I1678" s="23"/>
    </row>
    <row r="1679" spans="1:9" s="210" customFormat="1" ht="15" customHeight="1" x14ac:dyDescent="0.25">
      <c r="A1679" s="254"/>
      <c r="B1679" s="213"/>
      <c r="E1679" s="255"/>
      <c r="F1679" s="23"/>
      <c r="G1679" s="23"/>
      <c r="H1679" s="23"/>
      <c r="I1679" s="23"/>
    </row>
    <row r="1680" spans="1:9" s="210" customFormat="1" ht="15" customHeight="1" x14ac:dyDescent="0.25">
      <c r="A1680" s="254"/>
      <c r="B1680" s="213"/>
      <c r="E1680" s="255"/>
      <c r="F1680" s="23"/>
      <c r="G1680" s="23"/>
      <c r="H1680" s="23"/>
      <c r="I1680" s="23"/>
    </row>
    <row r="1681" spans="1:9" s="210" customFormat="1" ht="15" customHeight="1" x14ac:dyDescent="0.25">
      <c r="A1681" s="254"/>
      <c r="B1681" s="213"/>
      <c r="E1681" s="255"/>
      <c r="F1681" s="23"/>
      <c r="G1681" s="23"/>
      <c r="H1681" s="23"/>
      <c r="I1681" s="23"/>
    </row>
    <row r="1682" spans="1:9" s="210" customFormat="1" ht="15" customHeight="1" x14ac:dyDescent="0.25">
      <c r="A1682" s="254"/>
      <c r="B1682" s="213"/>
      <c r="E1682" s="255"/>
      <c r="F1682" s="23"/>
      <c r="G1682" s="23"/>
      <c r="H1682" s="23"/>
      <c r="I1682" s="23"/>
    </row>
    <row r="1683" spans="1:9" s="210" customFormat="1" ht="15" customHeight="1" x14ac:dyDescent="0.25">
      <c r="A1683" s="254"/>
      <c r="B1683" s="213"/>
      <c r="E1683" s="255"/>
      <c r="F1683" s="23"/>
      <c r="G1683" s="23"/>
      <c r="H1683" s="23"/>
      <c r="I1683" s="23"/>
    </row>
    <row r="1684" spans="1:9" s="210" customFormat="1" ht="15" customHeight="1" x14ac:dyDescent="0.25">
      <c r="A1684" s="254"/>
      <c r="B1684" s="213"/>
      <c r="E1684" s="255"/>
      <c r="F1684" s="23"/>
      <c r="G1684" s="23"/>
      <c r="H1684" s="23"/>
      <c r="I1684" s="23"/>
    </row>
    <row r="1685" spans="1:9" s="210" customFormat="1" ht="15" customHeight="1" x14ac:dyDescent="0.25">
      <c r="A1685" s="254"/>
      <c r="B1685" s="213"/>
      <c r="E1685" s="255"/>
      <c r="F1685" s="23"/>
      <c r="G1685" s="23"/>
      <c r="H1685" s="23"/>
      <c r="I1685" s="23"/>
    </row>
    <row r="1686" spans="1:9" s="210" customFormat="1" ht="15" customHeight="1" x14ac:dyDescent="0.25">
      <c r="A1686" s="254"/>
      <c r="B1686" s="213"/>
      <c r="E1686" s="255"/>
      <c r="F1686" s="23"/>
      <c r="G1686" s="23"/>
      <c r="H1686" s="23"/>
      <c r="I1686" s="23"/>
    </row>
    <row r="1687" spans="1:9" s="210" customFormat="1" ht="15" customHeight="1" x14ac:dyDescent="0.25">
      <c r="A1687" s="254"/>
      <c r="B1687" s="213"/>
      <c r="E1687" s="255"/>
      <c r="F1687" s="23"/>
      <c r="G1687" s="23"/>
      <c r="H1687" s="23"/>
      <c r="I1687" s="23"/>
    </row>
    <row r="1688" spans="1:9" s="210" customFormat="1" ht="15" customHeight="1" x14ac:dyDescent="0.25">
      <c r="A1688" s="254"/>
      <c r="B1688" s="213"/>
      <c r="E1688" s="255"/>
      <c r="F1688" s="23"/>
      <c r="G1688" s="23"/>
      <c r="H1688" s="23"/>
      <c r="I1688" s="23"/>
    </row>
    <row r="1689" spans="1:9" s="210" customFormat="1" ht="15" customHeight="1" x14ac:dyDescent="0.25">
      <c r="A1689" s="254"/>
      <c r="B1689" s="213"/>
      <c r="E1689" s="255"/>
      <c r="F1689" s="23"/>
      <c r="G1689" s="23"/>
      <c r="H1689" s="23"/>
      <c r="I1689" s="23"/>
    </row>
    <row r="1690" spans="1:9" s="210" customFormat="1" ht="15" customHeight="1" x14ac:dyDescent="0.25">
      <c r="A1690" s="254"/>
      <c r="B1690" s="213"/>
      <c r="E1690" s="255"/>
      <c r="F1690" s="23"/>
      <c r="G1690" s="23"/>
      <c r="H1690" s="23"/>
      <c r="I1690" s="23"/>
    </row>
    <row r="1691" spans="1:9" s="210" customFormat="1" ht="15" customHeight="1" x14ac:dyDescent="0.25">
      <c r="A1691" s="254"/>
      <c r="B1691" s="213"/>
      <c r="E1691" s="255"/>
      <c r="F1691" s="23"/>
      <c r="G1691" s="23"/>
      <c r="H1691" s="23"/>
      <c r="I1691" s="23"/>
    </row>
    <row r="1692" spans="1:9" s="210" customFormat="1" ht="15" customHeight="1" x14ac:dyDescent="0.25">
      <c r="A1692" s="254"/>
      <c r="B1692" s="213"/>
      <c r="E1692" s="255"/>
      <c r="F1692" s="23"/>
      <c r="G1692" s="23"/>
      <c r="H1692" s="23"/>
      <c r="I1692" s="23"/>
    </row>
    <row r="1693" spans="1:9" s="210" customFormat="1" ht="15" customHeight="1" x14ac:dyDescent="0.25">
      <c r="A1693" s="254"/>
      <c r="B1693" s="213"/>
      <c r="E1693" s="255"/>
      <c r="F1693" s="23"/>
      <c r="G1693" s="23"/>
      <c r="H1693" s="23"/>
      <c r="I1693" s="23"/>
    </row>
    <row r="1694" spans="1:9" s="210" customFormat="1" ht="15" customHeight="1" x14ac:dyDescent="0.25">
      <c r="A1694" s="254"/>
      <c r="B1694" s="213"/>
      <c r="E1694" s="255"/>
      <c r="F1694" s="23"/>
      <c r="G1694" s="23"/>
      <c r="H1694" s="23"/>
      <c r="I1694" s="23"/>
    </row>
    <row r="1695" spans="1:9" s="210" customFormat="1" ht="15" customHeight="1" x14ac:dyDescent="0.25">
      <c r="A1695" s="254"/>
      <c r="B1695" s="213"/>
      <c r="E1695" s="255"/>
      <c r="F1695" s="23"/>
      <c r="G1695" s="23"/>
      <c r="H1695" s="23"/>
      <c r="I1695" s="23"/>
    </row>
    <row r="1696" spans="1:9" s="210" customFormat="1" ht="15" customHeight="1" x14ac:dyDescent="0.25">
      <c r="A1696" s="254"/>
      <c r="B1696" s="213"/>
      <c r="E1696" s="255"/>
      <c r="F1696" s="23"/>
      <c r="G1696" s="23"/>
      <c r="H1696" s="23"/>
      <c r="I1696" s="23"/>
    </row>
    <row r="1697" spans="1:9" s="210" customFormat="1" ht="15" customHeight="1" x14ac:dyDescent="0.25">
      <c r="A1697" s="254"/>
      <c r="B1697" s="213"/>
      <c r="E1697" s="255"/>
      <c r="F1697" s="23"/>
      <c r="G1697" s="23"/>
      <c r="H1697" s="23"/>
      <c r="I1697" s="23"/>
    </row>
    <row r="1698" spans="1:9" s="210" customFormat="1" ht="15" customHeight="1" x14ac:dyDescent="0.25">
      <c r="A1698" s="254"/>
      <c r="B1698" s="213"/>
      <c r="E1698" s="255"/>
      <c r="F1698" s="23"/>
      <c r="G1698" s="23"/>
      <c r="H1698" s="23"/>
      <c r="I1698" s="23"/>
    </row>
    <row r="1699" spans="1:9" s="210" customFormat="1" ht="15" customHeight="1" x14ac:dyDescent="0.25">
      <c r="A1699" s="254"/>
      <c r="B1699" s="213"/>
      <c r="E1699" s="255"/>
      <c r="F1699" s="23"/>
      <c r="G1699" s="23"/>
      <c r="H1699" s="23"/>
      <c r="I1699" s="23"/>
    </row>
    <row r="1700" spans="1:9" s="210" customFormat="1" ht="15" customHeight="1" x14ac:dyDescent="0.25">
      <c r="A1700" s="254"/>
      <c r="B1700" s="213"/>
      <c r="E1700" s="255"/>
      <c r="F1700" s="23"/>
      <c r="G1700" s="23"/>
      <c r="H1700" s="23"/>
      <c r="I1700" s="23"/>
    </row>
    <row r="1701" spans="1:9" s="210" customFormat="1" ht="15" customHeight="1" x14ac:dyDescent="0.25">
      <c r="A1701" s="254"/>
      <c r="B1701" s="213"/>
      <c r="E1701" s="255"/>
      <c r="F1701" s="23"/>
      <c r="G1701" s="23"/>
      <c r="H1701" s="23"/>
      <c r="I1701" s="23"/>
    </row>
    <row r="1702" spans="1:9" s="210" customFormat="1" ht="15" customHeight="1" x14ac:dyDescent="0.25">
      <c r="A1702" s="254"/>
      <c r="B1702" s="213"/>
      <c r="E1702" s="255"/>
      <c r="F1702" s="23"/>
      <c r="G1702" s="23"/>
      <c r="H1702" s="23"/>
      <c r="I1702" s="23"/>
    </row>
    <row r="1703" spans="1:9" s="210" customFormat="1" ht="15" customHeight="1" x14ac:dyDescent="0.25">
      <c r="A1703" s="254"/>
      <c r="B1703" s="213"/>
      <c r="E1703" s="255"/>
      <c r="F1703" s="23"/>
      <c r="G1703" s="23"/>
      <c r="H1703" s="23"/>
      <c r="I1703" s="23"/>
    </row>
    <row r="1704" spans="1:9" s="210" customFormat="1" ht="15" customHeight="1" x14ac:dyDescent="0.25">
      <c r="A1704" s="254"/>
      <c r="B1704" s="213"/>
      <c r="E1704" s="255"/>
      <c r="F1704" s="23"/>
      <c r="G1704" s="23"/>
      <c r="H1704" s="23"/>
      <c r="I1704" s="23"/>
    </row>
    <row r="1705" spans="1:9" s="210" customFormat="1" ht="15" customHeight="1" x14ac:dyDescent="0.25">
      <c r="A1705" s="254"/>
      <c r="B1705" s="213"/>
      <c r="E1705" s="255"/>
      <c r="F1705" s="23"/>
      <c r="G1705" s="23"/>
      <c r="H1705" s="23"/>
      <c r="I1705" s="23"/>
    </row>
    <row r="1706" spans="1:9" s="210" customFormat="1" ht="15" customHeight="1" x14ac:dyDescent="0.25">
      <c r="A1706" s="254"/>
      <c r="B1706" s="213"/>
      <c r="E1706" s="255"/>
      <c r="F1706" s="23"/>
      <c r="G1706" s="23"/>
      <c r="H1706" s="23"/>
      <c r="I1706" s="23"/>
    </row>
    <row r="1707" spans="1:9" s="210" customFormat="1" ht="15" customHeight="1" x14ac:dyDescent="0.25">
      <c r="A1707" s="254"/>
      <c r="B1707" s="213"/>
      <c r="E1707" s="255"/>
      <c r="F1707" s="23"/>
      <c r="G1707" s="23"/>
      <c r="H1707" s="23"/>
      <c r="I1707" s="23"/>
    </row>
    <row r="1708" spans="1:9" s="210" customFormat="1" ht="15" customHeight="1" x14ac:dyDescent="0.25">
      <c r="A1708" s="254"/>
      <c r="B1708" s="213"/>
      <c r="E1708" s="255"/>
      <c r="F1708" s="23"/>
      <c r="G1708" s="23"/>
      <c r="H1708" s="23"/>
      <c r="I1708" s="23"/>
    </row>
    <row r="1709" spans="1:9" s="210" customFormat="1" ht="15" customHeight="1" x14ac:dyDescent="0.25">
      <c r="A1709" s="254"/>
      <c r="B1709" s="213"/>
      <c r="E1709" s="255"/>
      <c r="F1709" s="23"/>
      <c r="G1709" s="23"/>
      <c r="H1709" s="23"/>
      <c r="I1709" s="23"/>
    </row>
    <row r="1710" spans="1:9" s="210" customFormat="1" ht="15" customHeight="1" x14ac:dyDescent="0.25">
      <c r="A1710" s="254"/>
      <c r="B1710" s="213"/>
      <c r="E1710" s="255"/>
      <c r="F1710" s="23"/>
      <c r="G1710" s="23"/>
      <c r="H1710" s="23"/>
      <c r="I1710" s="23"/>
    </row>
    <row r="1711" spans="1:9" s="210" customFormat="1" ht="15" customHeight="1" x14ac:dyDescent="0.25">
      <c r="A1711" s="254"/>
      <c r="B1711" s="213"/>
      <c r="E1711" s="255"/>
      <c r="F1711" s="23"/>
      <c r="G1711" s="23"/>
      <c r="H1711" s="23"/>
      <c r="I1711" s="23"/>
    </row>
    <row r="1712" spans="1:9" s="210" customFormat="1" ht="15" customHeight="1" x14ac:dyDescent="0.25">
      <c r="A1712" s="254"/>
      <c r="B1712" s="213"/>
      <c r="E1712" s="255"/>
      <c r="F1712" s="23"/>
      <c r="G1712" s="23"/>
      <c r="H1712" s="23"/>
      <c r="I1712" s="23"/>
    </row>
    <row r="1713" spans="1:9" s="210" customFormat="1" ht="15" customHeight="1" x14ac:dyDescent="0.25">
      <c r="A1713" s="254"/>
      <c r="B1713" s="213"/>
      <c r="E1713" s="255"/>
      <c r="F1713" s="23"/>
      <c r="G1713" s="23"/>
      <c r="H1713" s="23"/>
      <c r="I1713" s="23"/>
    </row>
    <row r="1714" spans="1:9" s="210" customFormat="1" ht="15" customHeight="1" x14ac:dyDescent="0.25">
      <c r="A1714" s="254"/>
      <c r="B1714" s="213"/>
      <c r="E1714" s="255"/>
      <c r="F1714" s="23"/>
      <c r="G1714" s="23"/>
      <c r="H1714" s="23"/>
      <c r="I1714" s="23"/>
    </row>
    <row r="1715" spans="1:9" s="210" customFormat="1" ht="15" customHeight="1" x14ac:dyDescent="0.25">
      <c r="A1715" s="254"/>
      <c r="B1715" s="213"/>
      <c r="E1715" s="255"/>
      <c r="F1715" s="23"/>
      <c r="G1715" s="23"/>
      <c r="H1715" s="23"/>
      <c r="I1715" s="23"/>
    </row>
    <row r="1716" spans="1:9" s="210" customFormat="1" ht="15" customHeight="1" x14ac:dyDescent="0.25">
      <c r="A1716" s="254"/>
      <c r="B1716" s="213"/>
      <c r="E1716" s="255"/>
      <c r="F1716" s="23"/>
      <c r="G1716" s="23"/>
      <c r="H1716" s="23"/>
      <c r="I1716" s="23"/>
    </row>
    <row r="1717" spans="1:9" s="210" customFormat="1" ht="15" customHeight="1" x14ac:dyDescent="0.25">
      <c r="A1717" s="254"/>
      <c r="B1717" s="213"/>
      <c r="E1717" s="255"/>
      <c r="F1717" s="23"/>
      <c r="G1717" s="23"/>
      <c r="H1717" s="23"/>
      <c r="I1717" s="23"/>
    </row>
    <row r="1718" spans="1:9" s="210" customFormat="1" ht="15" customHeight="1" x14ac:dyDescent="0.25">
      <c r="A1718" s="254"/>
      <c r="B1718" s="213"/>
      <c r="E1718" s="255"/>
      <c r="F1718" s="23"/>
      <c r="G1718" s="23"/>
      <c r="H1718" s="23"/>
      <c r="I1718" s="23"/>
    </row>
    <row r="1719" spans="1:9" s="210" customFormat="1" ht="15" customHeight="1" x14ac:dyDescent="0.25">
      <c r="A1719" s="254"/>
      <c r="B1719" s="213"/>
      <c r="E1719" s="255"/>
      <c r="F1719" s="23"/>
      <c r="G1719" s="23"/>
      <c r="H1719" s="23"/>
      <c r="I1719" s="23"/>
    </row>
    <row r="1720" spans="1:9" s="210" customFormat="1" ht="15" customHeight="1" x14ac:dyDescent="0.25">
      <c r="A1720" s="254"/>
      <c r="B1720" s="213"/>
      <c r="E1720" s="255"/>
      <c r="F1720" s="23"/>
      <c r="G1720" s="23"/>
      <c r="H1720" s="23"/>
      <c r="I1720" s="23"/>
    </row>
    <row r="1721" spans="1:9" s="210" customFormat="1" ht="15" customHeight="1" x14ac:dyDescent="0.25">
      <c r="A1721" s="254"/>
      <c r="B1721" s="213"/>
      <c r="E1721" s="255"/>
      <c r="F1721" s="23"/>
      <c r="G1721" s="23"/>
      <c r="H1721" s="23"/>
      <c r="I1721" s="23"/>
    </row>
    <row r="1722" spans="1:9" s="210" customFormat="1" ht="15" customHeight="1" x14ac:dyDescent="0.25">
      <c r="A1722" s="254"/>
      <c r="B1722" s="213"/>
      <c r="E1722" s="255"/>
      <c r="F1722" s="23"/>
      <c r="G1722" s="23"/>
      <c r="H1722" s="23"/>
      <c r="I1722" s="23"/>
    </row>
    <row r="1723" spans="1:9" s="210" customFormat="1" ht="15" customHeight="1" x14ac:dyDescent="0.25">
      <c r="A1723" s="254"/>
      <c r="B1723" s="213"/>
      <c r="E1723" s="255"/>
      <c r="F1723" s="23"/>
      <c r="G1723" s="23"/>
      <c r="H1723" s="23"/>
      <c r="I1723" s="23"/>
    </row>
    <row r="1724" spans="1:9" s="210" customFormat="1" ht="15" customHeight="1" x14ac:dyDescent="0.25">
      <c r="A1724" s="254"/>
      <c r="B1724" s="213"/>
      <c r="E1724" s="255"/>
      <c r="F1724" s="23"/>
      <c r="G1724" s="23"/>
      <c r="H1724" s="23"/>
      <c r="I1724" s="23"/>
    </row>
    <row r="1725" spans="1:9" s="210" customFormat="1" ht="15" customHeight="1" x14ac:dyDescent="0.25">
      <c r="A1725" s="254"/>
      <c r="B1725" s="213"/>
      <c r="E1725" s="255"/>
      <c r="F1725" s="23"/>
      <c r="G1725" s="23"/>
      <c r="H1725" s="23"/>
      <c r="I1725" s="23"/>
    </row>
    <row r="1726" spans="1:9" s="210" customFormat="1" ht="15" customHeight="1" x14ac:dyDescent="0.25">
      <c r="A1726" s="254"/>
      <c r="B1726" s="213"/>
      <c r="E1726" s="255"/>
      <c r="F1726" s="23"/>
      <c r="G1726" s="23"/>
      <c r="H1726" s="23"/>
      <c r="I1726" s="23"/>
    </row>
    <row r="1727" spans="1:9" s="210" customFormat="1" ht="15" customHeight="1" x14ac:dyDescent="0.25">
      <c r="A1727" s="254"/>
      <c r="B1727" s="213"/>
      <c r="E1727" s="255"/>
      <c r="F1727" s="23"/>
      <c r="G1727" s="23"/>
      <c r="H1727" s="23"/>
      <c r="I1727" s="23"/>
    </row>
    <row r="1728" spans="1:9" s="210" customFormat="1" ht="15" customHeight="1" x14ac:dyDescent="0.25">
      <c r="A1728" s="254"/>
      <c r="B1728" s="213"/>
      <c r="E1728" s="255"/>
      <c r="F1728" s="23"/>
      <c r="G1728" s="23"/>
      <c r="H1728" s="23"/>
      <c r="I1728" s="23"/>
    </row>
    <row r="1729" spans="1:9" s="210" customFormat="1" ht="15" customHeight="1" x14ac:dyDescent="0.25">
      <c r="A1729" s="254"/>
      <c r="B1729" s="213"/>
      <c r="E1729" s="255"/>
      <c r="F1729" s="23"/>
      <c r="G1729" s="23"/>
      <c r="H1729" s="23"/>
      <c r="I1729" s="23"/>
    </row>
    <row r="1730" spans="1:9" s="210" customFormat="1" ht="15" customHeight="1" x14ac:dyDescent="0.25">
      <c r="A1730" s="254"/>
      <c r="B1730" s="213"/>
      <c r="E1730" s="255"/>
      <c r="F1730" s="23"/>
      <c r="G1730" s="23"/>
      <c r="H1730" s="23"/>
      <c r="I1730" s="23"/>
    </row>
    <row r="1731" spans="1:9" s="210" customFormat="1" ht="15" customHeight="1" x14ac:dyDescent="0.25">
      <c r="A1731" s="254"/>
      <c r="B1731" s="213"/>
      <c r="E1731" s="255"/>
      <c r="F1731" s="23"/>
      <c r="G1731" s="23"/>
      <c r="H1731" s="23"/>
      <c r="I1731" s="23"/>
    </row>
    <row r="1732" spans="1:9" s="210" customFormat="1" ht="15" customHeight="1" x14ac:dyDescent="0.25">
      <c r="A1732" s="254"/>
      <c r="B1732" s="213"/>
      <c r="E1732" s="255"/>
      <c r="F1732" s="23"/>
      <c r="G1732" s="23"/>
      <c r="H1732" s="23"/>
      <c r="I1732" s="23"/>
    </row>
    <row r="1733" spans="1:9" s="210" customFormat="1" ht="15" customHeight="1" x14ac:dyDescent="0.25">
      <c r="A1733" s="254"/>
      <c r="B1733" s="213"/>
      <c r="E1733" s="255"/>
      <c r="F1733" s="23"/>
      <c r="G1733" s="23"/>
      <c r="H1733" s="23"/>
      <c r="I1733" s="23"/>
    </row>
    <row r="1734" spans="1:9" s="210" customFormat="1" ht="15" customHeight="1" x14ac:dyDescent="0.25">
      <c r="A1734" s="254"/>
      <c r="B1734" s="213"/>
      <c r="E1734" s="255"/>
      <c r="F1734" s="23"/>
      <c r="G1734" s="23"/>
      <c r="H1734" s="23"/>
      <c r="I1734" s="23"/>
    </row>
    <row r="1735" spans="1:9" s="210" customFormat="1" ht="15" customHeight="1" x14ac:dyDescent="0.25">
      <c r="A1735" s="254"/>
      <c r="B1735" s="213"/>
      <c r="E1735" s="255"/>
      <c r="F1735" s="23"/>
      <c r="G1735" s="23"/>
      <c r="H1735" s="23"/>
      <c r="I1735" s="23"/>
    </row>
    <row r="1736" spans="1:9" s="210" customFormat="1" ht="15" customHeight="1" x14ac:dyDescent="0.25">
      <c r="A1736" s="254"/>
      <c r="B1736" s="213"/>
      <c r="E1736" s="255"/>
      <c r="F1736" s="23"/>
      <c r="G1736" s="23"/>
      <c r="H1736" s="23"/>
      <c r="I1736" s="23"/>
    </row>
    <row r="1737" spans="1:9" s="210" customFormat="1" ht="15" customHeight="1" x14ac:dyDescent="0.25">
      <c r="A1737" s="254"/>
      <c r="B1737" s="213"/>
      <c r="E1737" s="255"/>
      <c r="F1737" s="23"/>
      <c r="G1737" s="23"/>
      <c r="H1737" s="23"/>
      <c r="I1737" s="23"/>
    </row>
    <row r="1738" spans="1:9" s="210" customFormat="1" ht="15" customHeight="1" x14ac:dyDescent="0.25">
      <c r="A1738" s="254"/>
      <c r="B1738" s="213"/>
      <c r="E1738" s="255"/>
      <c r="F1738" s="23"/>
      <c r="G1738" s="23"/>
      <c r="H1738" s="23"/>
      <c r="I1738" s="23"/>
    </row>
    <row r="1739" spans="1:9" s="210" customFormat="1" ht="15" customHeight="1" x14ac:dyDescent="0.25">
      <c r="A1739" s="254"/>
      <c r="B1739" s="213"/>
      <c r="E1739" s="255"/>
      <c r="F1739" s="23"/>
      <c r="G1739" s="23"/>
      <c r="H1739" s="23"/>
      <c r="I1739" s="23"/>
    </row>
    <row r="1740" spans="1:9" s="210" customFormat="1" ht="15" customHeight="1" x14ac:dyDescent="0.25">
      <c r="A1740" s="254"/>
      <c r="B1740" s="213"/>
      <c r="E1740" s="255"/>
      <c r="F1740" s="23"/>
      <c r="G1740" s="23"/>
      <c r="H1740" s="23"/>
      <c r="I1740" s="23"/>
    </row>
    <row r="1741" spans="1:9" s="210" customFormat="1" ht="15" customHeight="1" x14ac:dyDescent="0.25">
      <c r="A1741" s="254"/>
      <c r="B1741" s="213"/>
      <c r="E1741" s="255"/>
      <c r="F1741" s="23"/>
      <c r="G1741" s="23"/>
      <c r="H1741" s="23"/>
      <c r="I1741" s="23"/>
    </row>
    <row r="1742" spans="1:9" s="210" customFormat="1" ht="15" customHeight="1" x14ac:dyDescent="0.25">
      <c r="A1742" s="254"/>
      <c r="B1742" s="213"/>
      <c r="E1742" s="255"/>
      <c r="F1742" s="23"/>
      <c r="G1742" s="23"/>
      <c r="H1742" s="23"/>
      <c r="I1742" s="23"/>
    </row>
    <row r="1743" spans="1:9" s="210" customFormat="1" ht="15" customHeight="1" x14ac:dyDescent="0.25">
      <c r="A1743" s="254"/>
      <c r="B1743" s="213"/>
      <c r="E1743" s="255"/>
      <c r="F1743" s="23"/>
      <c r="G1743" s="23"/>
      <c r="H1743" s="23"/>
      <c r="I1743" s="23"/>
    </row>
    <row r="1744" spans="1:9" s="210" customFormat="1" ht="15" customHeight="1" x14ac:dyDescent="0.25">
      <c r="A1744" s="254"/>
      <c r="B1744" s="213"/>
      <c r="E1744" s="255"/>
      <c r="F1744" s="23"/>
      <c r="G1744" s="23"/>
      <c r="H1744" s="23"/>
      <c r="I1744" s="23"/>
    </row>
    <row r="1745" spans="1:9" s="210" customFormat="1" ht="15" customHeight="1" x14ac:dyDescent="0.25">
      <c r="A1745" s="254"/>
      <c r="B1745" s="213"/>
      <c r="E1745" s="255"/>
      <c r="F1745" s="23"/>
      <c r="G1745" s="23"/>
      <c r="H1745" s="23"/>
      <c r="I1745" s="23"/>
    </row>
    <row r="1746" spans="1:9" s="210" customFormat="1" ht="15" customHeight="1" x14ac:dyDescent="0.25">
      <c r="A1746" s="254"/>
      <c r="B1746" s="213"/>
      <c r="E1746" s="255"/>
      <c r="F1746" s="23"/>
      <c r="G1746" s="23"/>
      <c r="H1746" s="23"/>
      <c r="I1746" s="23"/>
    </row>
    <row r="1747" spans="1:9" s="210" customFormat="1" ht="15" customHeight="1" x14ac:dyDescent="0.25">
      <c r="A1747" s="254"/>
      <c r="B1747" s="213"/>
      <c r="E1747" s="255"/>
      <c r="F1747" s="23"/>
      <c r="G1747" s="23"/>
      <c r="H1747" s="23"/>
      <c r="I1747" s="23"/>
    </row>
    <row r="1748" spans="1:9" s="210" customFormat="1" ht="15" customHeight="1" x14ac:dyDescent="0.25">
      <c r="A1748" s="254"/>
      <c r="B1748" s="213"/>
      <c r="E1748" s="255"/>
      <c r="F1748" s="23"/>
      <c r="G1748" s="23"/>
      <c r="H1748" s="23"/>
      <c r="I1748" s="23"/>
    </row>
    <row r="1749" spans="1:9" s="210" customFormat="1" ht="15" customHeight="1" x14ac:dyDescent="0.25">
      <c r="A1749" s="254"/>
      <c r="B1749" s="213"/>
      <c r="E1749" s="255"/>
      <c r="F1749" s="23"/>
      <c r="G1749" s="23"/>
      <c r="H1749" s="23"/>
      <c r="I1749" s="23"/>
    </row>
    <row r="1750" spans="1:9" s="210" customFormat="1" ht="15" customHeight="1" x14ac:dyDescent="0.25">
      <c r="A1750" s="254"/>
      <c r="B1750" s="213"/>
      <c r="E1750" s="255"/>
      <c r="F1750" s="23"/>
      <c r="G1750" s="23"/>
      <c r="H1750" s="23"/>
      <c r="I1750" s="23"/>
    </row>
    <row r="1751" spans="1:9" s="210" customFormat="1" ht="15" customHeight="1" x14ac:dyDescent="0.25">
      <c r="A1751" s="254"/>
      <c r="B1751" s="213"/>
      <c r="E1751" s="255"/>
      <c r="F1751" s="23"/>
      <c r="G1751" s="23"/>
      <c r="H1751" s="23"/>
      <c r="I1751" s="23"/>
    </row>
    <row r="1752" spans="1:9" s="210" customFormat="1" ht="15" customHeight="1" x14ac:dyDescent="0.25">
      <c r="A1752" s="254"/>
      <c r="B1752" s="213"/>
      <c r="E1752" s="255"/>
      <c r="F1752" s="23"/>
      <c r="G1752" s="23"/>
      <c r="H1752" s="23"/>
      <c r="I1752" s="23"/>
    </row>
    <row r="1753" spans="1:9" s="210" customFormat="1" ht="15" customHeight="1" x14ac:dyDescent="0.25">
      <c r="A1753" s="254"/>
      <c r="B1753" s="213"/>
      <c r="E1753" s="255"/>
      <c r="F1753" s="23"/>
      <c r="G1753" s="23"/>
      <c r="H1753" s="23"/>
      <c r="I1753" s="23"/>
    </row>
    <row r="1754" spans="1:9" s="210" customFormat="1" ht="15" customHeight="1" x14ac:dyDescent="0.25">
      <c r="A1754" s="254"/>
      <c r="B1754" s="213"/>
      <c r="E1754" s="255"/>
      <c r="F1754" s="23"/>
      <c r="G1754" s="23"/>
      <c r="H1754" s="23"/>
      <c r="I1754" s="23"/>
    </row>
    <row r="1755" spans="1:9" s="210" customFormat="1" ht="15" customHeight="1" x14ac:dyDescent="0.25">
      <c r="A1755" s="254"/>
      <c r="B1755" s="213"/>
      <c r="E1755" s="255"/>
      <c r="F1755" s="23"/>
      <c r="G1755" s="23"/>
      <c r="H1755" s="23"/>
      <c r="I1755" s="23"/>
    </row>
    <row r="1756" spans="1:9" s="210" customFormat="1" ht="15" customHeight="1" x14ac:dyDescent="0.25">
      <c r="A1756" s="254"/>
      <c r="B1756" s="213"/>
      <c r="E1756" s="255"/>
      <c r="F1756" s="23"/>
      <c r="G1756" s="23"/>
      <c r="H1756" s="23"/>
      <c r="I1756" s="23"/>
    </row>
    <row r="1757" spans="1:9" s="210" customFormat="1" ht="15" customHeight="1" x14ac:dyDescent="0.25">
      <c r="A1757" s="254"/>
      <c r="B1757" s="213"/>
      <c r="E1757" s="255"/>
      <c r="F1757" s="23"/>
      <c r="G1757" s="23"/>
      <c r="H1757" s="23"/>
      <c r="I1757" s="23"/>
    </row>
    <row r="1758" spans="1:9" s="210" customFormat="1" ht="15" customHeight="1" x14ac:dyDescent="0.25">
      <c r="A1758" s="254"/>
      <c r="B1758" s="213"/>
      <c r="E1758" s="255"/>
      <c r="F1758" s="23"/>
      <c r="G1758" s="23"/>
      <c r="H1758" s="23"/>
      <c r="I1758" s="23"/>
    </row>
    <row r="1759" spans="1:9" s="210" customFormat="1" ht="15" customHeight="1" x14ac:dyDescent="0.25">
      <c r="A1759" s="254"/>
      <c r="B1759" s="213"/>
      <c r="E1759" s="255"/>
      <c r="F1759" s="23"/>
      <c r="G1759" s="23"/>
      <c r="H1759" s="23"/>
      <c r="I1759" s="23"/>
    </row>
    <row r="1760" spans="1:9" s="210" customFormat="1" ht="15" customHeight="1" x14ac:dyDescent="0.25">
      <c r="A1760" s="254"/>
      <c r="B1760" s="213"/>
      <c r="E1760" s="255"/>
      <c r="F1760" s="23"/>
      <c r="G1760" s="23"/>
      <c r="H1760" s="23"/>
      <c r="I1760" s="23"/>
    </row>
    <row r="1761" spans="1:9" s="210" customFormat="1" ht="15" customHeight="1" x14ac:dyDescent="0.25">
      <c r="A1761" s="254"/>
      <c r="B1761" s="213"/>
      <c r="E1761" s="255"/>
      <c r="F1761" s="23"/>
      <c r="G1761" s="23"/>
      <c r="H1761" s="23"/>
      <c r="I1761" s="23"/>
    </row>
    <row r="1762" spans="1:9" s="210" customFormat="1" ht="15" customHeight="1" x14ac:dyDescent="0.25">
      <c r="A1762" s="254"/>
      <c r="B1762" s="213"/>
      <c r="E1762" s="255"/>
      <c r="F1762" s="23"/>
      <c r="G1762" s="23"/>
      <c r="H1762" s="23"/>
      <c r="I1762" s="23"/>
    </row>
    <row r="1763" spans="1:9" s="210" customFormat="1" ht="15" customHeight="1" x14ac:dyDescent="0.25">
      <c r="A1763" s="254"/>
      <c r="B1763" s="213"/>
      <c r="E1763" s="255"/>
      <c r="F1763" s="23"/>
      <c r="G1763" s="23"/>
      <c r="H1763" s="23"/>
      <c r="I1763" s="23"/>
    </row>
    <row r="1764" spans="1:9" s="210" customFormat="1" ht="15" customHeight="1" x14ac:dyDescent="0.25">
      <c r="A1764" s="254"/>
      <c r="B1764" s="213"/>
      <c r="E1764" s="255"/>
      <c r="F1764" s="23"/>
      <c r="G1764" s="23"/>
      <c r="H1764" s="23"/>
      <c r="I1764" s="23"/>
    </row>
    <row r="1765" spans="1:9" s="210" customFormat="1" ht="15" customHeight="1" x14ac:dyDescent="0.25">
      <c r="A1765" s="254"/>
      <c r="B1765" s="213"/>
      <c r="E1765" s="255"/>
      <c r="F1765" s="23"/>
      <c r="G1765" s="23"/>
      <c r="H1765" s="23"/>
      <c r="I1765" s="23"/>
    </row>
    <row r="1766" spans="1:9" s="210" customFormat="1" ht="15" customHeight="1" x14ac:dyDescent="0.25">
      <c r="A1766" s="254"/>
      <c r="B1766" s="213"/>
      <c r="E1766" s="255"/>
      <c r="F1766" s="23"/>
      <c r="G1766" s="23"/>
      <c r="H1766" s="23"/>
      <c r="I1766" s="23"/>
    </row>
    <row r="1767" spans="1:9" s="210" customFormat="1" ht="15" customHeight="1" x14ac:dyDescent="0.25">
      <c r="A1767" s="254"/>
      <c r="B1767" s="213"/>
      <c r="E1767" s="255"/>
      <c r="F1767" s="23"/>
      <c r="G1767" s="23"/>
      <c r="H1767" s="23"/>
      <c r="I1767" s="23"/>
    </row>
    <row r="1768" spans="1:9" s="210" customFormat="1" ht="15" customHeight="1" x14ac:dyDescent="0.25">
      <c r="A1768" s="254"/>
      <c r="B1768" s="213"/>
      <c r="E1768" s="255"/>
      <c r="F1768" s="23"/>
      <c r="G1768" s="23"/>
      <c r="H1768" s="23"/>
      <c r="I1768" s="23"/>
    </row>
    <row r="1769" spans="1:9" s="210" customFormat="1" ht="15" customHeight="1" x14ac:dyDescent="0.25">
      <c r="A1769" s="254"/>
      <c r="B1769" s="213"/>
      <c r="E1769" s="255"/>
      <c r="F1769" s="23"/>
      <c r="G1769" s="23"/>
      <c r="H1769" s="23"/>
      <c r="I1769" s="23"/>
    </row>
    <row r="1770" spans="1:9" s="210" customFormat="1" ht="15" customHeight="1" x14ac:dyDescent="0.25">
      <c r="A1770" s="254"/>
      <c r="B1770" s="213"/>
      <c r="E1770" s="255"/>
      <c r="F1770" s="23"/>
      <c r="G1770" s="23"/>
      <c r="H1770" s="23"/>
      <c r="I1770" s="23"/>
    </row>
    <row r="1771" spans="1:9" s="210" customFormat="1" ht="15" customHeight="1" x14ac:dyDescent="0.25">
      <c r="A1771" s="254"/>
      <c r="B1771" s="213"/>
      <c r="E1771" s="255"/>
      <c r="F1771" s="23"/>
      <c r="G1771" s="23"/>
      <c r="H1771" s="23"/>
      <c r="I1771" s="23"/>
    </row>
    <row r="1772" spans="1:9" s="210" customFormat="1" ht="15" customHeight="1" x14ac:dyDescent="0.25">
      <c r="A1772" s="254"/>
      <c r="B1772" s="213"/>
      <c r="E1772" s="255"/>
      <c r="F1772" s="23"/>
      <c r="G1772" s="23"/>
      <c r="H1772" s="23"/>
      <c r="I1772" s="23"/>
    </row>
    <row r="1773" spans="1:9" s="210" customFormat="1" ht="15" customHeight="1" x14ac:dyDescent="0.25">
      <c r="A1773" s="254"/>
      <c r="B1773" s="213"/>
      <c r="E1773" s="255"/>
      <c r="F1773" s="23"/>
      <c r="G1773" s="23"/>
      <c r="H1773" s="23"/>
      <c r="I1773" s="23"/>
    </row>
    <row r="1774" spans="1:9" s="210" customFormat="1" ht="15" customHeight="1" x14ac:dyDescent="0.25">
      <c r="A1774" s="254"/>
      <c r="B1774" s="213"/>
      <c r="E1774" s="255"/>
      <c r="F1774" s="23"/>
      <c r="G1774" s="23"/>
      <c r="H1774" s="23"/>
      <c r="I1774" s="23"/>
    </row>
    <row r="1775" spans="1:9" s="210" customFormat="1" ht="15" customHeight="1" x14ac:dyDescent="0.25">
      <c r="A1775" s="254"/>
      <c r="B1775" s="213"/>
      <c r="E1775" s="255"/>
      <c r="F1775" s="23"/>
      <c r="G1775" s="23"/>
      <c r="H1775" s="23"/>
      <c r="I1775" s="23"/>
    </row>
    <row r="1776" spans="1:9" s="210" customFormat="1" ht="15" customHeight="1" x14ac:dyDescent="0.25">
      <c r="A1776" s="254"/>
      <c r="B1776" s="213"/>
      <c r="E1776" s="255"/>
      <c r="F1776" s="23"/>
      <c r="G1776" s="23"/>
      <c r="H1776" s="23"/>
      <c r="I1776" s="23"/>
    </row>
    <row r="1777" spans="1:9" s="210" customFormat="1" ht="15" customHeight="1" x14ac:dyDescent="0.25">
      <c r="A1777" s="254"/>
      <c r="B1777" s="213"/>
      <c r="E1777" s="255"/>
      <c r="F1777" s="23"/>
      <c r="G1777" s="23"/>
      <c r="H1777" s="23"/>
      <c r="I1777" s="23"/>
    </row>
    <row r="1778" spans="1:9" s="210" customFormat="1" ht="15" customHeight="1" x14ac:dyDescent="0.25">
      <c r="A1778" s="254"/>
      <c r="B1778" s="213"/>
      <c r="E1778" s="255"/>
      <c r="F1778" s="23"/>
      <c r="G1778" s="23"/>
      <c r="H1778" s="23"/>
      <c r="I1778" s="23"/>
    </row>
    <row r="1779" spans="1:9" s="210" customFormat="1" ht="15" customHeight="1" x14ac:dyDescent="0.25">
      <c r="A1779" s="254"/>
      <c r="B1779" s="213"/>
      <c r="E1779" s="255"/>
      <c r="F1779" s="23"/>
      <c r="G1779" s="23"/>
      <c r="H1779" s="23"/>
      <c r="I1779" s="23"/>
    </row>
    <row r="1780" spans="1:9" s="210" customFormat="1" ht="15" customHeight="1" x14ac:dyDescent="0.25">
      <c r="A1780" s="254"/>
      <c r="B1780" s="213"/>
      <c r="E1780" s="255"/>
      <c r="F1780" s="23"/>
      <c r="G1780" s="23"/>
      <c r="H1780" s="23"/>
      <c r="I1780" s="23"/>
    </row>
    <row r="1781" spans="1:9" s="210" customFormat="1" ht="15" customHeight="1" x14ac:dyDescent="0.25">
      <c r="A1781" s="254"/>
      <c r="B1781" s="213"/>
      <c r="E1781" s="255"/>
      <c r="F1781" s="23"/>
      <c r="G1781" s="23"/>
      <c r="H1781" s="23"/>
      <c r="I1781" s="23"/>
    </row>
    <row r="1782" spans="1:9" s="210" customFormat="1" ht="15" customHeight="1" x14ac:dyDescent="0.25">
      <c r="A1782" s="254"/>
      <c r="B1782" s="213"/>
      <c r="E1782" s="255"/>
      <c r="F1782" s="23"/>
      <c r="G1782" s="23"/>
      <c r="H1782" s="23"/>
      <c r="I1782" s="23"/>
    </row>
    <row r="1783" spans="1:9" s="210" customFormat="1" ht="15" customHeight="1" x14ac:dyDescent="0.25">
      <c r="A1783" s="254"/>
      <c r="B1783" s="213"/>
      <c r="E1783" s="255"/>
      <c r="F1783" s="23"/>
      <c r="G1783" s="23"/>
      <c r="H1783" s="23"/>
      <c r="I1783" s="23"/>
    </row>
    <row r="1784" spans="1:9" s="210" customFormat="1" ht="15" customHeight="1" x14ac:dyDescent="0.25">
      <c r="A1784" s="254"/>
      <c r="B1784" s="213"/>
      <c r="E1784" s="255"/>
      <c r="F1784" s="23"/>
      <c r="G1784" s="23"/>
      <c r="H1784" s="23"/>
      <c r="I1784" s="23"/>
    </row>
    <row r="1785" spans="1:9" s="210" customFormat="1" ht="15" customHeight="1" x14ac:dyDescent="0.25">
      <c r="A1785" s="254"/>
      <c r="B1785" s="213"/>
      <c r="E1785" s="255"/>
      <c r="F1785" s="23"/>
      <c r="G1785" s="23"/>
      <c r="H1785" s="23"/>
      <c r="I1785" s="23"/>
    </row>
    <row r="1786" spans="1:9" s="210" customFormat="1" ht="15" customHeight="1" x14ac:dyDescent="0.25">
      <c r="A1786" s="254"/>
      <c r="B1786" s="213"/>
      <c r="E1786" s="255"/>
      <c r="F1786" s="23"/>
      <c r="G1786" s="23"/>
      <c r="H1786" s="23"/>
      <c r="I1786" s="23"/>
    </row>
    <row r="1787" spans="1:9" s="210" customFormat="1" ht="15" customHeight="1" x14ac:dyDescent="0.25">
      <c r="A1787" s="254"/>
      <c r="B1787" s="213"/>
      <c r="E1787" s="255"/>
      <c r="F1787" s="23"/>
      <c r="G1787" s="23"/>
      <c r="H1787" s="23"/>
      <c r="I1787" s="23"/>
    </row>
    <row r="1788" spans="1:9" s="210" customFormat="1" ht="15" customHeight="1" x14ac:dyDescent="0.25">
      <c r="A1788" s="254"/>
      <c r="B1788" s="213"/>
      <c r="E1788" s="255"/>
      <c r="F1788" s="23"/>
      <c r="G1788" s="23"/>
      <c r="H1788" s="23"/>
      <c r="I1788" s="23"/>
    </row>
    <row r="1789" spans="1:9" s="210" customFormat="1" ht="15" customHeight="1" x14ac:dyDescent="0.25">
      <c r="A1789" s="254"/>
      <c r="B1789" s="213"/>
      <c r="E1789" s="255"/>
      <c r="F1789" s="23"/>
      <c r="G1789" s="23"/>
      <c r="H1789" s="23"/>
      <c r="I1789" s="23"/>
    </row>
    <row r="1790" spans="1:9" s="210" customFormat="1" ht="15" customHeight="1" x14ac:dyDescent="0.25">
      <c r="A1790" s="254"/>
      <c r="B1790" s="213"/>
      <c r="E1790" s="255"/>
      <c r="F1790" s="23"/>
      <c r="G1790" s="23"/>
      <c r="H1790" s="23"/>
      <c r="I1790" s="23"/>
    </row>
    <row r="1791" spans="1:9" s="210" customFormat="1" ht="15" customHeight="1" x14ac:dyDescent="0.25">
      <c r="A1791" s="254"/>
      <c r="B1791" s="213"/>
      <c r="E1791" s="255"/>
      <c r="F1791" s="23"/>
      <c r="G1791" s="23"/>
      <c r="H1791" s="23"/>
      <c r="I1791" s="23"/>
    </row>
    <row r="1792" spans="1:9" s="210" customFormat="1" ht="15" customHeight="1" x14ac:dyDescent="0.25">
      <c r="A1792" s="254"/>
      <c r="B1792" s="213"/>
      <c r="E1792" s="255"/>
      <c r="F1792" s="23"/>
      <c r="G1792" s="23"/>
      <c r="H1792" s="23"/>
      <c r="I1792" s="23"/>
    </row>
    <row r="1793" spans="1:9" s="210" customFormat="1" ht="15" customHeight="1" x14ac:dyDescent="0.25">
      <c r="A1793" s="254"/>
      <c r="B1793" s="213"/>
      <c r="E1793" s="255"/>
      <c r="F1793" s="23"/>
      <c r="G1793" s="23"/>
      <c r="H1793" s="23"/>
      <c r="I1793" s="23"/>
    </row>
    <row r="1794" spans="1:9" s="210" customFormat="1" ht="15" customHeight="1" x14ac:dyDescent="0.25">
      <c r="A1794" s="254"/>
      <c r="B1794" s="213"/>
      <c r="E1794" s="255"/>
      <c r="F1794" s="23"/>
      <c r="G1794" s="23"/>
      <c r="H1794" s="23"/>
      <c r="I1794" s="23"/>
    </row>
    <row r="1795" spans="1:9" s="210" customFormat="1" ht="15" customHeight="1" x14ac:dyDescent="0.25">
      <c r="A1795" s="254"/>
      <c r="B1795" s="213"/>
      <c r="E1795" s="255"/>
      <c r="F1795" s="23"/>
      <c r="G1795" s="23"/>
      <c r="H1795" s="23"/>
      <c r="I1795" s="23"/>
    </row>
    <row r="1796" spans="1:9" s="210" customFormat="1" ht="15" customHeight="1" x14ac:dyDescent="0.25">
      <c r="A1796" s="254"/>
      <c r="B1796" s="213"/>
      <c r="E1796" s="255"/>
      <c r="F1796" s="23"/>
      <c r="G1796" s="23"/>
      <c r="H1796" s="23"/>
      <c r="I1796" s="23"/>
    </row>
    <row r="1797" spans="1:9" s="210" customFormat="1" ht="15" customHeight="1" x14ac:dyDescent="0.25">
      <c r="A1797" s="254"/>
      <c r="B1797" s="213"/>
      <c r="E1797" s="255"/>
      <c r="F1797" s="23"/>
      <c r="G1797" s="23"/>
      <c r="H1797" s="23"/>
      <c r="I1797" s="23"/>
    </row>
    <row r="1798" spans="1:9" s="210" customFormat="1" ht="15" customHeight="1" x14ac:dyDescent="0.25">
      <c r="A1798" s="254"/>
      <c r="B1798" s="213"/>
      <c r="E1798" s="255"/>
      <c r="F1798" s="23"/>
      <c r="G1798" s="23"/>
      <c r="H1798" s="23"/>
      <c r="I1798" s="23"/>
    </row>
    <row r="1799" spans="1:9" s="210" customFormat="1" ht="15" customHeight="1" x14ac:dyDescent="0.25">
      <c r="A1799" s="254"/>
      <c r="B1799" s="213"/>
      <c r="E1799" s="255"/>
      <c r="F1799" s="23"/>
      <c r="G1799" s="23"/>
      <c r="H1799" s="23"/>
      <c r="I1799" s="23"/>
    </row>
    <row r="1800" spans="1:9" s="210" customFormat="1" ht="15" customHeight="1" x14ac:dyDescent="0.25">
      <c r="A1800" s="254"/>
      <c r="B1800" s="213"/>
      <c r="E1800" s="255"/>
      <c r="F1800" s="23"/>
      <c r="G1800" s="23"/>
      <c r="H1800" s="23"/>
      <c r="I1800" s="23"/>
    </row>
    <row r="1801" spans="1:9" s="210" customFormat="1" ht="15" customHeight="1" x14ac:dyDescent="0.25">
      <c r="A1801" s="254"/>
      <c r="B1801" s="213"/>
      <c r="E1801" s="255"/>
      <c r="F1801" s="23"/>
      <c r="G1801" s="23"/>
      <c r="H1801" s="23"/>
      <c r="I1801" s="23"/>
    </row>
    <row r="1802" spans="1:9" s="210" customFormat="1" ht="15" customHeight="1" x14ac:dyDescent="0.25">
      <c r="A1802" s="254"/>
      <c r="B1802" s="213"/>
      <c r="E1802" s="255"/>
      <c r="F1802" s="23"/>
      <c r="G1802" s="23"/>
      <c r="H1802" s="23"/>
      <c r="I1802" s="23"/>
    </row>
    <row r="1803" spans="1:9" s="210" customFormat="1" ht="15" customHeight="1" x14ac:dyDescent="0.25">
      <c r="A1803" s="254"/>
      <c r="B1803" s="213"/>
      <c r="E1803" s="255"/>
      <c r="F1803" s="23"/>
      <c r="G1803" s="23"/>
      <c r="H1803" s="23"/>
      <c r="I1803" s="23"/>
    </row>
    <row r="1804" spans="1:9" s="210" customFormat="1" ht="15" customHeight="1" x14ac:dyDescent="0.25">
      <c r="A1804" s="254"/>
      <c r="B1804" s="213"/>
      <c r="E1804" s="255"/>
      <c r="F1804" s="23"/>
      <c r="G1804" s="23"/>
      <c r="H1804" s="23"/>
      <c r="I1804" s="23"/>
    </row>
    <row r="1805" spans="1:9" s="210" customFormat="1" ht="15" customHeight="1" x14ac:dyDescent="0.25">
      <c r="A1805" s="254"/>
      <c r="B1805" s="213"/>
      <c r="E1805" s="255"/>
      <c r="F1805" s="23"/>
      <c r="G1805" s="23"/>
      <c r="H1805" s="23"/>
      <c r="I1805" s="23"/>
    </row>
    <row r="1806" spans="1:9" s="210" customFormat="1" ht="15" customHeight="1" x14ac:dyDescent="0.25">
      <c r="A1806" s="254"/>
      <c r="B1806" s="213"/>
      <c r="E1806" s="255"/>
      <c r="F1806" s="23"/>
      <c r="G1806" s="23"/>
      <c r="H1806" s="23"/>
      <c r="I1806" s="23"/>
    </row>
    <row r="1807" spans="1:9" s="210" customFormat="1" ht="15" customHeight="1" x14ac:dyDescent="0.25">
      <c r="A1807" s="254"/>
      <c r="B1807" s="213"/>
      <c r="E1807" s="255"/>
      <c r="F1807" s="23"/>
      <c r="G1807" s="23"/>
      <c r="H1807" s="23"/>
      <c r="I1807" s="23"/>
    </row>
    <row r="1808" spans="1:9" s="210" customFormat="1" ht="15" customHeight="1" x14ac:dyDescent="0.25">
      <c r="A1808" s="254"/>
      <c r="B1808" s="213"/>
      <c r="E1808" s="255"/>
      <c r="F1808" s="23"/>
      <c r="G1808" s="23"/>
      <c r="H1808" s="23"/>
      <c r="I1808" s="23"/>
    </row>
    <row r="1809" spans="1:9" s="210" customFormat="1" ht="15" customHeight="1" x14ac:dyDescent="0.25">
      <c r="A1809" s="254"/>
      <c r="B1809" s="213"/>
      <c r="E1809" s="255"/>
      <c r="F1809" s="23"/>
      <c r="G1809" s="23"/>
      <c r="H1809" s="23"/>
      <c r="I1809" s="23"/>
    </row>
    <row r="1810" spans="1:9" s="210" customFormat="1" ht="15" customHeight="1" x14ac:dyDescent="0.25">
      <c r="A1810" s="254"/>
      <c r="B1810" s="213"/>
      <c r="E1810" s="255"/>
      <c r="F1810" s="23"/>
      <c r="G1810" s="23"/>
      <c r="H1810" s="23"/>
      <c r="I1810" s="23"/>
    </row>
    <row r="1811" spans="1:9" s="210" customFormat="1" ht="15" customHeight="1" x14ac:dyDescent="0.25">
      <c r="A1811" s="254"/>
      <c r="B1811" s="213"/>
      <c r="E1811" s="255"/>
      <c r="F1811" s="23"/>
      <c r="G1811" s="23"/>
      <c r="H1811" s="23"/>
      <c r="I1811" s="23"/>
    </row>
    <row r="1812" spans="1:9" s="210" customFormat="1" ht="15" customHeight="1" x14ac:dyDescent="0.25">
      <c r="A1812" s="254"/>
      <c r="B1812" s="213"/>
      <c r="E1812" s="255"/>
      <c r="F1812" s="23"/>
      <c r="G1812" s="23"/>
      <c r="H1812" s="23"/>
      <c r="I1812" s="23"/>
    </row>
    <row r="1813" spans="1:9" s="210" customFormat="1" ht="15" customHeight="1" x14ac:dyDescent="0.25">
      <c r="A1813" s="254"/>
      <c r="B1813" s="213"/>
      <c r="E1813" s="255"/>
      <c r="F1813" s="23"/>
      <c r="G1813" s="23"/>
      <c r="H1813" s="23"/>
      <c r="I1813" s="23"/>
    </row>
    <row r="1814" spans="1:9" s="210" customFormat="1" ht="15" customHeight="1" x14ac:dyDescent="0.25">
      <c r="A1814" s="254"/>
      <c r="B1814" s="213"/>
      <c r="E1814" s="255"/>
      <c r="F1814" s="23"/>
      <c r="G1814" s="23"/>
      <c r="H1814" s="23"/>
      <c r="I1814" s="23"/>
    </row>
    <row r="1815" spans="1:9" s="210" customFormat="1" ht="15" customHeight="1" x14ac:dyDescent="0.25">
      <c r="A1815" s="254"/>
      <c r="B1815" s="213"/>
      <c r="E1815" s="255"/>
      <c r="F1815" s="23"/>
      <c r="G1815" s="23"/>
      <c r="H1815" s="23"/>
      <c r="I1815" s="23"/>
    </row>
    <row r="1816" spans="1:9" s="210" customFormat="1" ht="15" customHeight="1" x14ac:dyDescent="0.25">
      <c r="A1816" s="254"/>
      <c r="B1816" s="213"/>
      <c r="E1816" s="255"/>
      <c r="F1816" s="23"/>
      <c r="G1816" s="23"/>
      <c r="H1816" s="23"/>
      <c r="I1816" s="23"/>
    </row>
    <row r="1817" spans="1:9" s="210" customFormat="1" ht="15" customHeight="1" x14ac:dyDescent="0.25">
      <c r="A1817" s="254"/>
      <c r="B1817" s="213"/>
      <c r="E1817" s="255"/>
      <c r="F1817" s="23"/>
      <c r="G1817" s="23"/>
      <c r="H1817" s="23"/>
      <c r="I1817" s="23"/>
    </row>
    <row r="1818" spans="1:9" s="210" customFormat="1" ht="15" customHeight="1" x14ac:dyDescent="0.25">
      <c r="A1818" s="254"/>
      <c r="B1818" s="213"/>
      <c r="E1818" s="255"/>
      <c r="F1818" s="23"/>
      <c r="G1818" s="23"/>
      <c r="H1818" s="23"/>
      <c r="I1818" s="23"/>
    </row>
    <row r="1819" spans="1:9" s="210" customFormat="1" ht="15" customHeight="1" x14ac:dyDescent="0.25">
      <c r="A1819" s="254"/>
      <c r="B1819" s="213"/>
      <c r="E1819" s="255"/>
      <c r="F1819" s="23"/>
      <c r="G1819" s="23"/>
      <c r="H1819" s="23"/>
      <c r="I1819" s="23"/>
    </row>
    <row r="1820" spans="1:9" s="210" customFormat="1" ht="15" customHeight="1" x14ac:dyDescent="0.25">
      <c r="A1820" s="254"/>
      <c r="B1820" s="213"/>
      <c r="E1820" s="255"/>
      <c r="F1820" s="23"/>
      <c r="G1820" s="23"/>
      <c r="H1820" s="23"/>
      <c r="I1820" s="23"/>
    </row>
    <row r="1821" spans="1:9" s="210" customFormat="1" ht="15" customHeight="1" x14ac:dyDescent="0.25">
      <c r="A1821" s="254"/>
      <c r="B1821" s="213"/>
      <c r="E1821" s="255"/>
      <c r="F1821" s="23"/>
      <c r="G1821" s="23"/>
      <c r="H1821" s="23"/>
      <c r="I1821" s="23"/>
    </row>
    <row r="1822" spans="1:9" s="210" customFormat="1" ht="15" customHeight="1" x14ac:dyDescent="0.25">
      <c r="A1822" s="254"/>
      <c r="B1822" s="213"/>
      <c r="E1822" s="255"/>
      <c r="F1822" s="23"/>
      <c r="G1822" s="23"/>
      <c r="H1822" s="23"/>
      <c r="I1822" s="23"/>
    </row>
    <row r="1823" spans="1:9" s="210" customFormat="1" ht="15" customHeight="1" x14ac:dyDescent="0.25">
      <c r="A1823" s="254"/>
      <c r="B1823" s="213"/>
      <c r="E1823" s="255"/>
      <c r="F1823" s="23"/>
      <c r="G1823" s="23"/>
      <c r="H1823" s="23"/>
      <c r="I1823" s="23"/>
    </row>
    <row r="1824" spans="1:9" s="210" customFormat="1" ht="15" customHeight="1" x14ac:dyDescent="0.25">
      <c r="A1824" s="254"/>
      <c r="B1824" s="213"/>
      <c r="E1824" s="255"/>
      <c r="F1824" s="23"/>
      <c r="G1824" s="23"/>
      <c r="H1824" s="23"/>
      <c r="I1824" s="23"/>
    </row>
    <row r="1825" spans="1:9" s="210" customFormat="1" ht="15" customHeight="1" x14ac:dyDescent="0.25">
      <c r="A1825" s="254"/>
      <c r="B1825" s="213"/>
      <c r="E1825" s="255"/>
      <c r="F1825" s="23"/>
      <c r="G1825" s="23"/>
      <c r="H1825" s="23"/>
      <c r="I1825" s="23"/>
    </row>
    <row r="1826" spans="1:9" s="210" customFormat="1" ht="15" customHeight="1" x14ac:dyDescent="0.25">
      <c r="A1826" s="254"/>
      <c r="B1826" s="213"/>
      <c r="E1826" s="255"/>
      <c r="F1826" s="23"/>
      <c r="G1826" s="23"/>
      <c r="H1826" s="23"/>
      <c r="I1826" s="23"/>
    </row>
    <row r="1827" spans="1:9" s="210" customFormat="1" ht="15" customHeight="1" x14ac:dyDescent="0.25">
      <c r="A1827" s="254"/>
      <c r="B1827" s="213"/>
      <c r="E1827" s="255"/>
      <c r="F1827" s="23"/>
      <c r="G1827" s="23"/>
      <c r="H1827" s="23"/>
      <c r="I1827" s="23"/>
    </row>
    <row r="1828" spans="1:9" s="210" customFormat="1" ht="15" customHeight="1" x14ac:dyDescent="0.25">
      <c r="A1828" s="254"/>
      <c r="B1828" s="213"/>
      <c r="E1828" s="255"/>
      <c r="F1828" s="23"/>
      <c r="G1828" s="23"/>
      <c r="H1828" s="23"/>
      <c r="I1828" s="23"/>
    </row>
    <row r="1829" spans="1:9" s="210" customFormat="1" ht="15" customHeight="1" x14ac:dyDescent="0.25">
      <c r="A1829" s="254"/>
      <c r="B1829" s="213"/>
      <c r="E1829" s="255"/>
      <c r="F1829" s="23"/>
      <c r="G1829" s="23"/>
      <c r="H1829" s="23"/>
      <c r="I1829" s="23"/>
    </row>
    <row r="1830" spans="1:9" s="210" customFormat="1" ht="15" customHeight="1" x14ac:dyDescent="0.25">
      <c r="A1830" s="254"/>
      <c r="B1830" s="213"/>
      <c r="E1830" s="255"/>
      <c r="F1830" s="23"/>
      <c r="G1830" s="23"/>
      <c r="H1830" s="23"/>
      <c r="I1830" s="23"/>
    </row>
    <row r="1831" spans="1:9" s="210" customFormat="1" ht="15" customHeight="1" x14ac:dyDescent="0.25">
      <c r="A1831" s="254"/>
      <c r="B1831" s="213"/>
      <c r="E1831" s="255"/>
      <c r="F1831" s="23"/>
      <c r="G1831" s="23"/>
      <c r="H1831" s="23"/>
      <c r="I1831" s="23"/>
    </row>
    <row r="1832" spans="1:9" s="210" customFormat="1" ht="15" customHeight="1" x14ac:dyDescent="0.25">
      <c r="A1832" s="254"/>
      <c r="B1832" s="213"/>
      <c r="E1832" s="255"/>
      <c r="F1832" s="23"/>
      <c r="G1832" s="23"/>
      <c r="H1832" s="23"/>
      <c r="I1832" s="23"/>
    </row>
    <row r="1833" spans="1:9" s="210" customFormat="1" ht="15" customHeight="1" x14ac:dyDescent="0.25">
      <c r="A1833" s="254"/>
      <c r="B1833" s="213"/>
      <c r="E1833" s="255"/>
      <c r="F1833" s="23"/>
      <c r="G1833" s="23"/>
      <c r="H1833" s="23"/>
      <c r="I1833" s="23"/>
    </row>
    <row r="1834" spans="1:9" s="210" customFormat="1" ht="15" customHeight="1" x14ac:dyDescent="0.25">
      <c r="A1834" s="254"/>
      <c r="B1834" s="213"/>
      <c r="E1834" s="255"/>
      <c r="F1834" s="23"/>
      <c r="G1834" s="23"/>
      <c r="H1834" s="23"/>
      <c r="I1834" s="23"/>
    </row>
    <row r="1835" spans="1:9" s="210" customFormat="1" ht="15" customHeight="1" x14ac:dyDescent="0.25">
      <c r="A1835" s="254"/>
      <c r="B1835" s="213"/>
      <c r="E1835" s="255"/>
      <c r="F1835" s="23"/>
      <c r="G1835" s="23"/>
      <c r="H1835" s="23"/>
      <c r="I1835" s="23"/>
    </row>
    <row r="1836" spans="1:9" s="210" customFormat="1" ht="15" customHeight="1" x14ac:dyDescent="0.25">
      <c r="A1836" s="254"/>
      <c r="B1836" s="213"/>
      <c r="E1836" s="255"/>
      <c r="F1836" s="23"/>
      <c r="G1836" s="23"/>
      <c r="H1836" s="23"/>
      <c r="I1836" s="23"/>
    </row>
    <row r="1837" spans="1:9" s="210" customFormat="1" ht="15" customHeight="1" x14ac:dyDescent="0.25">
      <c r="A1837" s="254"/>
      <c r="B1837" s="213"/>
      <c r="E1837" s="255"/>
      <c r="F1837" s="23"/>
      <c r="G1837" s="23"/>
      <c r="H1837" s="23"/>
      <c r="I1837" s="23"/>
    </row>
    <row r="1838" spans="1:9" s="210" customFormat="1" ht="15" customHeight="1" x14ac:dyDescent="0.25">
      <c r="A1838" s="254"/>
      <c r="B1838" s="213"/>
      <c r="E1838" s="255"/>
      <c r="F1838" s="23"/>
      <c r="G1838" s="23"/>
      <c r="H1838" s="23"/>
      <c r="I1838" s="23"/>
    </row>
    <row r="1839" spans="1:9" s="210" customFormat="1" ht="15" customHeight="1" x14ac:dyDescent="0.25">
      <c r="A1839" s="254"/>
      <c r="B1839" s="213"/>
      <c r="E1839" s="255"/>
      <c r="F1839" s="23"/>
      <c r="G1839" s="23"/>
      <c r="H1839" s="23"/>
      <c r="I1839" s="23"/>
    </row>
    <row r="1840" spans="1:9" s="210" customFormat="1" ht="15" customHeight="1" x14ac:dyDescent="0.25">
      <c r="A1840" s="254"/>
      <c r="B1840" s="213"/>
      <c r="E1840" s="255"/>
      <c r="F1840" s="23"/>
      <c r="G1840" s="23"/>
      <c r="H1840" s="23"/>
      <c r="I1840" s="23"/>
    </row>
    <row r="1841" spans="1:9" s="210" customFormat="1" ht="15" customHeight="1" x14ac:dyDescent="0.25">
      <c r="A1841" s="254"/>
      <c r="B1841" s="213"/>
      <c r="E1841" s="255"/>
      <c r="F1841" s="23"/>
      <c r="G1841" s="23"/>
      <c r="H1841" s="23"/>
      <c r="I1841" s="23"/>
    </row>
    <row r="1842" spans="1:9" s="210" customFormat="1" ht="15" customHeight="1" x14ac:dyDescent="0.25">
      <c r="A1842" s="254"/>
      <c r="B1842" s="213"/>
      <c r="E1842" s="255"/>
      <c r="F1842" s="23"/>
      <c r="G1842" s="23"/>
      <c r="H1842" s="23"/>
      <c r="I1842" s="23"/>
    </row>
    <row r="1843" spans="1:9" s="210" customFormat="1" ht="15" customHeight="1" x14ac:dyDescent="0.25">
      <c r="A1843" s="254"/>
      <c r="B1843" s="213"/>
      <c r="E1843" s="255"/>
      <c r="F1843" s="23"/>
      <c r="G1843" s="23"/>
      <c r="H1843" s="23"/>
      <c r="I1843" s="23"/>
    </row>
    <row r="1844" spans="1:9" s="210" customFormat="1" ht="15" customHeight="1" x14ac:dyDescent="0.25">
      <c r="A1844" s="254"/>
      <c r="B1844" s="213"/>
      <c r="E1844" s="255"/>
      <c r="F1844" s="23"/>
      <c r="G1844" s="23"/>
      <c r="H1844" s="23"/>
      <c r="I1844" s="23"/>
    </row>
    <row r="1845" spans="1:9" s="210" customFormat="1" ht="15" customHeight="1" x14ac:dyDescent="0.25">
      <c r="A1845" s="254"/>
      <c r="B1845" s="213"/>
      <c r="E1845" s="255"/>
      <c r="F1845" s="23"/>
      <c r="G1845" s="23"/>
      <c r="H1845" s="23"/>
      <c r="I1845" s="23"/>
    </row>
    <row r="1846" spans="1:9" s="210" customFormat="1" ht="15" customHeight="1" x14ac:dyDescent="0.25">
      <c r="A1846" s="254"/>
      <c r="B1846" s="213"/>
      <c r="E1846" s="255"/>
      <c r="F1846" s="23"/>
      <c r="G1846" s="23"/>
      <c r="H1846" s="23"/>
      <c r="I1846" s="23"/>
    </row>
    <row r="1847" spans="1:9" s="210" customFormat="1" ht="15" customHeight="1" x14ac:dyDescent="0.25">
      <c r="A1847" s="254"/>
      <c r="B1847" s="213"/>
      <c r="E1847" s="255"/>
      <c r="F1847" s="23"/>
      <c r="G1847" s="23"/>
      <c r="H1847" s="23"/>
      <c r="I1847" s="23"/>
    </row>
    <row r="1848" spans="1:9" s="210" customFormat="1" ht="15" customHeight="1" x14ac:dyDescent="0.25">
      <c r="A1848" s="254"/>
      <c r="B1848" s="213"/>
      <c r="E1848" s="255"/>
      <c r="F1848" s="23"/>
      <c r="G1848" s="23"/>
      <c r="H1848" s="23"/>
      <c r="I1848" s="23"/>
    </row>
    <row r="1849" spans="1:9" s="210" customFormat="1" ht="15" customHeight="1" x14ac:dyDescent="0.25">
      <c r="A1849" s="254"/>
      <c r="B1849" s="213"/>
      <c r="E1849" s="255"/>
      <c r="F1849" s="23"/>
      <c r="G1849" s="23"/>
      <c r="H1849" s="23"/>
      <c r="I1849" s="23"/>
    </row>
    <row r="1850" spans="1:9" s="210" customFormat="1" ht="15" customHeight="1" x14ac:dyDescent="0.25">
      <c r="A1850" s="254"/>
      <c r="B1850" s="213"/>
      <c r="E1850" s="255"/>
      <c r="F1850" s="23"/>
      <c r="G1850" s="23"/>
      <c r="H1850" s="23"/>
      <c r="I1850" s="23"/>
    </row>
    <row r="1851" spans="1:9" s="210" customFormat="1" ht="15" customHeight="1" x14ac:dyDescent="0.25">
      <c r="A1851" s="254"/>
      <c r="B1851" s="213"/>
      <c r="E1851" s="255"/>
      <c r="F1851" s="23"/>
      <c r="G1851" s="23"/>
      <c r="H1851" s="23"/>
      <c r="I1851" s="23"/>
    </row>
    <row r="1852" spans="1:9" s="210" customFormat="1" ht="15" customHeight="1" x14ac:dyDescent="0.25">
      <c r="A1852" s="254"/>
      <c r="B1852" s="213"/>
      <c r="E1852" s="255"/>
      <c r="F1852" s="23"/>
      <c r="G1852" s="23"/>
      <c r="H1852" s="23"/>
      <c r="I1852" s="23"/>
    </row>
    <row r="1853" spans="1:9" s="210" customFormat="1" ht="15" customHeight="1" x14ac:dyDescent="0.25">
      <c r="A1853" s="254"/>
      <c r="B1853" s="213"/>
      <c r="E1853" s="255"/>
      <c r="F1853" s="23"/>
      <c r="G1853" s="23"/>
      <c r="H1853" s="23"/>
      <c r="I1853" s="23"/>
    </row>
    <row r="1854" spans="1:9" s="210" customFormat="1" ht="15" customHeight="1" x14ac:dyDescent="0.25">
      <c r="A1854" s="254"/>
      <c r="B1854" s="213"/>
      <c r="E1854" s="255"/>
      <c r="F1854" s="23"/>
      <c r="G1854" s="23"/>
      <c r="H1854" s="23"/>
      <c r="I1854" s="23"/>
    </row>
    <row r="1855" spans="1:9" s="210" customFormat="1" ht="15" customHeight="1" x14ac:dyDescent="0.25">
      <c r="A1855" s="254"/>
      <c r="B1855" s="213"/>
      <c r="E1855" s="255"/>
      <c r="F1855" s="23"/>
      <c r="G1855" s="23"/>
      <c r="H1855" s="23"/>
      <c r="I1855" s="23"/>
    </row>
    <row r="1856" spans="1:9" s="210" customFormat="1" ht="15" customHeight="1" x14ac:dyDescent="0.25">
      <c r="A1856" s="254"/>
      <c r="B1856" s="213"/>
      <c r="E1856" s="255"/>
      <c r="F1856" s="23"/>
      <c r="G1856" s="23"/>
      <c r="H1856" s="23"/>
      <c r="I1856" s="23"/>
    </row>
    <row r="1857" spans="1:9" s="210" customFormat="1" ht="15" customHeight="1" x14ac:dyDescent="0.25">
      <c r="A1857" s="254"/>
      <c r="B1857" s="213"/>
      <c r="E1857" s="255"/>
      <c r="F1857" s="23"/>
      <c r="G1857" s="23"/>
      <c r="H1857" s="23"/>
      <c r="I1857" s="23"/>
    </row>
    <row r="1858" spans="1:9" s="210" customFormat="1" ht="15" customHeight="1" x14ac:dyDescent="0.25">
      <c r="A1858" s="254"/>
      <c r="B1858" s="213"/>
      <c r="E1858" s="255"/>
      <c r="F1858" s="23"/>
      <c r="G1858" s="23"/>
      <c r="H1858" s="23"/>
      <c r="I1858" s="23"/>
    </row>
    <row r="1859" spans="1:9" s="210" customFormat="1" ht="15" customHeight="1" x14ac:dyDescent="0.25">
      <c r="A1859" s="254"/>
      <c r="B1859" s="213"/>
      <c r="E1859" s="255"/>
      <c r="F1859" s="23"/>
      <c r="G1859" s="23"/>
      <c r="H1859" s="23"/>
      <c r="I1859" s="23"/>
    </row>
    <row r="1860" spans="1:9" s="210" customFormat="1" ht="15" customHeight="1" x14ac:dyDescent="0.25">
      <c r="A1860" s="254"/>
      <c r="B1860" s="213"/>
      <c r="E1860" s="255"/>
      <c r="F1860" s="23"/>
      <c r="G1860" s="23"/>
      <c r="H1860" s="23"/>
      <c r="I1860" s="23"/>
    </row>
    <row r="1861" spans="1:9" s="210" customFormat="1" ht="15" customHeight="1" x14ac:dyDescent="0.25">
      <c r="A1861" s="254"/>
      <c r="B1861" s="213"/>
      <c r="E1861" s="255"/>
      <c r="F1861" s="23"/>
      <c r="G1861" s="23"/>
      <c r="H1861" s="23"/>
      <c r="I1861" s="23"/>
    </row>
    <row r="1862" spans="1:9" s="210" customFormat="1" ht="15" customHeight="1" x14ac:dyDescent="0.25">
      <c r="A1862" s="254"/>
      <c r="B1862" s="213"/>
      <c r="E1862" s="255"/>
      <c r="F1862" s="23"/>
      <c r="G1862" s="23"/>
      <c r="H1862" s="23"/>
      <c r="I1862" s="23"/>
    </row>
    <row r="1863" spans="1:9" s="210" customFormat="1" ht="15" customHeight="1" x14ac:dyDescent="0.25">
      <c r="A1863" s="254"/>
      <c r="B1863" s="213"/>
      <c r="E1863" s="255"/>
      <c r="F1863" s="23"/>
      <c r="G1863" s="23"/>
      <c r="H1863" s="23"/>
      <c r="I1863" s="23"/>
    </row>
    <row r="1864" spans="1:9" s="210" customFormat="1" ht="15" customHeight="1" x14ac:dyDescent="0.25">
      <c r="A1864" s="254"/>
      <c r="B1864" s="213"/>
      <c r="E1864" s="255"/>
      <c r="F1864" s="23"/>
      <c r="G1864" s="23"/>
      <c r="H1864" s="23"/>
      <c r="I1864" s="23"/>
    </row>
    <row r="1865" spans="1:9" s="210" customFormat="1" ht="15" customHeight="1" x14ac:dyDescent="0.25">
      <c r="A1865" s="254"/>
      <c r="B1865" s="213"/>
      <c r="E1865" s="255"/>
      <c r="F1865" s="23"/>
      <c r="G1865" s="23"/>
      <c r="H1865" s="23"/>
      <c r="I1865" s="23"/>
    </row>
    <row r="1866" spans="1:9" s="210" customFormat="1" ht="15" customHeight="1" x14ac:dyDescent="0.25">
      <c r="A1866" s="254"/>
      <c r="B1866" s="213"/>
      <c r="E1866" s="255"/>
      <c r="F1866" s="23"/>
      <c r="G1866" s="23"/>
      <c r="H1866" s="23"/>
      <c r="I1866" s="23"/>
    </row>
    <row r="1867" spans="1:9" s="210" customFormat="1" ht="15" customHeight="1" x14ac:dyDescent="0.25">
      <c r="A1867" s="254"/>
      <c r="B1867" s="213"/>
      <c r="E1867" s="255"/>
      <c r="F1867" s="23"/>
      <c r="G1867" s="23"/>
      <c r="H1867" s="23"/>
      <c r="I1867" s="23"/>
    </row>
    <row r="1868" spans="1:9" s="210" customFormat="1" ht="15" customHeight="1" x14ac:dyDescent="0.25">
      <c r="A1868" s="254"/>
      <c r="B1868" s="213"/>
      <c r="E1868" s="255"/>
      <c r="F1868" s="23"/>
      <c r="G1868" s="23"/>
      <c r="H1868" s="23"/>
      <c r="I1868" s="23"/>
    </row>
    <row r="1869" spans="1:9" s="210" customFormat="1" ht="15" customHeight="1" x14ac:dyDescent="0.25">
      <c r="A1869" s="254"/>
      <c r="B1869" s="213"/>
      <c r="E1869" s="255"/>
      <c r="F1869" s="23"/>
      <c r="G1869" s="23"/>
      <c r="H1869" s="23"/>
      <c r="I1869" s="23"/>
    </row>
    <row r="1870" spans="1:9" s="210" customFormat="1" ht="15" customHeight="1" x14ac:dyDescent="0.25">
      <c r="A1870" s="254"/>
      <c r="B1870" s="213"/>
      <c r="E1870" s="255"/>
      <c r="F1870" s="23"/>
      <c r="G1870" s="23"/>
      <c r="H1870" s="23"/>
      <c r="I1870" s="23"/>
    </row>
    <row r="1871" spans="1:9" s="210" customFormat="1" ht="15" customHeight="1" x14ac:dyDescent="0.25">
      <c r="A1871" s="254"/>
      <c r="B1871" s="213"/>
      <c r="E1871" s="255"/>
      <c r="F1871" s="23"/>
      <c r="G1871" s="23"/>
      <c r="H1871" s="23"/>
      <c r="I1871" s="23"/>
    </row>
    <row r="1872" spans="1:9" s="210" customFormat="1" ht="15" customHeight="1" x14ac:dyDescent="0.25">
      <c r="A1872" s="254"/>
      <c r="B1872" s="213"/>
      <c r="E1872" s="255"/>
      <c r="F1872" s="23"/>
      <c r="G1872" s="23"/>
      <c r="H1872" s="23"/>
      <c r="I1872" s="23"/>
    </row>
    <row r="1873" spans="1:9" s="210" customFormat="1" ht="15" customHeight="1" x14ac:dyDescent="0.25">
      <c r="A1873" s="254"/>
      <c r="B1873" s="213"/>
      <c r="E1873" s="255"/>
      <c r="F1873" s="23"/>
      <c r="G1873" s="23"/>
      <c r="H1873" s="23"/>
      <c r="I1873" s="23"/>
    </row>
    <row r="1874" spans="1:9" s="210" customFormat="1" ht="15" customHeight="1" x14ac:dyDescent="0.25">
      <c r="A1874" s="254"/>
      <c r="B1874" s="213"/>
      <c r="E1874" s="255"/>
      <c r="F1874" s="23"/>
      <c r="G1874" s="23"/>
      <c r="H1874" s="23"/>
      <c r="I1874" s="23"/>
    </row>
    <row r="1875" spans="1:9" s="210" customFormat="1" ht="15" customHeight="1" x14ac:dyDescent="0.25">
      <c r="A1875" s="254"/>
      <c r="B1875" s="213"/>
      <c r="E1875" s="255"/>
      <c r="F1875" s="23"/>
      <c r="G1875" s="23"/>
      <c r="H1875" s="23"/>
      <c r="I1875" s="23"/>
    </row>
    <row r="1876" spans="1:9" s="210" customFormat="1" ht="15" customHeight="1" x14ac:dyDescent="0.25">
      <c r="A1876" s="254"/>
      <c r="B1876" s="213"/>
      <c r="E1876" s="255"/>
      <c r="F1876" s="23"/>
      <c r="G1876" s="23"/>
      <c r="H1876" s="23"/>
      <c r="I1876" s="23"/>
    </row>
    <row r="1877" spans="1:9" s="210" customFormat="1" ht="15" customHeight="1" x14ac:dyDescent="0.25">
      <c r="A1877" s="254"/>
      <c r="B1877" s="213"/>
      <c r="E1877" s="255"/>
      <c r="F1877" s="23"/>
      <c r="G1877" s="23"/>
      <c r="H1877" s="23"/>
      <c r="I1877" s="23"/>
    </row>
    <row r="1878" spans="1:9" s="210" customFormat="1" ht="15" customHeight="1" x14ac:dyDescent="0.25">
      <c r="A1878" s="254"/>
      <c r="B1878" s="213"/>
      <c r="E1878" s="255"/>
      <c r="F1878" s="23"/>
      <c r="G1878" s="23"/>
      <c r="H1878" s="23"/>
      <c r="I1878" s="23"/>
    </row>
    <row r="1879" spans="1:9" s="210" customFormat="1" ht="15" customHeight="1" x14ac:dyDescent="0.25">
      <c r="A1879" s="254"/>
      <c r="B1879" s="213"/>
      <c r="E1879" s="255"/>
      <c r="F1879" s="23"/>
      <c r="G1879" s="23"/>
      <c r="H1879" s="23"/>
      <c r="I1879" s="23"/>
    </row>
    <row r="1880" spans="1:9" s="210" customFormat="1" ht="15" customHeight="1" x14ac:dyDescent="0.25">
      <c r="A1880" s="254"/>
      <c r="B1880" s="213"/>
      <c r="E1880" s="255"/>
      <c r="F1880" s="23"/>
      <c r="G1880" s="23"/>
      <c r="H1880" s="23"/>
      <c r="I1880" s="23"/>
    </row>
    <row r="1881" spans="1:9" s="210" customFormat="1" ht="15" customHeight="1" x14ac:dyDescent="0.25">
      <c r="A1881" s="254"/>
      <c r="B1881" s="213"/>
      <c r="E1881" s="255"/>
      <c r="F1881" s="23"/>
      <c r="G1881" s="23"/>
      <c r="H1881" s="23"/>
      <c r="I1881" s="23"/>
    </row>
    <row r="1882" spans="1:9" s="210" customFormat="1" ht="15" customHeight="1" x14ac:dyDescent="0.25">
      <c r="A1882" s="254"/>
      <c r="B1882" s="213"/>
      <c r="E1882" s="255"/>
      <c r="F1882" s="23"/>
      <c r="G1882" s="23"/>
      <c r="H1882" s="23"/>
      <c r="I1882" s="23"/>
    </row>
    <row r="1883" spans="1:9" s="210" customFormat="1" ht="15" customHeight="1" x14ac:dyDescent="0.25">
      <c r="A1883" s="254"/>
      <c r="B1883" s="213"/>
      <c r="E1883" s="255"/>
      <c r="F1883" s="23"/>
      <c r="G1883" s="23"/>
      <c r="H1883" s="23"/>
      <c r="I1883" s="23"/>
    </row>
    <row r="1884" spans="1:9" s="210" customFormat="1" ht="15" customHeight="1" x14ac:dyDescent="0.25">
      <c r="A1884" s="254"/>
      <c r="B1884" s="213"/>
      <c r="E1884" s="255"/>
      <c r="F1884" s="23"/>
      <c r="G1884" s="23"/>
      <c r="H1884" s="23"/>
      <c r="I1884" s="23"/>
    </row>
    <row r="1885" spans="1:9" s="210" customFormat="1" ht="15" customHeight="1" x14ac:dyDescent="0.25">
      <c r="A1885" s="254"/>
      <c r="B1885" s="213"/>
      <c r="E1885" s="255"/>
      <c r="F1885" s="23"/>
      <c r="G1885" s="23"/>
      <c r="H1885" s="23"/>
      <c r="I1885" s="23"/>
    </row>
    <row r="1886" spans="1:9" s="210" customFormat="1" ht="15" customHeight="1" x14ac:dyDescent="0.25">
      <c r="A1886" s="254"/>
      <c r="B1886" s="213"/>
      <c r="E1886" s="255"/>
      <c r="F1886" s="23"/>
      <c r="G1886" s="23"/>
      <c r="H1886" s="23"/>
      <c r="I1886" s="23"/>
    </row>
    <row r="1887" spans="1:9" s="210" customFormat="1" ht="15" customHeight="1" x14ac:dyDescent="0.25">
      <c r="A1887" s="254"/>
      <c r="B1887" s="213"/>
      <c r="E1887" s="255"/>
      <c r="F1887" s="23"/>
      <c r="G1887" s="23"/>
      <c r="H1887" s="23"/>
      <c r="I1887" s="23"/>
    </row>
    <row r="1888" spans="1:9" s="210" customFormat="1" ht="15" customHeight="1" x14ac:dyDescent="0.25">
      <c r="A1888" s="254"/>
      <c r="B1888" s="213"/>
      <c r="E1888" s="255"/>
      <c r="F1888" s="23"/>
      <c r="G1888" s="23"/>
      <c r="H1888" s="23"/>
      <c r="I1888" s="23"/>
    </row>
    <row r="1889" spans="1:9" s="210" customFormat="1" ht="15" customHeight="1" x14ac:dyDescent="0.25">
      <c r="A1889" s="254"/>
      <c r="B1889" s="213"/>
      <c r="E1889" s="255"/>
      <c r="F1889" s="23"/>
      <c r="G1889" s="23"/>
      <c r="H1889" s="23"/>
      <c r="I1889" s="23"/>
    </row>
    <row r="1890" spans="1:9" s="210" customFormat="1" ht="15" customHeight="1" x14ac:dyDescent="0.25">
      <c r="A1890" s="254"/>
      <c r="B1890" s="213"/>
      <c r="E1890" s="255"/>
      <c r="F1890" s="23"/>
      <c r="G1890" s="23"/>
      <c r="H1890" s="23"/>
      <c r="I1890" s="23"/>
    </row>
    <row r="1891" spans="1:9" s="210" customFormat="1" ht="15" customHeight="1" x14ac:dyDescent="0.25">
      <c r="A1891" s="254"/>
      <c r="B1891" s="213"/>
      <c r="E1891" s="255"/>
      <c r="F1891" s="23"/>
      <c r="G1891" s="23"/>
      <c r="H1891" s="23"/>
      <c r="I1891" s="23"/>
    </row>
    <row r="1892" spans="1:9" s="210" customFormat="1" ht="15" customHeight="1" x14ac:dyDescent="0.25">
      <c r="A1892" s="254"/>
      <c r="B1892" s="213"/>
      <c r="E1892" s="255"/>
      <c r="F1892" s="23"/>
      <c r="G1892" s="23"/>
      <c r="H1892" s="23"/>
      <c r="I1892" s="23"/>
    </row>
    <row r="1893" spans="1:9" s="210" customFormat="1" ht="15" customHeight="1" x14ac:dyDescent="0.25">
      <c r="A1893" s="254"/>
      <c r="B1893" s="213"/>
      <c r="E1893" s="255"/>
      <c r="F1893" s="23"/>
      <c r="G1893" s="23"/>
      <c r="H1893" s="23"/>
      <c r="I1893" s="23"/>
    </row>
    <row r="1894" spans="1:9" s="210" customFormat="1" ht="15" customHeight="1" x14ac:dyDescent="0.25">
      <c r="A1894" s="254"/>
      <c r="B1894" s="213"/>
      <c r="E1894" s="255"/>
      <c r="F1894" s="23"/>
      <c r="G1894" s="23"/>
      <c r="H1894" s="23"/>
      <c r="I1894" s="23"/>
    </row>
    <row r="1895" spans="1:9" s="210" customFormat="1" ht="15" customHeight="1" x14ac:dyDescent="0.25">
      <c r="A1895" s="254"/>
      <c r="B1895" s="213"/>
      <c r="E1895" s="255"/>
      <c r="F1895" s="23"/>
      <c r="G1895" s="23"/>
      <c r="H1895" s="23"/>
      <c r="I1895" s="23"/>
    </row>
    <row r="1896" spans="1:9" s="210" customFormat="1" ht="15" customHeight="1" x14ac:dyDescent="0.25">
      <c r="A1896" s="254"/>
      <c r="B1896" s="213"/>
      <c r="E1896" s="255"/>
      <c r="F1896" s="23"/>
      <c r="G1896" s="23"/>
      <c r="H1896" s="23"/>
      <c r="I1896" s="23"/>
    </row>
    <row r="1897" spans="1:9" s="210" customFormat="1" ht="15" customHeight="1" x14ac:dyDescent="0.25">
      <c r="A1897" s="254"/>
      <c r="B1897" s="213"/>
      <c r="E1897" s="255"/>
      <c r="F1897" s="23"/>
      <c r="G1897" s="23"/>
      <c r="H1897" s="23"/>
      <c r="I1897" s="23"/>
    </row>
    <row r="1898" spans="1:9" s="210" customFormat="1" ht="15" customHeight="1" x14ac:dyDescent="0.25">
      <c r="A1898" s="254"/>
      <c r="B1898" s="213"/>
      <c r="E1898" s="255"/>
      <c r="F1898" s="23"/>
      <c r="G1898" s="23"/>
      <c r="H1898" s="23"/>
      <c r="I1898" s="23"/>
    </row>
    <row r="1899" spans="1:9" s="210" customFormat="1" ht="15" customHeight="1" x14ac:dyDescent="0.25">
      <c r="A1899" s="254"/>
      <c r="B1899" s="213"/>
      <c r="E1899" s="255"/>
      <c r="F1899" s="23"/>
      <c r="G1899" s="23"/>
      <c r="H1899" s="23"/>
      <c r="I1899" s="23"/>
    </row>
    <row r="1900" spans="1:9" s="210" customFormat="1" ht="15" customHeight="1" x14ac:dyDescent="0.25">
      <c r="A1900" s="254"/>
      <c r="B1900" s="213"/>
      <c r="E1900" s="255"/>
      <c r="F1900" s="23"/>
      <c r="G1900" s="23"/>
      <c r="H1900" s="23"/>
      <c r="I1900" s="23"/>
    </row>
    <row r="1901" spans="1:9" s="210" customFormat="1" ht="15" customHeight="1" x14ac:dyDescent="0.25">
      <c r="A1901" s="254"/>
      <c r="B1901" s="213"/>
      <c r="E1901" s="255"/>
      <c r="F1901" s="23"/>
      <c r="G1901" s="23"/>
      <c r="H1901" s="23"/>
      <c r="I1901" s="23"/>
    </row>
    <row r="1902" spans="1:9" s="210" customFormat="1" ht="15" customHeight="1" x14ac:dyDescent="0.25">
      <c r="A1902" s="254"/>
      <c r="B1902" s="213"/>
      <c r="E1902" s="255"/>
      <c r="F1902" s="23"/>
      <c r="G1902" s="23"/>
      <c r="H1902" s="23"/>
      <c r="I1902" s="23"/>
    </row>
    <row r="1903" spans="1:9" s="210" customFormat="1" ht="15" customHeight="1" x14ac:dyDescent="0.25">
      <c r="A1903" s="254"/>
      <c r="B1903" s="213"/>
      <c r="E1903" s="255"/>
      <c r="F1903" s="23"/>
      <c r="G1903" s="23"/>
      <c r="H1903" s="23"/>
      <c r="I1903" s="23"/>
    </row>
    <row r="1904" spans="1:9" s="210" customFormat="1" ht="15" customHeight="1" x14ac:dyDescent="0.25">
      <c r="A1904" s="254"/>
      <c r="B1904" s="213"/>
      <c r="E1904" s="255"/>
      <c r="F1904" s="23"/>
      <c r="G1904" s="23"/>
      <c r="H1904" s="23"/>
      <c r="I1904" s="23"/>
    </row>
    <row r="1905" spans="1:9" s="210" customFormat="1" ht="15" customHeight="1" x14ac:dyDescent="0.25">
      <c r="A1905" s="254"/>
      <c r="B1905" s="213"/>
      <c r="E1905" s="255"/>
      <c r="F1905" s="23"/>
      <c r="G1905" s="23"/>
      <c r="H1905" s="23"/>
      <c r="I1905" s="23"/>
    </row>
    <row r="1906" spans="1:9" s="210" customFormat="1" ht="15" customHeight="1" x14ac:dyDescent="0.25">
      <c r="A1906" s="254"/>
      <c r="B1906" s="213"/>
      <c r="E1906" s="255"/>
      <c r="F1906" s="23"/>
      <c r="G1906" s="23"/>
      <c r="H1906" s="23"/>
      <c r="I1906" s="23"/>
    </row>
    <row r="1907" spans="1:9" s="210" customFormat="1" ht="15" customHeight="1" x14ac:dyDescent="0.25">
      <c r="A1907" s="254"/>
      <c r="B1907" s="213"/>
      <c r="E1907" s="255"/>
      <c r="F1907" s="23"/>
      <c r="G1907" s="23"/>
      <c r="H1907" s="23"/>
      <c r="I1907" s="23"/>
    </row>
    <row r="1908" spans="1:9" s="210" customFormat="1" ht="15" customHeight="1" x14ac:dyDescent="0.25">
      <c r="A1908" s="254"/>
      <c r="B1908" s="213"/>
      <c r="E1908" s="255"/>
      <c r="F1908" s="23"/>
      <c r="G1908" s="23"/>
      <c r="H1908" s="23"/>
      <c r="I1908" s="23"/>
    </row>
    <row r="1909" spans="1:9" s="210" customFormat="1" ht="15" customHeight="1" x14ac:dyDescent="0.25">
      <c r="A1909" s="254"/>
      <c r="B1909" s="213"/>
      <c r="E1909" s="255"/>
      <c r="F1909" s="23"/>
      <c r="G1909" s="23"/>
      <c r="H1909" s="23"/>
      <c r="I1909" s="23"/>
    </row>
    <row r="1910" spans="1:9" s="210" customFormat="1" ht="15" customHeight="1" x14ac:dyDescent="0.25">
      <c r="A1910" s="254"/>
      <c r="B1910" s="213"/>
      <c r="E1910" s="255"/>
      <c r="F1910" s="23"/>
      <c r="G1910" s="23"/>
      <c r="H1910" s="23"/>
      <c r="I1910" s="23"/>
    </row>
    <row r="1911" spans="1:9" s="210" customFormat="1" ht="15" customHeight="1" x14ac:dyDescent="0.25">
      <c r="A1911" s="254"/>
      <c r="B1911" s="213"/>
      <c r="E1911" s="255"/>
      <c r="F1911" s="23"/>
      <c r="G1911" s="23"/>
      <c r="H1911" s="23"/>
      <c r="I1911" s="23"/>
    </row>
    <row r="1912" spans="1:9" s="210" customFormat="1" ht="15" customHeight="1" x14ac:dyDescent="0.25">
      <c r="A1912" s="254"/>
      <c r="B1912" s="213"/>
      <c r="E1912" s="255"/>
      <c r="F1912" s="23"/>
      <c r="G1912" s="23"/>
      <c r="H1912" s="23"/>
      <c r="I1912" s="23"/>
    </row>
    <row r="1913" spans="1:9" s="210" customFormat="1" ht="15" customHeight="1" x14ac:dyDescent="0.25">
      <c r="A1913" s="254"/>
      <c r="B1913" s="213"/>
      <c r="E1913" s="255"/>
      <c r="F1913" s="23"/>
      <c r="G1913" s="23"/>
      <c r="H1913" s="23"/>
      <c r="I1913" s="23"/>
    </row>
    <row r="1914" spans="1:9" s="210" customFormat="1" ht="15" customHeight="1" x14ac:dyDescent="0.25">
      <c r="A1914" s="254"/>
      <c r="B1914" s="213"/>
      <c r="E1914" s="255"/>
      <c r="F1914" s="23"/>
      <c r="G1914" s="23"/>
      <c r="H1914" s="23"/>
      <c r="I1914" s="23"/>
    </row>
    <row r="1915" spans="1:9" s="210" customFormat="1" ht="15" customHeight="1" x14ac:dyDescent="0.25">
      <c r="A1915" s="254"/>
      <c r="B1915" s="213"/>
      <c r="E1915" s="255"/>
      <c r="F1915" s="23"/>
      <c r="G1915" s="23"/>
      <c r="H1915" s="23"/>
      <c r="I1915" s="23"/>
    </row>
    <row r="1916" spans="1:9" s="210" customFormat="1" ht="15" customHeight="1" x14ac:dyDescent="0.25">
      <c r="A1916" s="254"/>
      <c r="B1916" s="213"/>
      <c r="E1916" s="255"/>
      <c r="F1916" s="23"/>
      <c r="G1916" s="23"/>
      <c r="H1916" s="23"/>
      <c r="I1916" s="23"/>
    </row>
    <row r="1917" spans="1:9" s="210" customFormat="1" ht="15" customHeight="1" x14ac:dyDescent="0.25">
      <c r="A1917" s="254"/>
      <c r="B1917" s="213"/>
      <c r="E1917" s="255"/>
      <c r="F1917" s="23"/>
      <c r="G1917" s="23"/>
      <c r="H1917" s="23"/>
      <c r="I1917" s="23"/>
    </row>
    <row r="1918" spans="1:9" s="210" customFormat="1" ht="15" customHeight="1" x14ac:dyDescent="0.25">
      <c r="A1918" s="254"/>
      <c r="B1918" s="213"/>
      <c r="E1918" s="255"/>
      <c r="F1918" s="23"/>
      <c r="G1918" s="23"/>
      <c r="H1918" s="23"/>
      <c r="I1918" s="23"/>
    </row>
    <row r="1919" spans="1:9" s="210" customFormat="1" ht="15" customHeight="1" x14ac:dyDescent="0.25">
      <c r="A1919" s="254"/>
      <c r="B1919" s="213"/>
      <c r="E1919" s="255"/>
      <c r="F1919" s="23"/>
      <c r="G1919" s="23"/>
      <c r="H1919" s="23"/>
      <c r="I1919" s="23"/>
    </row>
    <row r="1920" spans="1:9" s="210" customFormat="1" ht="15" customHeight="1" x14ac:dyDescent="0.25">
      <c r="A1920" s="254"/>
      <c r="B1920" s="213"/>
      <c r="E1920" s="255"/>
      <c r="F1920" s="23"/>
      <c r="G1920" s="23"/>
      <c r="H1920" s="23"/>
      <c r="I1920" s="23"/>
    </row>
    <row r="1921" spans="1:9" s="210" customFormat="1" ht="15" customHeight="1" x14ac:dyDescent="0.25">
      <c r="A1921" s="254"/>
      <c r="B1921" s="213"/>
      <c r="E1921" s="255"/>
      <c r="F1921" s="23"/>
      <c r="G1921" s="23"/>
      <c r="H1921" s="23"/>
      <c r="I1921" s="23"/>
    </row>
    <row r="1922" spans="1:9" s="210" customFormat="1" ht="15" customHeight="1" x14ac:dyDescent="0.25">
      <c r="A1922" s="254"/>
      <c r="B1922" s="213"/>
      <c r="E1922" s="255"/>
      <c r="F1922" s="23"/>
      <c r="G1922" s="23"/>
      <c r="H1922" s="23"/>
      <c r="I1922" s="23"/>
    </row>
    <row r="1923" spans="1:9" s="210" customFormat="1" ht="15" customHeight="1" x14ac:dyDescent="0.25">
      <c r="A1923" s="254"/>
      <c r="B1923" s="213"/>
      <c r="E1923" s="255"/>
      <c r="F1923" s="23"/>
      <c r="G1923" s="23"/>
      <c r="H1923" s="23"/>
      <c r="I1923" s="23"/>
    </row>
    <row r="1924" spans="1:9" s="210" customFormat="1" ht="15" customHeight="1" x14ac:dyDescent="0.25">
      <c r="A1924" s="254"/>
      <c r="B1924" s="213"/>
      <c r="E1924" s="255"/>
      <c r="F1924" s="23"/>
      <c r="G1924" s="23"/>
      <c r="H1924" s="23"/>
      <c r="I1924" s="23"/>
    </row>
    <row r="1925" spans="1:9" s="210" customFormat="1" ht="15" customHeight="1" x14ac:dyDescent="0.25">
      <c r="A1925" s="254"/>
      <c r="B1925" s="213"/>
      <c r="E1925" s="255"/>
      <c r="F1925" s="23"/>
      <c r="G1925" s="23"/>
      <c r="H1925" s="23"/>
      <c r="I1925" s="23"/>
    </row>
    <row r="1926" spans="1:9" s="210" customFormat="1" ht="15" customHeight="1" x14ac:dyDescent="0.25">
      <c r="A1926" s="254"/>
      <c r="B1926" s="213"/>
      <c r="E1926" s="255"/>
      <c r="F1926" s="23"/>
      <c r="G1926" s="23"/>
      <c r="H1926" s="23"/>
      <c r="I1926" s="23"/>
    </row>
    <row r="1927" spans="1:9" s="210" customFormat="1" ht="15" customHeight="1" x14ac:dyDescent="0.25">
      <c r="A1927" s="254"/>
      <c r="B1927" s="213"/>
      <c r="E1927" s="255"/>
      <c r="F1927" s="23"/>
      <c r="G1927" s="23"/>
      <c r="H1927" s="23"/>
      <c r="I1927" s="23"/>
    </row>
    <row r="1928" spans="1:9" s="210" customFormat="1" ht="15" customHeight="1" x14ac:dyDescent="0.25">
      <c r="A1928" s="254"/>
      <c r="B1928" s="213"/>
      <c r="E1928" s="255"/>
      <c r="F1928" s="23"/>
      <c r="G1928" s="23"/>
      <c r="H1928" s="23"/>
      <c r="I1928" s="23"/>
    </row>
    <row r="1929" spans="1:9" s="210" customFormat="1" ht="15" customHeight="1" x14ac:dyDescent="0.25">
      <c r="A1929" s="254"/>
      <c r="B1929" s="213"/>
      <c r="E1929" s="255"/>
      <c r="F1929" s="23"/>
      <c r="G1929" s="23"/>
      <c r="H1929" s="23"/>
      <c r="I1929" s="23"/>
    </row>
    <row r="1930" spans="1:9" s="210" customFormat="1" ht="15" customHeight="1" x14ac:dyDescent="0.25">
      <c r="A1930" s="254"/>
      <c r="B1930" s="213"/>
      <c r="E1930" s="255"/>
      <c r="F1930" s="23"/>
      <c r="G1930" s="23"/>
      <c r="H1930" s="23"/>
      <c r="I1930" s="23"/>
    </row>
    <row r="1931" spans="1:9" s="210" customFormat="1" ht="15" customHeight="1" x14ac:dyDescent="0.25">
      <c r="A1931" s="254"/>
      <c r="B1931" s="213"/>
      <c r="E1931" s="255"/>
      <c r="F1931" s="23"/>
      <c r="G1931" s="23"/>
      <c r="H1931" s="23"/>
      <c r="I1931" s="23"/>
    </row>
    <row r="1932" spans="1:9" s="210" customFormat="1" ht="15" customHeight="1" x14ac:dyDescent="0.25">
      <c r="A1932" s="254"/>
      <c r="B1932" s="213"/>
      <c r="E1932" s="255"/>
      <c r="F1932" s="23"/>
      <c r="G1932" s="23"/>
      <c r="H1932" s="23"/>
      <c r="I1932" s="23"/>
    </row>
    <row r="1933" spans="1:9" s="210" customFormat="1" ht="15" customHeight="1" x14ac:dyDescent="0.25">
      <c r="A1933" s="254"/>
      <c r="B1933" s="213"/>
      <c r="E1933" s="255"/>
      <c r="F1933" s="23"/>
      <c r="G1933" s="23"/>
      <c r="H1933" s="23"/>
      <c r="I1933" s="23"/>
    </row>
    <row r="1934" spans="1:9" s="210" customFormat="1" ht="15" customHeight="1" x14ac:dyDescent="0.25">
      <c r="A1934" s="254"/>
      <c r="B1934" s="213"/>
      <c r="E1934" s="255"/>
      <c r="F1934" s="23"/>
      <c r="G1934" s="23"/>
      <c r="H1934" s="23"/>
      <c r="I1934" s="23"/>
    </row>
    <row r="1935" spans="1:9" s="210" customFormat="1" ht="15" customHeight="1" x14ac:dyDescent="0.25">
      <c r="A1935" s="254"/>
      <c r="B1935" s="213"/>
      <c r="E1935" s="255"/>
      <c r="F1935" s="23"/>
      <c r="G1935" s="23"/>
      <c r="H1935" s="23"/>
      <c r="I1935" s="23"/>
    </row>
    <row r="1936" spans="1:9" s="210" customFormat="1" ht="15" customHeight="1" x14ac:dyDescent="0.25">
      <c r="A1936" s="254"/>
      <c r="B1936" s="213"/>
      <c r="E1936" s="255"/>
      <c r="F1936" s="23"/>
      <c r="G1936" s="23"/>
      <c r="H1936" s="23"/>
      <c r="I1936" s="23"/>
    </row>
    <row r="1937" spans="1:9" s="210" customFormat="1" ht="15" customHeight="1" x14ac:dyDescent="0.25">
      <c r="A1937" s="254"/>
      <c r="B1937" s="213"/>
      <c r="E1937" s="255"/>
      <c r="F1937" s="23"/>
      <c r="G1937" s="23"/>
      <c r="H1937" s="23"/>
      <c r="I1937" s="23"/>
    </row>
    <row r="1938" spans="1:9" s="210" customFormat="1" ht="15" customHeight="1" x14ac:dyDescent="0.25">
      <c r="A1938" s="254"/>
      <c r="B1938" s="213"/>
      <c r="E1938" s="255"/>
      <c r="F1938" s="23"/>
      <c r="G1938" s="23"/>
      <c r="H1938" s="23"/>
      <c r="I1938" s="23"/>
    </row>
    <row r="1939" spans="1:9" s="210" customFormat="1" ht="15" customHeight="1" x14ac:dyDescent="0.25">
      <c r="A1939" s="254"/>
      <c r="B1939" s="213"/>
      <c r="E1939" s="255"/>
      <c r="F1939" s="23"/>
      <c r="G1939" s="23"/>
      <c r="H1939" s="23"/>
      <c r="I1939" s="23"/>
    </row>
    <row r="1940" spans="1:9" s="210" customFormat="1" ht="15" customHeight="1" x14ac:dyDescent="0.25">
      <c r="A1940" s="254"/>
      <c r="B1940" s="213"/>
      <c r="E1940" s="255"/>
      <c r="F1940" s="23"/>
      <c r="G1940" s="23"/>
      <c r="H1940" s="23"/>
      <c r="I1940" s="23"/>
    </row>
    <row r="1941" spans="1:9" s="210" customFormat="1" ht="15" customHeight="1" x14ac:dyDescent="0.25">
      <c r="A1941" s="254"/>
      <c r="B1941" s="213"/>
      <c r="E1941" s="255"/>
      <c r="F1941" s="23"/>
      <c r="G1941" s="23"/>
      <c r="H1941" s="23"/>
      <c r="I1941" s="23"/>
    </row>
    <row r="1942" spans="1:9" s="210" customFormat="1" ht="15" customHeight="1" x14ac:dyDescent="0.25">
      <c r="A1942" s="254"/>
      <c r="B1942" s="213"/>
      <c r="E1942" s="255"/>
      <c r="F1942" s="23"/>
      <c r="G1942" s="23"/>
      <c r="H1942" s="23"/>
      <c r="I1942" s="23"/>
    </row>
    <row r="1943" spans="1:9" s="210" customFormat="1" ht="15" customHeight="1" x14ac:dyDescent="0.25">
      <c r="A1943" s="254"/>
      <c r="B1943" s="213"/>
      <c r="E1943" s="255"/>
      <c r="F1943" s="23"/>
      <c r="G1943" s="23"/>
      <c r="H1943" s="23"/>
      <c r="I1943" s="23"/>
    </row>
    <row r="1944" spans="1:9" s="210" customFormat="1" ht="15" customHeight="1" x14ac:dyDescent="0.25">
      <c r="A1944" s="254"/>
      <c r="B1944" s="213"/>
      <c r="E1944" s="255"/>
      <c r="F1944" s="23"/>
      <c r="G1944" s="23"/>
      <c r="H1944" s="23"/>
      <c r="I1944" s="23"/>
    </row>
    <row r="1945" spans="1:9" s="210" customFormat="1" ht="15" customHeight="1" x14ac:dyDescent="0.25">
      <c r="A1945" s="254"/>
      <c r="B1945" s="213"/>
      <c r="E1945" s="255"/>
      <c r="F1945" s="23"/>
      <c r="G1945" s="23"/>
      <c r="H1945" s="23"/>
      <c r="I1945" s="23"/>
    </row>
    <row r="1946" spans="1:9" s="210" customFormat="1" ht="15" customHeight="1" x14ac:dyDescent="0.25">
      <c r="A1946" s="254"/>
      <c r="B1946" s="213"/>
      <c r="E1946" s="255"/>
      <c r="F1946" s="23"/>
      <c r="G1946" s="23"/>
      <c r="H1946" s="23"/>
      <c r="I1946" s="23"/>
    </row>
    <row r="1947" spans="1:9" s="210" customFormat="1" ht="15" customHeight="1" x14ac:dyDescent="0.25">
      <c r="A1947" s="254"/>
      <c r="B1947" s="213"/>
      <c r="E1947" s="255"/>
      <c r="F1947" s="23"/>
      <c r="G1947" s="23"/>
      <c r="H1947" s="23"/>
      <c r="I1947" s="23"/>
    </row>
    <row r="1948" spans="1:9" s="210" customFormat="1" ht="15" customHeight="1" x14ac:dyDescent="0.25">
      <c r="A1948" s="254"/>
      <c r="B1948" s="213"/>
      <c r="E1948" s="255"/>
      <c r="F1948" s="23"/>
      <c r="G1948" s="23"/>
      <c r="H1948" s="23"/>
      <c r="I1948" s="23"/>
    </row>
    <row r="1949" spans="1:9" s="210" customFormat="1" ht="15" customHeight="1" x14ac:dyDescent="0.25">
      <c r="A1949" s="254"/>
      <c r="B1949" s="213"/>
      <c r="E1949" s="255"/>
      <c r="F1949" s="23"/>
      <c r="G1949" s="23"/>
      <c r="H1949" s="23"/>
      <c r="I1949" s="23"/>
    </row>
    <row r="1950" spans="1:9" s="210" customFormat="1" ht="15" customHeight="1" x14ac:dyDescent="0.25">
      <c r="A1950" s="254"/>
      <c r="B1950" s="213"/>
      <c r="E1950" s="255"/>
      <c r="F1950" s="23"/>
      <c r="G1950" s="23"/>
      <c r="H1950" s="23"/>
      <c r="I1950" s="23"/>
    </row>
    <row r="1951" spans="1:9" s="210" customFormat="1" ht="15" customHeight="1" x14ac:dyDescent="0.25">
      <c r="A1951" s="254"/>
      <c r="B1951" s="213"/>
      <c r="E1951" s="255"/>
      <c r="F1951" s="23"/>
      <c r="G1951" s="23"/>
      <c r="H1951" s="23"/>
      <c r="I1951" s="23"/>
    </row>
    <row r="1952" spans="1:9" s="210" customFormat="1" ht="15" customHeight="1" x14ac:dyDescent="0.25">
      <c r="A1952" s="254"/>
      <c r="B1952" s="213"/>
      <c r="E1952" s="255"/>
      <c r="F1952" s="23"/>
      <c r="G1952" s="23"/>
      <c r="H1952" s="23"/>
      <c r="I1952" s="23"/>
    </row>
    <row r="1953" spans="1:9" s="210" customFormat="1" ht="15" customHeight="1" x14ac:dyDescent="0.25">
      <c r="A1953" s="254"/>
      <c r="B1953" s="213"/>
      <c r="E1953" s="255"/>
      <c r="F1953" s="23"/>
      <c r="G1953" s="23"/>
      <c r="H1953" s="23"/>
      <c r="I1953" s="23"/>
    </row>
    <row r="1954" spans="1:9" s="210" customFormat="1" ht="15" customHeight="1" x14ac:dyDescent="0.25">
      <c r="A1954" s="254"/>
      <c r="B1954" s="213"/>
      <c r="E1954" s="255"/>
      <c r="F1954" s="23"/>
      <c r="G1954" s="23"/>
      <c r="H1954" s="23"/>
      <c r="I1954" s="23"/>
    </row>
    <row r="1955" spans="1:9" s="210" customFormat="1" ht="15" customHeight="1" x14ac:dyDescent="0.25">
      <c r="A1955" s="254"/>
      <c r="B1955" s="213"/>
      <c r="E1955" s="255"/>
      <c r="F1955" s="23"/>
      <c r="G1955" s="23"/>
      <c r="H1955" s="23"/>
      <c r="I1955" s="23"/>
    </row>
    <row r="1956" spans="1:9" s="210" customFormat="1" ht="15" customHeight="1" x14ac:dyDescent="0.25">
      <c r="A1956" s="254"/>
      <c r="B1956" s="213"/>
      <c r="E1956" s="255"/>
      <c r="F1956" s="23"/>
      <c r="G1956" s="23"/>
      <c r="H1956" s="23"/>
      <c r="I1956" s="23"/>
    </row>
    <row r="1957" spans="1:9" s="210" customFormat="1" ht="15" customHeight="1" x14ac:dyDescent="0.25">
      <c r="A1957" s="254"/>
      <c r="B1957" s="213"/>
      <c r="E1957" s="255"/>
      <c r="F1957" s="23"/>
      <c r="G1957" s="23"/>
      <c r="H1957" s="23"/>
      <c r="I1957" s="23"/>
    </row>
    <row r="1958" spans="1:9" s="210" customFormat="1" ht="15" customHeight="1" x14ac:dyDescent="0.25">
      <c r="A1958" s="254"/>
      <c r="B1958" s="213"/>
      <c r="E1958" s="255"/>
      <c r="F1958" s="23"/>
      <c r="G1958" s="23"/>
      <c r="H1958" s="23"/>
      <c r="I1958" s="23"/>
    </row>
    <row r="1959" spans="1:9" s="210" customFormat="1" ht="15" customHeight="1" x14ac:dyDescent="0.25">
      <c r="A1959" s="254"/>
      <c r="B1959" s="213"/>
      <c r="E1959" s="255"/>
      <c r="F1959" s="23"/>
      <c r="G1959" s="23"/>
      <c r="H1959" s="23"/>
      <c r="I1959" s="23"/>
    </row>
    <row r="1960" spans="1:9" s="210" customFormat="1" ht="15" customHeight="1" x14ac:dyDescent="0.25">
      <c r="A1960" s="254"/>
      <c r="B1960" s="213"/>
      <c r="E1960" s="255"/>
      <c r="F1960" s="23"/>
      <c r="G1960" s="23"/>
      <c r="H1960" s="23"/>
      <c r="I1960" s="23"/>
    </row>
    <row r="1961" spans="1:9" s="210" customFormat="1" ht="15" customHeight="1" x14ac:dyDescent="0.25">
      <c r="A1961" s="254"/>
      <c r="B1961" s="213"/>
      <c r="E1961" s="255"/>
      <c r="F1961" s="23"/>
      <c r="G1961" s="23"/>
      <c r="H1961" s="23"/>
      <c r="I1961" s="23"/>
    </row>
    <row r="1962" spans="1:9" s="210" customFormat="1" ht="15" customHeight="1" x14ac:dyDescent="0.25">
      <c r="A1962" s="254"/>
      <c r="B1962" s="213"/>
      <c r="E1962" s="255"/>
      <c r="F1962" s="23"/>
      <c r="G1962" s="23"/>
      <c r="H1962" s="23"/>
      <c r="I1962" s="23"/>
    </row>
    <row r="1963" spans="1:9" s="210" customFormat="1" ht="15" customHeight="1" x14ac:dyDescent="0.25">
      <c r="A1963" s="254"/>
      <c r="B1963" s="213"/>
      <c r="E1963" s="255"/>
      <c r="F1963" s="23"/>
      <c r="G1963" s="23"/>
      <c r="H1963" s="23"/>
      <c r="I1963" s="23"/>
    </row>
    <row r="1964" spans="1:9" s="210" customFormat="1" ht="15" customHeight="1" x14ac:dyDescent="0.25">
      <c r="A1964" s="254"/>
      <c r="B1964" s="213"/>
      <c r="E1964" s="255"/>
      <c r="F1964" s="23"/>
      <c r="G1964" s="23"/>
      <c r="H1964" s="23"/>
      <c r="I1964" s="23"/>
    </row>
    <row r="1965" spans="1:9" s="210" customFormat="1" ht="15" customHeight="1" x14ac:dyDescent="0.25">
      <c r="A1965" s="254"/>
      <c r="B1965" s="213"/>
      <c r="E1965" s="255"/>
      <c r="F1965" s="23"/>
      <c r="G1965" s="23"/>
      <c r="H1965" s="23"/>
      <c r="I1965" s="23"/>
    </row>
    <row r="1966" spans="1:9" s="210" customFormat="1" ht="15" customHeight="1" x14ac:dyDescent="0.25">
      <c r="A1966" s="254"/>
      <c r="B1966" s="213"/>
      <c r="E1966" s="255"/>
      <c r="F1966" s="23"/>
      <c r="G1966" s="23"/>
      <c r="H1966" s="23"/>
      <c r="I1966" s="23"/>
    </row>
    <row r="1967" spans="1:9" s="210" customFormat="1" ht="15" customHeight="1" x14ac:dyDescent="0.25">
      <c r="A1967" s="254"/>
      <c r="B1967" s="213"/>
      <c r="E1967" s="255"/>
      <c r="F1967" s="23"/>
      <c r="G1967" s="23"/>
      <c r="H1967" s="23"/>
      <c r="I1967" s="23"/>
    </row>
    <row r="1968" spans="1:9" s="210" customFormat="1" ht="15" customHeight="1" x14ac:dyDescent="0.25">
      <c r="A1968" s="254"/>
      <c r="B1968" s="213"/>
      <c r="E1968" s="255"/>
      <c r="F1968" s="23"/>
      <c r="G1968" s="23"/>
      <c r="H1968" s="23"/>
      <c r="I1968" s="23"/>
    </row>
    <row r="1969" spans="1:9" s="210" customFormat="1" ht="15" customHeight="1" x14ac:dyDescent="0.25">
      <c r="A1969" s="254"/>
      <c r="B1969" s="213"/>
      <c r="E1969" s="255"/>
      <c r="F1969" s="23"/>
      <c r="G1969" s="23"/>
      <c r="H1969" s="23"/>
      <c r="I1969" s="23"/>
    </row>
    <row r="1970" spans="1:9" s="210" customFormat="1" ht="15" customHeight="1" x14ac:dyDescent="0.25">
      <c r="A1970" s="254"/>
      <c r="B1970" s="213"/>
      <c r="E1970" s="255"/>
      <c r="F1970" s="23"/>
      <c r="G1970" s="23"/>
      <c r="H1970" s="23"/>
      <c r="I1970" s="23"/>
    </row>
    <row r="1971" spans="1:9" s="210" customFormat="1" ht="15" customHeight="1" x14ac:dyDescent="0.25">
      <c r="A1971" s="254"/>
      <c r="B1971" s="213"/>
      <c r="E1971" s="255"/>
      <c r="F1971" s="23"/>
      <c r="G1971" s="23"/>
      <c r="H1971" s="23"/>
      <c r="I1971" s="23"/>
    </row>
    <row r="1972" spans="1:9" s="210" customFormat="1" ht="15" customHeight="1" x14ac:dyDescent="0.25">
      <c r="A1972" s="254"/>
      <c r="B1972" s="213"/>
      <c r="E1972" s="255"/>
      <c r="F1972" s="23"/>
      <c r="G1972" s="23"/>
      <c r="H1972" s="23"/>
      <c r="I1972" s="23"/>
    </row>
    <row r="1973" spans="1:9" s="210" customFormat="1" ht="15" customHeight="1" x14ac:dyDescent="0.25">
      <c r="A1973" s="254"/>
      <c r="B1973" s="213"/>
      <c r="E1973" s="255"/>
      <c r="F1973" s="23"/>
      <c r="G1973" s="23"/>
      <c r="H1973" s="23"/>
      <c r="I1973" s="23"/>
    </row>
    <row r="1974" spans="1:9" s="210" customFormat="1" ht="15" customHeight="1" x14ac:dyDescent="0.25">
      <c r="A1974" s="254"/>
      <c r="B1974" s="213"/>
      <c r="E1974" s="255"/>
      <c r="F1974" s="23"/>
      <c r="G1974" s="23"/>
      <c r="H1974" s="23"/>
      <c r="I1974" s="23"/>
    </row>
    <row r="1975" spans="1:9" s="210" customFormat="1" ht="15" customHeight="1" x14ac:dyDescent="0.25">
      <c r="A1975" s="254"/>
      <c r="B1975" s="213"/>
      <c r="E1975" s="255"/>
      <c r="F1975" s="23"/>
      <c r="G1975" s="23"/>
      <c r="H1975" s="23"/>
      <c r="I1975" s="23"/>
    </row>
    <row r="1976" spans="1:9" s="210" customFormat="1" ht="15" customHeight="1" x14ac:dyDescent="0.25">
      <c r="A1976" s="254"/>
      <c r="B1976" s="213"/>
      <c r="E1976" s="255"/>
      <c r="F1976" s="23"/>
      <c r="G1976" s="23"/>
      <c r="H1976" s="23"/>
      <c r="I1976" s="23"/>
    </row>
    <row r="1977" spans="1:9" s="210" customFormat="1" ht="15" customHeight="1" x14ac:dyDescent="0.25">
      <c r="A1977" s="254"/>
      <c r="B1977" s="213"/>
      <c r="E1977" s="255"/>
      <c r="F1977" s="23"/>
      <c r="G1977" s="23"/>
      <c r="H1977" s="23"/>
      <c r="I1977" s="23"/>
    </row>
    <row r="1978" spans="1:9" s="210" customFormat="1" ht="15" customHeight="1" x14ac:dyDescent="0.25">
      <c r="A1978" s="254"/>
      <c r="B1978" s="213"/>
      <c r="E1978" s="255"/>
      <c r="F1978" s="23"/>
      <c r="G1978" s="23"/>
      <c r="H1978" s="23"/>
      <c r="I1978" s="23"/>
    </row>
    <row r="1979" spans="1:9" s="210" customFormat="1" ht="15" customHeight="1" x14ac:dyDescent="0.25">
      <c r="A1979" s="254"/>
      <c r="B1979" s="213"/>
      <c r="E1979" s="255"/>
      <c r="F1979" s="23"/>
      <c r="G1979" s="23"/>
      <c r="H1979" s="23"/>
      <c r="I1979" s="23"/>
    </row>
    <row r="1980" spans="1:9" s="210" customFormat="1" ht="15" customHeight="1" x14ac:dyDescent="0.25">
      <c r="A1980" s="254"/>
      <c r="B1980" s="213"/>
      <c r="E1980" s="255"/>
      <c r="F1980" s="23"/>
      <c r="G1980" s="23"/>
      <c r="H1980" s="23"/>
      <c r="I1980" s="23"/>
    </row>
    <row r="1981" spans="1:9" s="210" customFormat="1" ht="15" customHeight="1" x14ac:dyDescent="0.25">
      <c r="A1981" s="254"/>
      <c r="B1981" s="213"/>
      <c r="E1981" s="255"/>
      <c r="F1981" s="23"/>
      <c r="G1981" s="23"/>
      <c r="H1981" s="23"/>
      <c r="I1981" s="23"/>
    </row>
    <row r="1982" spans="1:9" s="210" customFormat="1" ht="15" customHeight="1" x14ac:dyDescent="0.25">
      <c r="A1982" s="254"/>
      <c r="B1982" s="213"/>
      <c r="E1982" s="255"/>
      <c r="F1982" s="23"/>
      <c r="G1982" s="23"/>
      <c r="H1982" s="23"/>
      <c r="I1982" s="23"/>
    </row>
    <row r="1983" spans="1:9" s="210" customFormat="1" ht="15" customHeight="1" x14ac:dyDescent="0.25">
      <c r="A1983" s="254"/>
      <c r="B1983" s="213"/>
      <c r="E1983" s="255"/>
      <c r="F1983" s="23"/>
      <c r="G1983" s="23"/>
      <c r="H1983" s="23"/>
      <c r="I1983" s="23"/>
    </row>
    <row r="1984" spans="1:9" s="210" customFormat="1" ht="15" customHeight="1" x14ac:dyDescent="0.25">
      <c r="A1984" s="254"/>
      <c r="B1984" s="213"/>
      <c r="E1984" s="255"/>
      <c r="F1984" s="23"/>
      <c r="G1984" s="23"/>
      <c r="H1984" s="23"/>
      <c r="I1984" s="23"/>
    </row>
    <row r="1985" spans="1:9" s="210" customFormat="1" ht="15" customHeight="1" x14ac:dyDescent="0.25">
      <c r="A1985" s="254"/>
      <c r="B1985" s="213"/>
      <c r="E1985" s="255"/>
      <c r="F1985" s="23"/>
      <c r="G1985" s="23"/>
      <c r="H1985" s="23"/>
      <c r="I1985" s="23"/>
    </row>
    <row r="1986" spans="1:9" s="210" customFormat="1" ht="15" customHeight="1" x14ac:dyDescent="0.25">
      <c r="A1986" s="254"/>
      <c r="B1986" s="213"/>
      <c r="E1986" s="255"/>
      <c r="F1986" s="23"/>
      <c r="G1986" s="23"/>
      <c r="H1986" s="23"/>
      <c r="I1986" s="23"/>
    </row>
    <row r="1987" spans="1:9" s="210" customFormat="1" ht="15" customHeight="1" x14ac:dyDescent="0.25">
      <c r="A1987" s="254"/>
      <c r="B1987" s="213"/>
      <c r="E1987" s="255"/>
      <c r="F1987" s="23"/>
      <c r="G1987" s="23"/>
      <c r="H1987" s="23"/>
      <c r="I1987" s="23"/>
    </row>
    <row r="1988" spans="1:9" s="210" customFormat="1" ht="15" customHeight="1" x14ac:dyDescent="0.25">
      <c r="A1988" s="254"/>
      <c r="B1988" s="213"/>
      <c r="E1988" s="255"/>
      <c r="F1988" s="23"/>
      <c r="G1988" s="23"/>
      <c r="H1988" s="23"/>
      <c r="I1988" s="23"/>
    </row>
    <row r="1989" spans="1:9" s="210" customFormat="1" ht="15" customHeight="1" x14ac:dyDescent="0.25">
      <c r="A1989" s="254"/>
      <c r="B1989" s="213"/>
      <c r="E1989" s="255"/>
      <c r="F1989" s="23"/>
      <c r="G1989" s="23"/>
      <c r="H1989" s="23"/>
      <c r="I1989" s="23"/>
    </row>
    <row r="1990" spans="1:9" s="210" customFormat="1" ht="15" customHeight="1" x14ac:dyDescent="0.25">
      <c r="A1990" s="254"/>
      <c r="B1990" s="213"/>
      <c r="E1990" s="255"/>
      <c r="F1990" s="23"/>
      <c r="G1990" s="23"/>
      <c r="H1990" s="23"/>
      <c r="I1990" s="23"/>
    </row>
    <row r="1991" spans="1:9" s="210" customFormat="1" ht="15" customHeight="1" x14ac:dyDescent="0.25">
      <c r="A1991" s="254"/>
      <c r="B1991" s="213"/>
      <c r="E1991" s="255"/>
      <c r="F1991" s="23"/>
      <c r="G1991" s="23"/>
      <c r="H1991" s="23"/>
      <c r="I1991" s="23"/>
    </row>
    <row r="1992" spans="1:9" s="210" customFormat="1" ht="15" customHeight="1" x14ac:dyDescent="0.25">
      <c r="A1992" s="254"/>
      <c r="B1992" s="213"/>
      <c r="E1992" s="255"/>
      <c r="F1992" s="23"/>
      <c r="G1992" s="23"/>
      <c r="H1992" s="23"/>
      <c r="I1992" s="23"/>
    </row>
    <row r="1993" spans="1:9" s="210" customFormat="1" ht="15" customHeight="1" x14ac:dyDescent="0.25">
      <c r="A1993" s="254"/>
      <c r="B1993" s="213"/>
      <c r="E1993" s="255"/>
      <c r="F1993" s="23"/>
      <c r="G1993" s="23"/>
      <c r="H1993" s="23"/>
      <c r="I1993" s="23"/>
    </row>
    <row r="1994" spans="1:9" s="210" customFormat="1" ht="15" customHeight="1" x14ac:dyDescent="0.25">
      <c r="A1994" s="254"/>
      <c r="B1994" s="213"/>
      <c r="E1994" s="255"/>
      <c r="F1994" s="23"/>
      <c r="G1994" s="23"/>
      <c r="H1994" s="23"/>
      <c r="I1994" s="23"/>
    </row>
    <row r="1995" spans="1:9" s="210" customFormat="1" ht="15" customHeight="1" x14ac:dyDescent="0.25">
      <c r="A1995" s="254"/>
      <c r="B1995" s="213"/>
      <c r="E1995" s="255"/>
      <c r="F1995" s="23"/>
      <c r="G1995" s="23"/>
      <c r="H1995" s="23"/>
      <c r="I1995" s="23"/>
    </row>
    <row r="1996" spans="1:9" s="210" customFormat="1" ht="15" customHeight="1" x14ac:dyDescent="0.25">
      <c r="A1996" s="254"/>
      <c r="B1996" s="213"/>
      <c r="E1996" s="255"/>
      <c r="F1996" s="23"/>
      <c r="G1996" s="23"/>
      <c r="H1996" s="23"/>
      <c r="I1996" s="23"/>
    </row>
    <row r="1997" spans="1:9" s="210" customFormat="1" ht="15" customHeight="1" x14ac:dyDescent="0.25">
      <c r="A1997" s="254"/>
      <c r="B1997" s="213"/>
      <c r="E1997" s="255"/>
      <c r="F1997" s="23"/>
      <c r="G1997" s="23"/>
      <c r="H1997" s="23"/>
      <c r="I1997" s="23"/>
    </row>
    <row r="1998" spans="1:9" s="210" customFormat="1" ht="15" customHeight="1" x14ac:dyDescent="0.25">
      <c r="A1998" s="254"/>
      <c r="B1998" s="213"/>
      <c r="E1998" s="255"/>
      <c r="F1998" s="23"/>
      <c r="G1998" s="23"/>
      <c r="H1998" s="23"/>
      <c r="I1998" s="23"/>
    </row>
    <row r="1999" spans="1:9" s="210" customFormat="1" ht="15" customHeight="1" x14ac:dyDescent="0.25">
      <c r="A1999" s="254"/>
      <c r="B1999" s="213"/>
      <c r="E1999" s="255"/>
      <c r="F1999" s="23"/>
      <c r="G1999" s="23"/>
      <c r="H1999" s="23"/>
      <c r="I1999" s="23"/>
    </row>
    <row r="2000" spans="1:9" s="210" customFormat="1" ht="15" customHeight="1" x14ac:dyDescent="0.25">
      <c r="A2000" s="254"/>
      <c r="B2000" s="213"/>
      <c r="E2000" s="255"/>
      <c r="F2000" s="23"/>
      <c r="G2000" s="23"/>
      <c r="H2000" s="23"/>
      <c r="I2000" s="23"/>
    </row>
    <row r="2001" spans="1:9" s="210" customFormat="1" ht="15" customHeight="1" x14ac:dyDescent="0.25">
      <c r="A2001" s="254"/>
      <c r="B2001" s="213"/>
      <c r="E2001" s="255"/>
      <c r="F2001" s="23"/>
      <c r="G2001" s="23"/>
      <c r="H2001" s="23"/>
      <c r="I2001" s="23"/>
    </row>
    <row r="2002" spans="1:9" s="210" customFormat="1" ht="15" customHeight="1" x14ac:dyDescent="0.25">
      <c r="A2002" s="254"/>
      <c r="B2002" s="213"/>
      <c r="E2002" s="255"/>
      <c r="F2002" s="23"/>
      <c r="G2002" s="23"/>
      <c r="H2002" s="23"/>
      <c r="I2002" s="23"/>
    </row>
    <row r="2003" spans="1:9" s="210" customFormat="1" ht="15" customHeight="1" x14ac:dyDescent="0.25">
      <c r="A2003" s="254"/>
      <c r="B2003" s="213"/>
      <c r="E2003" s="255"/>
      <c r="F2003" s="23"/>
      <c r="G2003" s="23"/>
      <c r="H2003" s="23"/>
      <c r="I2003" s="23"/>
    </row>
    <row r="2004" spans="1:9" s="210" customFormat="1" ht="15" customHeight="1" x14ac:dyDescent="0.25">
      <c r="A2004" s="254"/>
      <c r="B2004" s="213"/>
      <c r="E2004" s="255"/>
      <c r="F2004" s="23"/>
      <c r="G2004" s="23"/>
      <c r="H2004" s="23"/>
      <c r="I2004" s="23"/>
    </row>
    <row r="2005" spans="1:9" s="210" customFormat="1" ht="15" customHeight="1" x14ac:dyDescent="0.25">
      <c r="A2005" s="254"/>
      <c r="B2005" s="213"/>
      <c r="E2005" s="255"/>
      <c r="F2005" s="23"/>
      <c r="G2005" s="23"/>
      <c r="H2005" s="23"/>
      <c r="I2005" s="23"/>
    </row>
    <row r="2006" spans="1:9" s="210" customFormat="1" ht="15" customHeight="1" x14ac:dyDescent="0.25">
      <c r="A2006" s="254"/>
      <c r="B2006" s="213"/>
      <c r="E2006" s="255"/>
      <c r="F2006" s="23"/>
      <c r="G2006" s="23"/>
      <c r="H2006" s="23"/>
      <c r="I2006" s="23"/>
    </row>
    <row r="2007" spans="1:9" s="210" customFormat="1" ht="15" customHeight="1" x14ac:dyDescent="0.25">
      <c r="A2007" s="254"/>
      <c r="B2007" s="213"/>
      <c r="E2007" s="255"/>
      <c r="F2007" s="23"/>
      <c r="G2007" s="23"/>
      <c r="H2007" s="23"/>
      <c r="I2007" s="23"/>
    </row>
    <row r="2008" spans="1:9" s="210" customFormat="1" ht="15" customHeight="1" x14ac:dyDescent="0.25">
      <c r="A2008" s="254"/>
      <c r="B2008" s="213"/>
      <c r="E2008" s="255"/>
      <c r="F2008" s="23"/>
      <c r="G2008" s="23"/>
      <c r="H2008" s="23"/>
      <c r="I2008" s="23"/>
    </row>
    <row r="2009" spans="1:9" s="210" customFormat="1" ht="15" customHeight="1" x14ac:dyDescent="0.25">
      <c r="A2009" s="254"/>
      <c r="B2009" s="213"/>
      <c r="E2009" s="255"/>
      <c r="F2009" s="23"/>
      <c r="G2009" s="23"/>
      <c r="H2009" s="23"/>
      <c r="I2009" s="23"/>
    </row>
    <row r="2010" spans="1:9" s="210" customFormat="1" ht="15" customHeight="1" x14ac:dyDescent="0.25">
      <c r="A2010" s="254"/>
      <c r="B2010" s="213"/>
      <c r="E2010" s="255"/>
      <c r="F2010" s="23"/>
      <c r="G2010" s="23"/>
      <c r="H2010" s="23"/>
      <c r="I2010" s="23"/>
    </row>
    <row r="2011" spans="1:9" s="210" customFormat="1" ht="15" customHeight="1" x14ac:dyDescent="0.25">
      <c r="A2011" s="254"/>
      <c r="B2011" s="213"/>
      <c r="E2011" s="255"/>
      <c r="F2011" s="23"/>
      <c r="G2011" s="23"/>
      <c r="H2011" s="23"/>
      <c r="I2011" s="23"/>
    </row>
    <row r="2012" spans="1:9" s="210" customFormat="1" ht="15" customHeight="1" x14ac:dyDescent="0.25">
      <c r="A2012" s="254"/>
      <c r="B2012" s="213"/>
      <c r="E2012" s="255"/>
      <c r="F2012" s="23"/>
      <c r="G2012" s="23"/>
      <c r="H2012" s="23"/>
      <c r="I2012" s="23"/>
    </row>
    <row r="2013" spans="1:9" s="210" customFormat="1" ht="15" customHeight="1" x14ac:dyDescent="0.25">
      <c r="A2013" s="254"/>
      <c r="B2013" s="213"/>
      <c r="E2013" s="255"/>
      <c r="F2013" s="23"/>
      <c r="G2013" s="23"/>
      <c r="H2013" s="23"/>
      <c r="I2013" s="23"/>
    </row>
    <row r="2014" spans="1:9" s="210" customFormat="1" ht="15" customHeight="1" x14ac:dyDescent="0.25">
      <c r="A2014" s="254"/>
      <c r="B2014" s="213"/>
      <c r="E2014" s="255"/>
      <c r="F2014" s="23"/>
      <c r="G2014" s="23"/>
      <c r="H2014" s="23"/>
      <c r="I2014" s="23"/>
    </row>
    <row r="2015" spans="1:9" s="210" customFormat="1" ht="15" customHeight="1" x14ac:dyDescent="0.25">
      <c r="A2015" s="254"/>
      <c r="B2015" s="213"/>
      <c r="E2015" s="255"/>
      <c r="F2015" s="23"/>
      <c r="G2015" s="23"/>
      <c r="H2015" s="23"/>
      <c r="I2015" s="23"/>
    </row>
    <row r="2016" spans="1:9" s="210" customFormat="1" ht="15" customHeight="1" x14ac:dyDescent="0.25">
      <c r="A2016" s="254"/>
      <c r="B2016" s="213"/>
      <c r="E2016" s="255"/>
      <c r="F2016" s="23"/>
      <c r="G2016" s="23"/>
      <c r="H2016" s="23"/>
      <c r="I2016" s="23"/>
    </row>
    <row r="2017" spans="1:9" s="210" customFormat="1" ht="15" customHeight="1" x14ac:dyDescent="0.25">
      <c r="A2017" s="254"/>
      <c r="B2017" s="213"/>
      <c r="E2017" s="255"/>
      <c r="F2017" s="23"/>
      <c r="G2017" s="23"/>
      <c r="H2017" s="23"/>
      <c r="I2017" s="23"/>
    </row>
    <row r="2018" spans="1:9" s="210" customFormat="1" ht="15" customHeight="1" x14ac:dyDescent="0.25">
      <c r="A2018" s="254"/>
      <c r="B2018" s="213"/>
      <c r="E2018" s="255"/>
      <c r="F2018" s="23"/>
      <c r="G2018" s="23"/>
      <c r="H2018" s="23"/>
      <c r="I2018" s="23"/>
    </row>
    <row r="2019" spans="1:9" s="210" customFormat="1" ht="15" customHeight="1" x14ac:dyDescent="0.25">
      <c r="A2019" s="254"/>
      <c r="B2019" s="213"/>
      <c r="E2019" s="255"/>
      <c r="F2019" s="23"/>
      <c r="G2019" s="23"/>
      <c r="H2019" s="23"/>
      <c r="I2019" s="23"/>
    </row>
    <row r="2020" spans="1:9" s="210" customFormat="1" ht="15" customHeight="1" x14ac:dyDescent="0.25">
      <c r="A2020" s="254"/>
      <c r="B2020" s="213"/>
      <c r="E2020" s="255"/>
      <c r="F2020" s="23"/>
      <c r="G2020" s="23"/>
      <c r="H2020" s="23"/>
      <c r="I2020" s="23"/>
    </row>
    <row r="2021" spans="1:9" s="210" customFormat="1" ht="15" customHeight="1" x14ac:dyDescent="0.25">
      <c r="A2021" s="254"/>
      <c r="B2021" s="213"/>
      <c r="E2021" s="255"/>
      <c r="F2021" s="23"/>
      <c r="G2021" s="23"/>
      <c r="H2021" s="23"/>
      <c r="I2021" s="23"/>
    </row>
    <row r="2022" spans="1:9" s="210" customFormat="1" ht="15" customHeight="1" x14ac:dyDescent="0.25">
      <c r="A2022" s="254"/>
      <c r="B2022" s="213"/>
      <c r="E2022" s="255"/>
      <c r="F2022" s="23"/>
      <c r="G2022" s="23"/>
      <c r="H2022" s="23"/>
      <c r="I2022" s="23"/>
    </row>
    <row r="2023" spans="1:9" s="210" customFormat="1" ht="15" customHeight="1" x14ac:dyDescent="0.25">
      <c r="A2023" s="254"/>
      <c r="B2023" s="213"/>
      <c r="E2023" s="255"/>
      <c r="F2023" s="23"/>
      <c r="G2023" s="23"/>
      <c r="H2023" s="23"/>
      <c r="I2023" s="23"/>
    </row>
    <row r="2024" spans="1:9" s="210" customFormat="1" ht="15" customHeight="1" x14ac:dyDescent="0.25">
      <c r="A2024" s="254"/>
      <c r="B2024" s="213"/>
      <c r="E2024" s="255"/>
      <c r="F2024" s="23"/>
      <c r="G2024" s="23"/>
      <c r="H2024" s="23"/>
      <c r="I2024" s="23"/>
    </row>
    <row r="2025" spans="1:9" s="210" customFormat="1" ht="15" customHeight="1" x14ac:dyDescent="0.25">
      <c r="A2025" s="254"/>
      <c r="B2025" s="213"/>
      <c r="E2025" s="255"/>
      <c r="F2025" s="23"/>
      <c r="G2025" s="23"/>
      <c r="H2025" s="23"/>
      <c r="I2025" s="23"/>
    </row>
    <row r="2026" spans="1:9" s="210" customFormat="1" ht="15" customHeight="1" x14ac:dyDescent="0.25">
      <c r="A2026" s="254"/>
      <c r="B2026" s="213"/>
      <c r="E2026" s="255"/>
      <c r="F2026" s="23"/>
      <c r="G2026" s="23"/>
      <c r="H2026" s="23"/>
      <c r="I2026" s="23"/>
    </row>
    <row r="2027" spans="1:9" s="210" customFormat="1" ht="15" customHeight="1" x14ac:dyDescent="0.25">
      <c r="A2027" s="254"/>
      <c r="B2027" s="213"/>
      <c r="E2027" s="255"/>
      <c r="F2027" s="23"/>
      <c r="G2027" s="23"/>
      <c r="H2027" s="23"/>
      <c r="I2027" s="23"/>
    </row>
    <row r="2028" spans="1:9" s="210" customFormat="1" ht="15" customHeight="1" x14ac:dyDescent="0.25">
      <c r="A2028" s="254"/>
      <c r="B2028" s="213"/>
      <c r="E2028" s="255"/>
      <c r="F2028" s="23"/>
      <c r="G2028" s="23"/>
      <c r="H2028" s="23"/>
      <c r="I2028" s="23"/>
    </row>
    <row r="2029" spans="1:9" s="210" customFormat="1" ht="15" customHeight="1" x14ac:dyDescent="0.25">
      <c r="A2029" s="254"/>
      <c r="B2029" s="213"/>
      <c r="E2029" s="255"/>
      <c r="F2029" s="23"/>
      <c r="G2029" s="23"/>
      <c r="H2029" s="23"/>
      <c r="I2029" s="23"/>
    </row>
    <row r="2030" spans="1:9" s="210" customFormat="1" ht="15" customHeight="1" x14ac:dyDescent="0.25">
      <c r="A2030" s="254"/>
      <c r="B2030" s="213"/>
      <c r="E2030" s="255"/>
      <c r="F2030" s="23"/>
      <c r="G2030" s="23"/>
      <c r="H2030" s="23"/>
      <c r="I2030" s="23"/>
    </row>
    <row r="2031" spans="1:9" s="210" customFormat="1" ht="15" customHeight="1" x14ac:dyDescent="0.25">
      <c r="A2031" s="254"/>
      <c r="B2031" s="213"/>
      <c r="E2031" s="255"/>
      <c r="F2031" s="23"/>
      <c r="G2031" s="23"/>
      <c r="H2031" s="23"/>
      <c r="I2031" s="23"/>
    </row>
    <row r="2032" spans="1:9" s="210" customFormat="1" ht="15" customHeight="1" x14ac:dyDescent="0.25">
      <c r="A2032" s="254"/>
      <c r="B2032" s="213"/>
      <c r="E2032" s="255"/>
      <c r="F2032" s="23"/>
      <c r="G2032" s="23"/>
      <c r="H2032" s="23"/>
      <c r="I2032" s="23"/>
    </row>
    <row r="2033" spans="1:9" s="210" customFormat="1" ht="15" customHeight="1" x14ac:dyDescent="0.25">
      <c r="A2033" s="254"/>
      <c r="B2033" s="213"/>
      <c r="E2033" s="255"/>
      <c r="F2033" s="23"/>
      <c r="G2033" s="23"/>
      <c r="H2033" s="23"/>
      <c r="I2033" s="23"/>
    </row>
    <row r="2034" spans="1:9" s="210" customFormat="1" ht="15" customHeight="1" x14ac:dyDescent="0.25">
      <c r="A2034" s="254"/>
      <c r="B2034" s="213"/>
      <c r="E2034" s="255"/>
      <c r="F2034" s="23"/>
      <c r="G2034" s="23"/>
      <c r="H2034" s="23"/>
      <c r="I2034" s="23"/>
    </row>
    <row r="2035" spans="1:9" s="210" customFormat="1" ht="15" customHeight="1" x14ac:dyDescent="0.25">
      <c r="A2035" s="254"/>
      <c r="B2035" s="213"/>
      <c r="E2035" s="255"/>
      <c r="F2035" s="23"/>
      <c r="G2035" s="23"/>
      <c r="H2035" s="23"/>
      <c r="I2035" s="23"/>
    </row>
    <row r="2036" spans="1:9" s="210" customFormat="1" ht="15" customHeight="1" x14ac:dyDescent="0.25">
      <c r="A2036" s="254"/>
      <c r="B2036" s="213"/>
      <c r="E2036" s="255"/>
      <c r="F2036" s="23"/>
      <c r="G2036" s="23"/>
      <c r="H2036" s="23"/>
      <c r="I2036" s="23"/>
    </row>
    <row r="2037" spans="1:9" s="210" customFormat="1" ht="15" customHeight="1" x14ac:dyDescent="0.25">
      <c r="A2037" s="254"/>
      <c r="B2037" s="213"/>
      <c r="E2037" s="255"/>
      <c r="F2037" s="23"/>
      <c r="G2037" s="23"/>
      <c r="H2037" s="23"/>
      <c r="I2037" s="23"/>
    </row>
    <row r="2038" spans="1:9" s="210" customFormat="1" ht="15" customHeight="1" x14ac:dyDescent="0.25">
      <c r="A2038" s="254"/>
      <c r="B2038" s="213"/>
      <c r="E2038" s="255"/>
      <c r="F2038" s="23"/>
      <c r="G2038" s="23"/>
      <c r="H2038" s="23"/>
      <c r="I2038" s="23"/>
    </row>
    <row r="2039" spans="1:9" s="210" customFormat="1" ht="15" customHeight="1" x14ac:dyDescent="0.25">
      <c r="A2039" s="254"/>
      <c r="B2039" s="213"/>
      <c r="E2039" s="255"/>
      <c r="F2039" s="23"/>
      <c r="G2039" s="23"/>
      <c r="H2039" s="23"/>
      <c r="I2039" s="23"/>
    </row>
    <row r="2040" spans="1:9" s="210" customFormat="1" ht="15" customHeight="1" x14ac:dyDescent="0.25">
      <c r="A2040" s="254"/>
      <c r="B2040" s="213"/>
      <c r="E2040" s="255"/>
      <c r="F2040" s="23"/>
      <c r="G2040" s="23"/>
      <c r="H2040" s="23"/>
      <c r="I2040" s="23"/>
    </row>
    <row r="2041" spans="1:9" s="210" customFormat="1" ht="15" customHeight="1" x14ac:dyDescent="0.25">
      <c r="A2041" s="254"/>
      <c r="B2041" s="213"/>
      <c r="E2041" s="255"/>
      <c r="F2041" s="23"/>
      <c r="G2041" s="23"/>
      <c r="H2041" s="23"/>
      <c r="I2041" s="23"/>
    </row>
    <row r="2042" spans="1:9" s="210" customFormat="1" ht="15" customHeight="1" x14ac:dyDescent="0.25">
      <c r="A2042" s="254"/>
      <c r="B2042" s="213"/>
      <c r="E2042" s="255"/>
      <c r="F2042" s="23"/>
      <c r="G2042" s="23"/>
      <c r="H2042" s="23"/>
      <c r="I2042" s="23"/>
    </row>
    <row r="2043" spans="1:9" s="210" customFormat="1" ht="15" customHeight="1" x14ac:dyDescent="0.25">
      <c r="A2043" s="254"/>
      <c r="B2043" s="213"/>
      <c r="E2043" s="255"/>
      <c r="F2043" s="23"/>
      <c r="G2043" s="23"/>
      <c r="H2043" s="23"/>
      <c r="I2043" s="23"/>
    </row>
    <row r="2044" spans="1:9" s="210" customFormat="1" ht="15" customHeight="1" x14ac:dyDescent="0.25">
      <c r="A2044" s="254"/>
      <c r="B2044" s="213"/>
      <c r="E2044" s="255"/>
      <c r="F2044" s="23"/>
      <c r="G2044" s="23"/>
      <c r="H2044" s="23"/>
      <c r="I2044" s="23"/>
    </row>
    <row r="2045" spans="1:9" s="210" customFormat="1" ht="15" customHeight="1" x14ac:dyDescent="0.25">
      <c r="A2045" s="254"/>
      <c r="B2045" s="213"/>
      <c r="E2045" s="255"/>
      <c r="F2045" s="23"/>
      <c r="G2045" s="23"/>
      <c r="H2045" s="23"/>
      <c r="I2045" s="23"/>
    </row>
    <row r="2046" spans="1:9" s="210" customFormat="1" ht="15" customHeight="1" x14ac:dyDescent="0.25">
      <c r="A2046" s="254"/>
      <c r="B2046" s="213"/>
      <c r="E2046" s="255"/>
      <c r="F2046" s="23"/>
      <c r="G2046" s="23"/>
      <c r="H2046" s="23"/>
      <c r="I2046" s="23"/>
    </row>
    <row r="2047" spans="1:9" s="210" customFormat="1" ht="15" customHeight="1" x14ac:dyDescent="0.25">
      <c r="A2047" s="254"/>
      <c r="B2047" s="213"/>
      <c r="E2047" s="255"/>
      <c r="F2047" s="23"/>
      <c r="G2047" s="23"/>
      <c r="H2047" s="23"/>
      <c r="I2047" s="23"/>
    </row>
    <row r="2048" spans="1:9" s="210" customFormat="1" ht="15" customHeight="1" x14ac:dyDescent="0.25">
      <c r="A2048" s="254"/>
      <c r="B2048" s="213"/>
      <c r="E2048" s="255"/>
      <c r="F2048" s="23"/>
      <c r="G2048" s="23"/>
      <c r="H2048" s="23"/>
      <c r="I2048" s="23"/>
    </row>
    <row r="2049" spans="1:9" s="210" customFormat="1" ht="15" customHeight="1" x14ac:dyDescent="0.25">
      <c r="A2049" s="254"/>
      <c r="B2049" s="213"/>
      <c r="E2049" s="255"/>
      <c r="F2049" s="23"/>
      <c r="G2049" s="23"/>
      <c r="H2049" s="23"/>
      <c r="I2049" s="23"/>
    </row>
    <row r="2050" spans="1:9" s="210" customFormat="1" ht="15" customHeight="1" x14ac:dyDescent="0.25">
      <c r="A2050" s="254"/>
      <c r="B2050" s="213"/>
      <c r="E2050" s="255"/>
      <c r="F2050" s="23"/>
      <c r="G2050" s="23"/>
      <c r="H2050" s="23"/>
      <c r="I2050" s="23"/>
    </row>
    <row r="2051" spans="1:9" s="210" customFormat="1" ht="15" customHeight="1" x14ac:dyDescent="0.25">
      <c r="A2051" s="254"/>
      <c r="B2051" s="213"/>
      <c r="E2051" s="255"/>
      <c r="F2051" s="23"/>
      <c r="G2051" s="23"/>
      <c r="H2051" s="23"/>
      <c r="I2051" s="23"/>
    </row>
    <row r="2052" spans="1:9" s="210" customFormat="1" ht="15" customHeight="1" x14ac:dyDescent="0.25">
      <c r="A2052" s="254"/>
      <c r="B2052" s="213"/>
      <c r="E2052" s="255"/>
      <c r="F2052" s="23"/>
      <c r="G2052" s="23"/>
      <c r="H2052" s="23"/>
      <c r="I2052" s="23"/>
    </row>
    <row r="2053" spans="1:9" s="210" customFormat="1" ht="15" customHeight="1" x14ac:dyDescent="0.25">
      <c r="A2053" s="254"/>
      <c r="B2053" s="213"/>
      <c r="E2053" s="255"/>
      <c r="F2053" s="23"/>
      <c r="G2053" s="23"/>
      <c r="H2053" s="23"/>
      <c r="I2053" s="23"/>
    </row>
    <row r="2054" spans="1:9" s="210" customFormat="1" ht="15" customHeight="1" x14ac:dyDescent="0.25">
      <c r="A2054" s="254"/>
      <c r="B2054" s="213"/>
      <c r="E2054" s="255"/>
      <c r="F2054" s="23"/>
      <c r="G2054" s="23"/>
      <c r="H2054" s="23"/>
      <c r="I2054" s="23"/>
    </row>
    <row r="2055" spans="1:9" s="210" customFormat="1" ht="15" customHeight="1" x14ac:dyDescent="0.25">
      <c r="A2055" s="254"/>
      <c r="B2055" s="213"/>
      <c r="E2055" s="255"/>
      <c r="F2055" s="23"/>
      <c r="G2055" s="23"/>
      <c r="H2055" s="23"/>
      <c r="I2055" s="23"/>
    </row>
    <row r="2056" spans="1:9" s="210" customFormat="1" ht="15" customHeight="1" x14ac:dyDescent="0.25">
      <c r="A2056" s="254"/>
      <c r="B2056" s="213"/>
      <c r="E2056" s="255"/>
      <c r="F2056" s="23"/>
      <c r="G2056" s="23"/>
      <c r="H2056" s="23"/>
      <c r="I2056" s="23"/>
    </row>
    <row r="2057" spans="1:9" s="210" customFormat="1" ht="15" customHeight="1" x14ac:dyDescent="0.25">
      <c r="A2057" s="254"/>
      <c r="B2057" s="213"/>
      <c r="E2057" s="255"/>
      <c r="F2057" s="23"/>
      <c r="G2057" s="23"/>
      <c r="H2057" s="23"/>
      <c r="I2057" s="23"/>
    </row>
    <row r="2058" spans="1:9" s="210" customFormat="1" ht="15" customHeight="1" x14ac:dyDescent="0.25">
      <c r="A2058" s="254"/>
      <c r="B2058" s="213"/>
      <c r="E2058" s="255"/>
      <c r="F2058" s="23"/>
      <c r="G2058" s="23"/>
      <c r="H2058" s="23"/>
      <c r="I2058" s="23"/>
    </row>
    <row r="2059" spans="1:9" s="210" customFormat="1" ht="15" customHeight="1" x14ac:dyDescent="0.25">
      <c r="A2059" s="254"/>
      <c r="B2059" s="213"/>
      <c r="E2059" s="255"/>
      <c r="F2059" s="23"/>
      <c r="G2059" s="23"/>
      <c r="H2059" s="23"/>
      <c r="I2059" s="23"/>
    </row>
    <row r="2060" spans="1:9" s="210" customFormat="1" ht="15" customHeight="1" x14ac:dyDescent="0.25">
      <c r="A2060" s="254"/>
      <c r="B2060" s="213"/>
      <c r="E2060" s="255"/>
      <c r="F2060" s="23"/>
      <c r="G2060" s="23"/>
      <c r="H2060" s="23"/>
      <c r="I2060" s="23"/>
    </row>
    <row r="2061" spans="1:9" s="210" customFormat="1" ht="15" customHeight="1" x14ac:dyDescent="0.25">
      <c r="A2061" s="254"/>
      <c r="B2061" s="213"/>
      <c r="E2061" s="255"/>
      <c r="F2061" s="23"/>
      <c r="G2061" s="23"/>
      <c r="H2061" s="23"/>
      <c r="I2061" s="23"/>
    </row>
    <row r="2062" spans="1:9" s="210" customFormat="1" ht="15" customHeight="1" x14ac:dyDescent="0.25">
      <c r="A2062" s="254"/>
      <c r="B2062" s="213"/>
      <c r="E2062" s="255"/>
      <c r="F2062" s="23"/>
      <c r="G2062" s="23"/>
      <c r="H2062" s="23"/>
      <c r="I2062" s="23"/>
    </row>
    <row r="2063" spans="1:9" s="210" customFormat="1" ht="15" customHeight="1" x14ac:dyDescent="0.25">
      <c r="A2063" s="254"/>
      <c r="B2063" s="213"/>
      <c r="E2063" s="255"/>
      <c r="F2063" s="23"/>
      <c r="G2063" s="23"/>
      <c r="H2063" s="23"/>
      <c r="I2063" s="23"/>
    </row>
    <row r="2064" spans="1:9" s="210" customFormat="1" ht="15" customHeight="1" x14ac:dyDescent="0.25">
      <c r="A2064" s="254"/>
      <c r="B2064" s="213"/>
      <c r="E2064" s="255"/>
      <c r="F2064" s="23"/>
      <c r="G2064" s="23"/>
      <c r="H2064" s="23"/>
      <c r="I2064" s="23"/>
    </row>
    <row r="2065" spans="1:9" s="210" customFormat="1" ht="15" customHeight="1" x14ac:dyDescent="0.25">
      <c r="A2065" s="254"/>
      <c r="B2065" s="213"/>
      <c r="E2065" s="255"/>
      <c r="F2065" s="23"/>
      <c r="G2065" s="23"/>
      <c r="H2065" s="23"/>
      <c r="I2065" s="23"/>
    </row>
    <row r="2066" spans="1:9" s="210" customFormat="1" ht="15" customHeight="1" x14ac:dyDescent="0.25">
      <c r="A2066" s="254"/>
      <c r="B2066" s="213"/>
      <c r="E2066" s="255"/>
      <c r="F2066" s="23"/>
      <c r="G2066" s="23"/>
      <c r="H2066" s="23"/>
      <c r="I2066" s="23"/>
    </row>
    <row r="2067" spans="1:9" s="210" customFormat="1" ht="15" customHeight="1" x14ac:dyDescent="0.25">
      <c r="A2067" s="254"/>
      <c r="B2067" s="213"/>
      <c r="E2067" s="255"/>
      <c r="F2067" s="23"/>
      <c r="G2067" s="23"/>
      <c r="H2067" s="23"/>
      <c r="I2067" s="23"/>
    </row>
    <row r="2068" spans="1:9" s="210" customFormat="1" ht="15" customHeight="1" x14ac:dyDescent="0.25">
      <c r="A2068" s="254"/>
      <c r="B2068" s="213"/>
      <c r="E2068" s="255"/>
      <c r="F2068" s="23"/>
      <c r="G2068" s="23"/>
      <c r="H2068" s="23"/>
      <c r="I2068" s="23"/>
    </row>
    <row r="2069" spans="1:9" s="210" customFormat="1" ht="15" customHeight="1" x14ac:dyDescent="0.25">
      <c r="A2069" s="254"/>
      <c r="B2069" s="213"/>
      <c r="E2069" s="255"/>
      <c r="F2069" s="23"/>
      <c r="G2069" s="23"/>
      <c r="H2069" s="23"/>
      <c r="I2069" s="23"/>
    </row>
    <row r="2070" spans="1:9" s="210" customFormat="1" ht="15" customHeight="1" x14ac:dyDescent="0.25">
      <c r="A2070" s="254"/>
      <c r="B2070" s="213"/>
      <c r="E2070" s="255"/>
      <c r="F2070" s="23"/>
      <c r="G2070" s="23"/>
      <c r="H2070" s="23"/>
      <c r="I2070" s="23"/>
    </row>
    <row r="2071" spans="1:9" s="210" customFormat="1" ht="15" customHeight="1" x14ac:dyDescent="0.25">
      <c r="A2071" s="254"/>
      <c r="B2071" s="213"/>
      <c r="E2071" s="255"/>
      <c r="F2071" s="23"/>
      <c r="G2071" s="23"/>
      <c r="H2071" s="23"/>
      <c r="I2071" s="23"/>
    </row>
    <row r="2072" spans="1:9" s="210" customFormat="1" ht="15" customHeight="1" x14ac:dyDescent="0.25">
      <c r="A2072" s="254"/>
      <c r="B2072" s="213"/>
      <c r="E2072" s="255"/>
      <c r="F2072" s="23"/>
      <c r="G2072" s="23"/>
      <c r="H2072" s="23"/>
      <c r="I2072" s="23"/>
    </row>
    <row r="2073" spans="1:9" s="210" customFormat="1" ht="15" customHeight="1" x14ac:dyDescent="0.25">
      <c r="A2073" s="254"/>
      <c r="B2073" s="213"/>
      <c r="E2073" s="255"/>
      <c r="F2073" s="23"/>
      <c r="G2073" s="23"/>
      <c r="H2073" s="23"/>
      <c r="I2073" s="23"/>
    </row>
    <row r="2074" spans="1:9" s="210" customFormat="1" ht="15" customHeight="1" x14ac:dyDescent="0.25">
      <c r="A2074" s="254"/>
      <c r="B2074" s="213"/>
      <c r="E2074" s="255"/>
      <c r="F2074" s="23"/>
      <c r="G2074" s="23"/>
      <c r="H2074" s="23"/>
      <c r="I2074" s="23"/>
    </row>
    <row r="2075" spans="1:9" s="210" customFormat="1" ht="15" customHeight="1" x14ac:dyDescent="0.25">
      <c r="A2075" s="254"/>
      <c r="B2075" s="213"/>
      <c r="E2075" s="255"/>
      <c r="F2075" s="23"/>
      <c r="G2075" s="23"/>
      <c r="H2075" s="23"/>
      <c r="I2075" s="23"/>
    </row>
    <row r="2076" spans="1:9" s="210" customFormat="1" ht="15" customHeight="1" x14ac:dyDescent="0.25">
      <c r="A2076" s="254"/>
      <c r="B2076" s="213"/>
      <c r="E2076" s="255"/>
      <c r="F2076" s="23"/>
      <c r="G2076" s="23"/>
      <c r="H2076" s="23"/>
      <c r="I2076" s="23"/>
    </row>
    <row r="2077" spans="1:9" s="210" customFormat="1" ht="15" customHeight="1" x14ac:dyDescent="0.25">
      <c r="A2077" s="254"/>
      <c r="B2077" s="213"/>
      <c r="E2077" s="255"/>
      <c r="F2077" s="23"/>
      <c r="G2077" s="23"/>
      <c r="H2077" s="23"/>
      <c r="I2077" s="23"/>
    </row>
    <row r="2078" spans="1:9" s="210" customFormat="1" ht="15" customHeight="1" x14ac:dyDescent="0.25">
      <c r="A2078" s="254"/>
      <c r="B2078" s="213"/>
      <c r="E2078" s="255"/>
      <c r="F2078" s="23"/>
      <c r="G2078" s="23"/>
      <c r="H2078" s="23"/>
      <c r="I2078" s="23"/>
    </row>
    <row r="2079" spans="1:9" s="210" customFormat="1" ht="15" customHeight="1" x14ac:dyDescent="0.25">
      <c r="A2079" s="254"/>
      <c r="B2079" s="213"/>
      <c r="E2079" s="255"/>
      <c r="F2079" s="23"/>
      <c r="G2079" s="23"/>
      <c r="H2079" s="23"/>
      <c r="I2079" s="23"/>
    </row>
    <row r="2080" spans="1:9" s="210" customFormat="1" ht="15" customHeight="1" x14ac:dyDescent="0.25">
      <c r="A2080" s="254"/>
      <c r="B2080" s="213"/>
      <c r="E2080" s="255"/>
      <c r="F2080" s="23"/>
      <c r="G2080" s="23"/>
      <c r="H2080" s="23"/>
      <c r="I2080" s="23"/>
    </row>
    <row r="2081" spans="1:9" s="210" customFormat="1" ht="15" customHeight="1" x14ac:dyDescent="0.25">
      <c r="A2081" s="254"/>
      <c r="B2081" s="213"/>
      <c r="E2081" s="255"/>
      <c r="F2081" s="23"/>
      <c r="G2081" s="23"/>
      <c r="H2081" s="23"/>
      <c r="I2081" s="23"/>
    </row>
    <row r="2082" spans="1:9" s="210" customFormat="1" ht="15" customHeight="1" x14ac:dyDescent="0.25">
      <c r="A2082" s="254"/>
      <c r="B2082" s="213"/>
      <c r="E2082" s="255"/>
      <c r="F2082" s="23"/>
      <c r="G2082" s="23"/>
      <c r="H2082" s="23"/>
      <c r="I2082" s="23"/>
    </row>
    <row r="2083" spans="1:9" s="210" customFormat="1" ht="15" customHeight="1" x14ac:dyDescent="0.25">
      <c r="A2083" s="254"/>
      <c r="B2083" s="213"/>
      <c r="E2083" s="255"/>
      <c r="F2083" s="23"/>
      <c r="G2083" s="23"/>
      <c r="H2083" s="23"/>
      <c r="I2083" s="23"/>
    </row>
    <row r="2084" spans="1:9" s="210" customFormat="1" ht="15" customHeight="1" x14ac:dyDescent="0.25">
      <c r="A2084" s="254"/>
      <c r="B2084" s="213"/>
      <c r="E2084" s="255"/>
      <c r="F2084" s="23"/>
      <c r="G2084" s="23"/>
      <c r="H2084" s="23"/>
      <c r="I2084" s="23"/>
    </row>
    <row r="2085" spans="1:9" s="210" customFormat="1" ht="15" customHeight="1" x14ac:dyDescent="0.25">
      <c r="A2085" s="254"/>
      <c r="B2085" s="213"/>
      <c r="E2085" s="255"/>
      <c r="F2085" s="23"/>
      <c r="G2085" s="23"/>
      <c r="H2085" s="23"/>
      <c r="I2085" s="23"/>
    </row>
    <row r="2086" spans="1:9" s="210" customFormat="1" ht="15" customHeight="1" x14ac:dyDescent="0.25">
      <c r="A2086" s="254"/>
      <c r="B2086" s="213"/>
      <c r="E2086" s="255"/>
      <c r="F2086" s="23"/>
      <c r="G2086" s="23"/>
      <c r="H2086" s="23"/>
      <c r="I2086" s="23"/>
    </row>
    <row r="2087" spans="1:9" s="210" customFormat="1" ht="15" customHeight="1" x14ac:dyDescent="0.25">
      <c r="A2087" s="254"/>
      <c r="B2087" s="213"/>
      <c r="E2087" s="255"/>
      <c r="F2087" s="23"/>
      <c r="G2087" s="23"/>
      <c r="H2087" s="23"/>
      <c r="I2087" s="23"/>
    </row>
    <row r="2088" spans="1:9" s="210" customFormat="1" ht="15" customHeight="1" x14ac:dyDescent="0.25">
      <c r="A2088" s="254"/>
      <c r="B2088" s="213"/>
      <c r="E2088" s="255"/>
      <c r="F2088" s="23"/>
      <c r="G2088" s="23"/>
      <c r="H2088" s="23"/>
      <c r="I2088" s="23"/>
    </row>
    <row r="2089" spans="1:9" s="210" customFormat="1" ht="15" customHeight="1" x14ac:dyDescent="0.25">
      <c r="A2089" s="254"/>
      <c r="B2089" s="213"/>
      <c r="E2089" s="255"/>
      <c r="F2089" s="23"/>
      <c r="G2089" s="23"/>
      <c r="H2089" s="23"/>
      <c r="I2089" s="23"/>
    </row>
    <row r="2090" spans="1:9" s="210" customFormat="1" ht="15" customHeight="1" x14ac:dyDescent="0.25">
      <c r="A2090" s="254"/>
      <c r="B2090" s="213"/>
      <c r="E2090" s="255"/>
      <c r="F2090" s="23"/>
      <c r="G2090" s="23"/>
      <c r="H2090" s="23"/>
      <c r="I2090" s="23"/>
    </row>
    <row r="2091" spans="1:9" s="210" customFormat="1" ht="15" customHeight="1" x14ac:dyDescent="0.25">
      <c r="A2091" s="254"/>
      <c r="B2091" s="213"/>
      <c r="E2091" s="255"/>
      <c r="F2091" s="23"/>
      <c r="G2091" s="23"/>
      <c r="H2091" s="23"/>
      <c r="I2091" s="23"/>
    </row>
    <row r="2092" spans="1:9" s="210" customFormat="1" ht="15" customHeight="1" x14ac:dyDescent="0.25">
      <c r="A2092" s="254"/>
      <c r="B2092" s="213"/>
      <c r="E2092" s="255"/>
      <c r="F2092" s="23"/>
      <c r="G2092" s="23"/>
      <c r="H2092" s="23"/>
      <c r="I2092" s="23"/>
    </row>
    <row r="2093" spans="1:9" s="210" customFormat="1" ht="15" customHeight="1" x14ac:dyDescent="0.25">
      <c r="A2093" s="254"/>
      <c r="B2093" s="213"/>
      <c r="E2093" s="255"/>
      <c r="F2093" s="23"/>
      <c r="G2093" s="23"/>
      <c r="H2093" s="23"/>
      <c r="I2093" s="23"/>
    </row>
    <row r="2094" spans="1:9" s="210" customFormat="1" ht="15" customHeight="1" x14ac:dyDescent="0.25">
      <c r="A2094" s="254"/>
      <c r="B2094" s="213"/>
      <c r="E2094" s="255"/>
      <c r="F2094" s="23"/>
      <c r="G2094" s="23"/>
      <c r="H2094" s="23"/>
      <c r="I2094" s="23"/>
    </row>
    <row r="2095" spans="1:9" s="210" customFormat="1" ht="15" customHeight="1" x14ac:dyDescent="0.25">
      <c r="A2095" s="254"/>
      <c r="B2095" s="213"/>
      <c r="E2095" s="255"/>
      <c r="F2095" s="23"/>
      <c r="G2095" s="23"/>
      <c r="H2095" s="23"/>
      <c r="I2095" s="23"/>
    </row>
    <row r="2096" spans="1:9" s="210" customFormat="1" ht="15" customHeight="1" x14ac:dyDescent="0.25">
      <c r="A2096" s="254"/>
      <c r="B2096" s="213"/>
      <c r="E2096" s="255"/>
      <c r="F2096" s="23"/>
      <c r="G2096" s="23"/>
      <c r="H2096" s="23"/>
      <c r="I2096" s="23"/>
    </row>
    <row r="2097" spans="1:9" s="210" customFormat="1" ht="15" customHeight="1" x14ac:dyDescent="0.25">
      <c r="A2097" s="254"/>
      <c r="B2097" s="213"/>
      <c r="E2097" s="255"/>
      <c r="F2097" s="23"/>
      <c r="G2097" s="23"/>
      <c r="H2097" s="23"/>
      <c r="I2097" s="23"/>
    </row>
    <row r="2098" spans="1:9" s="210" customFormat="1" ht="15" customHeight="1" x14ac:dyDescent="0.25">
      <c r="A2098" s="254"/>
      <c r="B2098" s="213"/>
      <c r="E2098" s="255"/>
      <c r="F2098" s="23"/>
      <c r="G2098" s="23"/>
      <c r="H2098" s="23"/>
      <c r="I2098" s="23"/>
    </row>
    <row r="2099" spans="1:9" s="210" customFormat="1" ht="15" customHeight="1" x14ac:dyDescent="0.25">
      <c r="A2099" s="254"/>
      <c r="B2099" s="213"/>
      <c r="E2099" s="255"/>
      <c r="F2099" s="23"/>
      <c r="G2099" s="23"/>
      <c r="H2099" s="23"/>
      <c r="I2099" s="23"/>
    </row>
    <row r="2100" spans="1:9" s="210" customFormat="1" ht="15" customHeight="1" x14ac:dyDescent="0.25">
      <c r="A2100" s="254"/>
      <c r="B2100" s="213"/>
      <c r="E2100" s="255"/>
      <c r="F2100" s="23"/>
      <c r="G2100" s="23"/>
      <c r="H2100" s="23"/>
      <c r="I2100" s="23"/>
    </row>
    <row r="2101" spans="1:9" s="210" customFormat="1" ht="15" customHeight="1" x14ac:dyDescent="0.25">
      <c r="A2101" s="254"/>
      <c r="B2101" s="213"/>
      <c r="E2101" s="255"/>
      <c r="F2101" s="23"/>
      <c r="G2101" s="23"/>
      <c r="H2101" s="23"/>
      <c r="I2101" s="23"/>
    </row>
    <row r="2102" spans="1:9" s="210" customFormat="1" ht="15" customHeight="1" x14ac:dyDescent="0.25">
      <c r="A2102" s="254"/>
      <c r="B2102" s="213"/>
      <c r="E2102" s="255"/>
      <c r="F2102" s="23"/>
      <c r="G2102" s="23"/>
      <c r="H2102" s="23"/>
      <c r="I2102" s="23"/>
    </row>
    <row r="2103" spans="1:9" s="210" customFormat="1" ht="15" customHeight="1" x14ac:dyDescent="0.25">
      <c r="A2103" s="254"/>
      <c r="B2103" s="213"/>
      <c r="E2103" s="255"/>
      <c r="F2103" s="23"/>
      <c r="G2103" s="23"/>
      <c r="H2103" s="23"/>
      <c r="I2103" s="23"/>
    </row>
    <row r="2104" spans="1:9" s="210" customFormat="1" ht="15" customHeight="1" x14ac:dyDescent="0.25">
      <c r="A2104" s="254"/>
      <c r="B2104" s="213"/>
      <c r="E2104" s="255"/>
      <c r="F2104" s="23"/>
      <c r="G2104" s="23"/>
      <c r="H2104" s="23"/>
      <c r="I2104" s="23"/>
    </row>
    <row r="2105" spans="1:9" s="210" customFormat="1" ht="15" customHeight="1" x14ac:dyDescent="0.25">
      <c r="A2105" s="254"/>
      <c r="B2105" s="213"/>
      <c r="E2105" s="255"/>
      <c r="F2105" s="23"/>
      <c r="G2105" s="23"/>
      <c r="H2105" s="23"/>
      <c r="I2105" s="23"/>
    </row>
    <row r="2106" spans="1:9" s="210" customFormat="1" ht="15" customHeight="1" x14ac:dyDescent="0.25">
      <c r="A2106" s="254"/>
      <c r="B2106" s="213"/>
      <c r="E2106" s="255"/>
      <c r="F2106" s="23"/>
      <c r="G2106" s="23"/>
      <c r="H2106" s="23"/>
      <c r="I2106" s="23"/>
    </row>
    <row r="2107" spans="1:9" s="210" customFormat="1" ht="15" customHeight="1" x14ac:dyDescent="0.25">
      <c r="A2107" s="254"/>
      <c r="B2107" s="213"/>
      <c r="E2107" s="255"/>
      <c r="F2107" s="23"/>
      <c r="G2107" s="23"/>
      <c r="H2107" s="23"/>
      <c r="I2107" s="23"/>
    </row>
    <row r="2108" spans="1:9" s="210" customFormat="1" ht="15" customHeight="1" x14ac:dyDescent="0.25">
      <c r="A2108" s="254"/>
      <c r="B2108" s="213"/>
      <c r="E2108" s="255"/>
      <c r="F2108" s="23"/>
      <c r="G2108" s="23"/>
      <c r="H2108" s="23"/>
      <c r="I2108" s="23"/>
    </row>
    <row r="2109" spans="1:9" s="210" customFormat="1" ht="15" customHeight="1" x14ac:dyDescent="0.25">
      <c r="A2109" s="254"/>
      <c r="B2109" s="213"/>
      <c r="E2109" s="255"/>
      <c r="F2109" s="23"/>
      <c r="G2109" s="23"/>
      <c r="H2109" s="23"/>
      <c r="I2109" s="23"/>
    </row>
    <row r="2110" spans="1:9" s="210" customFormat="1" ht="15" customHeight="1" x14ac:dyDescent="0.25">
      <c r="A2110" s="254"/>
      <c r="B2110" s="213"/>
      <c r="E2110" s="255"/>
      <c r="F2110" s="23"/>
      <c r="G2110" s="23"/>
      <c r="H2110" s="23"/>
      <c r="I2110" s="23"/>
    </row>
    <row r="2111" spans="1:9" s="210" customFormat="1" ht="15" customHeight="1" x14ac:dyDescent="0.25">
      <c r="A2111" s="254"/>
      <c r="B2111" s="213"/>
      <c r="E2111" s="255"/>
      <c r="F2111" s="23"/>
      <c r="G2111" s="23"/>
      <c r="H2111" s="23"/>
      <c r="I2111" s="23"/>
    </row>
    <row r="2112" spans="1:9" s="210" customFormat="1" ht="15" customHeight="1" x14ac:dyDescent="0.25">
      <c r="A2112" s="254"/>
      <c r="B2112" s="213"/>
      <c r="E2112" s="255"/>
      <c r="F2112" s="23"/>
      <c r="G2112" s="23"/>
      <c r="H2112" s="23"/>
      <c r="I2112" s="23"/>
    </row>
    <row r="2113" spans="1:9" s="210" customFormat="1" ht="15" customHeight="1" x14ac:dyDescent="0.25">
      <c r="A2113" s="254"/>
      <c r="B2113" s="213"/>
      <c r="E2113" s="255"/>
      <c r="F2113" s="23"/>
      <c r="G2113" s="23"/>
      <c r="H2113" s="23"/>
      <c r="I2113" s="23"/>
    </row>
    <row r="2114" spans="1:9" s="210" customFormat="1" ht="15" customHeight="1" x14ac:dyDescent="0.25">
      <c r="A2114" s="254"/>
      <c r="B2114" s="213"/>
      <c r="E2114" s="255"/>
      <c r="F2114" s="23"/>
      <c r="G2114" s="23"/>
      <c r="H2114" s="23"/>
      <c r="I2114" s="23"/>
    </row>
    <row r="2115" spans="1:9" s="210" customFormat="1" ht="15" customHeight="1" x14ac:dyDescent="0.25">
      <c r="A2115" s="254"/>
      <c r="B2115" s="213"/>
      <c r="E2115" s="255"/>
      <c r="F2115" s="23"/>
      <c r="G2115" s="23"/>
      <c r="H2115" s="23"/>
      <c r="I2115" s="23"/>
    </row>
    <row r="2116" spans="1:9" s="210" customFormat="1" ht="15" customHeight="1" x14ac:dyDescent="0.25">
      <c r="A2116" s="254"/>
      <c r="B2116" s="213"/>
      <c r="E2116" s="255"/>
      <c r="F2116" s="23"/>
      <c r="G2116" s="23"/>
      <c r="H2116" s="23"/>
      <c r="I2116" s="23"/>
    </row>
    <row r="2117" spans="1:9" s="210" customFormat="1" ht="15" customHeight="1" x14ac:dyDescent="0.25">
      <c r="A2117" s="254"/>
      <c r="B2117" s="213"/>
      <c r="E2117" s="255"/>
      <c r="F2117" s="23"/>
      <c r="G2117" s="23"/>
      <c r="H2117" s="23"/>
      <c r="I2117" s="23"/>
    </row>
    <row r="2118" spans="1:9" s="210" customFormat="1" ht="15" customHeight="1" x14ac:dyDescent="0.25">
      <c r="A2118" s="254"/>
      <c r="B2118" s="213"/>
      <c r="E2118" s="255"/>
      <c r="F2118" s="23"/>
      <c r="G2118" s="23"/>
      <c r="H2118" s="23"/>
      <c r="I2118" s="23"/>
    </row>
    <row r="2119" spans="1:9" s="210" customFormat="1" ht="15" customHeight="1" x14ac:dyDescent="0.25">
      <c r="A2119" s="254"/>
      <c r="B2119" s="213"/>
      <c r="E2119" s="255"/>
      <c r="F2119" s="23"/>
      <c r="G2119" s="23"/>
      <c r="H2119" s="23"/>
      <c r="I2119" s="23"/>
    </row>
    <row r="2120" spans="1:9" s="210" customFormat="1" ht="15" customHeight="1" x14ac:dyDescent="0.25">
      <c r="A2120" s="254"/>
      <c r="B2120" s="213"/>
      <c r="E2120" s="255"/>
      <c r="F2120" s="23"/>
      <c r="G2120" s="23"/>
      <c r="H2120" s="23"/>
      <c r="I2120" s="23"/>
    </row>
    <row r="2121" spans="1:9" s="210" customFormat="1" ht="15" customHeight="1" x14ac:dyDescent="0.25">
      <c r="A2121" s="254"/>
      <c r="B2121" s="213"/>
      <c r="E2121" s="255"/>
      <c r="F2121" s="23"/>
      <c r="G2121" s="23"/>
      <c r="H2121" s="23"/>
      <c r="I2121" s="23"/>
    </row>
    <row r="2122" spans="1:9" s="210" customFormat="1" ht="15" customHeight="1" x14ac:dyDescent="0.25">
      <c r="A2122" s="254"/>
      <c r="B2122" s="213"/>
      <c r="E2122" s="255"/>
      <c r="F2122" s="23"/>
      <c r="G2122" s="23"/>
      <c r="H2122" s="23"/>
      <c r="I2122" s="23"/>
    </row>
    <row r="2123" spans="1:9" s="210" customFormat="1" ht="15" customHeight="1" x14ac:dyDescent="0.25">
      <c r="A2123" s="254"/>
      <c r="B2123" s="213"/>
      <c r="E2123" s="255"/>
      <c r="F2123" s="23"/>
      <c r="G2123" s="23"/>
      <c r="H2123" s="23"/>
      <c r="I2123" s="23"/>
    </row>
    <row r="2124" spans="1:9" s="210" customFormat="1" ht="15" customHeight="1" x14ac:dyDescent="0.25">
      <c r="A2124" s="254"/>
      <c r="B2124" s="213"/>
      <c r="E2124" s="255"/>
      <c r="F2124" s="23"/>
      <c r="G2124" s="23"/>
      <c r="H2124" s="23"/>
      <c r="I2124" s="23"/>
    </row>
    <row r="2125" spans="1:9" s="210" customFormat="1" ht="15" customHeight="1" x14ac:dyDescent="0.25">
      <c r="A2125" s="254"/>
      <c r="B2125" s="213"/>
      <c r="E2125" s="255"/>
      <c r="F2125" s="23"/>
      <c r="G2125" s="23"/>
      <c r="H2125" s="23"/>
      <c r="I2125" s="23"/>
    </row>
    <row r="2126" spans="1:9" s="210" customFormat="1" ht="15" customHeight="1" x14ac:dyDescent="0.25">
      <c r="A2126" s="254"/>
      <c r="B2126" s="213"/>
      <c r="E2126" s="255"/>
      <c r="F2126" s="23"/>
      <c r="G2126" s="23"/>
      <c r="H2126" s="23"/>
      <c r="I2126" s="23"/>
    </row>
    <row r="2127" spans="1:9" s="210" customFormat="1" ht="15" customHeight="1" x14ac:dyDescent="0.25">
      <c r="A2127" s="254"/>
      <c r="B2127" s="213"/>
      <c r="E2127" s="255"/>
      <c r="F2127" s="23"/>
      <c r="G2127" s="23"/>
      <c r="H2127" s="23"/>
      <c r="I2127" s="23"/>
    </row>
    <row r="2128" spans="1:9" s="210" customFormat="1" ht="15" customHeight="1" x14ac:dyDescent="0.25">
      <c r="A2128" s="254"/>
      <c r="B2128" s="213"/>
      <c r="E2128" s="255"/>
      <c r="F2128" s="23"/>
      <c r="G2128" s="23"/>
      <c r="H2128" s="23"/>
      <c r="I2128" s="23"/>
    </row>
    <row r="2129" spans="1:9" s="210" customFormat="1" ht="15" customHeight="1" x14ac:dyDescent="0.25">
      <c r="A2129" s="254"/>
      <c r="B2129" s="213"/>
      <c r="E2129" s="255"/>
      <c r="F2129" s="23"/>
      <c r="G2129" s="23"/>
      <c r="H2129" s="23"/>
      <c r="I2129" s="23"/>
    </row>
    <row r="2130" spans="1:9" s="210" customFormat="1" ht="15" customHeight="1" x14ac:dyDescent="0.25">
      <c r="A2130" s="254"/>
      <c r="B2130" s="213"/>
      <c r="E2130" s="255"/>
      <c r="F2130" s="23"/>
      <c r="G2130" s="23"/>
      <c r="H2130" s="23"/>
      <c r="I2130" s="23"/>
    </row>
    <row r="2131" spans="1:9" s="210" customFormat="1" ht="15" customHeight="1" x14ac:dyDescent="0.25">
      <c r="A2131" s="254"/>
      <c r="B2131" s="213"/>
      <c r="E2131" s="255"/>
      <c r="F2131" s="23"/>
      <c r="G2131" s="23"/>
      <c r="H2131" s="23"/>
      <c r="I2131" s="23"/>
    </row>
    <row r="2132" spans="1:9" s="210" customFormat="1" ht="15" customHeight="1" x14ac:dyDescent="0.25">
      <c r="A2132" s="254"/>
      <c r="B2132" s="213"/>
      <c r="E2132" s="255"/>
      <c r="F2132" s="23"/>
      <c r="G2132" s="23"/>
      <c r="H2132" s="23"/>
      <c r="I2132" s="23"/>
    </row>
    <row r="2133" spans="1:9" s="210" customFormat="1" ht="15" customHeight="1" x14ac:dyDescent="0.25">
      <c r="A2133" s="254"/>
      <c r="B2133" s="213"/>
      <c r="E2133" s="255"/>
      <c r="F2133" s="23"/>
      <c r="G2133" s="23"/>
      <c r="H2133" s="23"/>
      <c r="I2133" s="23"/>
    </row>
    <row r="2134" spans="1:9" s="210" customFormat="1" ht="15" customHeight="1" x14ac:dyDescent="0.25">
      <c r="A2134" s="254"/>
      <c r="B2134" s="213"/>
      <c r="E2134" s="255"/>
      <c r="F2134" s="23"/>
      <c r="G2134" s="23"/>
      <c r="H2134" s="23"/>
      <c r="I2134" s="23"/>
    </row>
    <row r="2135" spans="1:9" s="210" customFormat="1" ht="15" customHeight="1" x14ac:dyDescent="0.25">
      <c r="A2135" s="254"/>
      <c r="B2135" s="213"/>
      <c r="E2135" s="255"/>
      <c r="F2135" s="23"/>
      <c r="G2135" s="23"/>
      <c r="H2135" s="23"/>
      <c r="I2135" s="23"/>
    </row>
    <row r="2136" spans="1:9" s="210" customFormat="1" ht="15" customHeight="1" x14ac:dyDescent="0.25">
      <c r="A2136" s="254"/>
      <c r="B2136" s="213"/>
      <c r="E2136" s="255"/>
      <c r="F2136" s="23"/>
      <c r="G2136" s="23"/>
      <c r="H2136" s="23"/>
      <c r="I2136" s="23"/>
    </row>
    <row r="2137" spans="1:9" s="210" customFormat="1" ht="15" customHeight="1" x14ac:dyDescent="0.25">
      <c r="A2137" s="254"/>
      <c r="B2137" s="213"/>
      <c r="E2137" s="255"/>
      <c r="F2137" s="23"/>
      <c r="G2137" s="23"/>
      <c r="H2137" s="23"/>
      <c r="I2137" s="23"/>
    </row>
    <row r="2138" spans="1:9" s="210" customFormat="1" ht="15" customHeight="1" x14ac:dyDescent="0.25">
      <c r="A2138" s="254"/>
      <c r="B2138" s="213"/>
      <c r="E2138" s="255"/>
      <c r="F2138" s="23"/>
      <c r="G2138" s="23"/>
      <c r="H2138" s="23"/>
      <c r="I2138" s="23"/>
    </row>
    <row r="2139" spans="1:9" s="210" customFormat="1" ht="15" customHeight="1" x14ac:dyDescent="0.25">
      <c r="A2139" s="254"/>
      <c r="B2139" s="213"/>
      <c r="E2139" s="255"/>
      <c r="F2139" s="23"/>
      <c r="G2139" s="23"/>
      <c r="H2139" s="23"/>
      <c r="I2139" s="23"/>
    </row>
    <row r="2140" spans="1:9" s="210" customFormat="1" ht="15" customHeight="1" x14ac:dyDescent="0.25">
      <c r="A2140" s="254"/>
      <c r="B2140" s="213"/>
      <c r="E2140" s="255"/>
      <c r="F2140" s="23"/>
      <c r="G2140" s="23"/>
      <c r="H2140" s="23"/>
      <c r="I2140" s="23"/>
    </row>
    <row r="2141" spans="1:9" s="210" customFormat="1" ht="15" customHeight="1" x14ac:dyDescent="0.25">
      <c r="A2141" s="254"/>
      <c r="B2141" s="213"/>
      <c r="E2141" s="255"/>
      <c r="F2141" s="23"/>
      <c r="G2141" s="23"/>
      <c r="H2141" s="23"/>
      <c r="I2141" s="23"/>
    </row>
    <row r="2142" spans="1:9" s="210" customFormat="1" ht="15" customHeight="1" x14ac:dyDescent="0.25">
      <c r="A2142" s="254"/>
      <c r="B2142" s="213"/>
      <c r="E2142" s="255"/>
      <c r="F2142" s="23"/>
      <c r="G2142" s="23"/>
      <c r="H2142" s="23"/>
      <c r="I2142" s="23"/>
    </row>
    <row r="2143" spans="1:9" s="210" customFormat="1" ht="15" customHeight="1" x14ac:dyDescent="0.25">
      <c r="A2143" s="254"/>
      <c r="B2143" s="213"/>
      <c r="E2143" s="255"/>
      <c r="F2143" s="23"/>
      <c r="G2143" s="23"/>
      <c r="H2143" s="23"/>
      <c r="I2143" s="23"/>
    </row>
    <row r="2144" spans="1:9" s="210" customFormat="1" ht="15" customHeight="1" x14ac:dyDescent="0.25">
      <c r="A2144" s="254"/>
      <c r="B2144" s="213"/>
      <c r="E2144" s="255"/>
      <c r="F2144" s="23"/>
      <c r="G2144" s="23"/>
      <c r="H2144" s="23"/>
      <c r="I2144" s="23"/>
    </row>
    <row r="2145" spans="1:9" s="210" customFormat="1" ht="15" customHeight="1" x14ac:dyDescent="0.25">
      <c r="A2145" s="254"/>
      <c r="B2145" s="213"/>
      <c r="E2145" s="255"/>
      <c r="F2145" s="23"/>
      <c r="G2145" s="23"/>
      <c r="H2145" s="23"/>
      <c r="I2145" s="23"/>
    </row>
    <row r="2146" spans="1:9" s="210" customFormat="1" ht="15" customHeight="1" x14ac:dyDescent="0.25">
      <c r="A2146" s="254"/>
      <c r="B2146" s="213"/>
      <c r="E2146" s="255"/>
      <c r="F2146" s="23"/>
      <c r="G2146" s="23"/>
      <c r="H2146" s="23"/>
      <c r="I2146" s="23"/>
    </row>
    <row r="2147" spans="1:9" s="210" customFormat="1" ht="15" customHeight="1" x14ac:dyDescent="0.25">
      <c r="A2147" s="254"/>
      <c r="B2147" s="213"/>
      <c r="E2147" s="255"/>
      <c r="F2147" s="23"/>
      <c r="G2147" s="23"/>
      <c r="H2147" s="23"/>
      <c r="I2147" s="23"/>
    </row>
    <row r="2148" spans="1:9" s="210" customFormat="1" ht="15" customHeight="1" x14ac:dyDescent="0.25">
      <c r="A2148" s="254"/>
      <c r="B2148" s="213"/>
      <c r="E2148" s="255"/>
      <c r="F2148" s="23"/>
      <c r="G2148" s="23"/>
      <c r="H2148" s="23"/>
      <c r="I2148" s="23"/>
    </row>
    <row r="2149" spans="1:9" s="210" customFormat="1" ht="15" customHeight="1" x14ac:dyDescent="0.25">
      <c r="A2149" s="254"/>
      <c r="B2149" s="213"/>
      <c r="E2149" s="255"/>
      <c r="F2149" s="23"/>
      <c r="G2149" s="23"/>
      <c r="H2149" s="23"/>
      <c r="I2149" s="23"/>
    </row>
    <row r="2150" spans="1:9" s="210" customFormat="1" ht="15" customHeight="1" x14ac:dyDescent="0.25">
      <c r="A2150" s="254"/>
      <c r="B2150" s="213"/>
      <c r="E2150" s="255"/>
      <c r="F2150" s="23"/>
      <c r="G2150" s="23"/>
      <c r="H2150" s="23"/>
      <c r="I2150" s="23"/>
    </row>
    <row r="2151" spans="1:9" s="210" customFormat="1" ht="15" customHeight="1" x14ac:dyDescent="0.25">
      <c r="A2151" s="254"/>
      <c r="B2151" s="213"/>
      <c r="E2151" s="255"/>
      <c r="F2151" s="23"/>
      <c r="G2151" s="23"/>
      <c r="H2151" s="23"/>
      <c r="I2151" s="23"/>
    </row>
    <row r="2152" spans="1:9" s="210" customFormat="1" ht="15" customHeight="1" x14ac:dyDescent="0.25">
      <c r="A2152" s="254"/>
      <c r="B2152" s="213"/>
      <c r="E2152" s="255"/>
      <c r="F2152" s="23"/>
      <c r="G2152" s="23"/>
      <c r="H2152" s="23"/>
      <c r="I2152" s="23"/>
    </row>
    <row r="2153" spans="1:9" s="210" customFormat="1" ht="15" customHeight="1" x14ac:dyDescent="0.25">
      <c r="A2153" s="254"/>
      <c r="B2153" s="213"/>
      <c r="E2153" s="255"/>
      <c r="F2153" s="23"/>
      <c r="G2153" s="23"/>
      <c r="H2153" s="23"/>
      <c r="I2153" s="23"/>
    </row>
    <row r="2154" spans="1:9" s="210" customFormat="1" ht="15" customHeight="1" x14ac:dyDescent="0.25">
      <c r="A2154" s="254"/>
      <c r="B2154" s="213"/>
      <c r="E2154" s="255"/>
      <c r="F2154" s="23"/>
      <c r="G2154" s="23"/>
      <c r="H2154" s="23"/>
      <c r="I2154" s="23"/>
    </row>
    <row r="2155" spans="1:9" s="210" customFormat="1" ht="15" customHeight="1" x14ac:dyDescent="0.25">
      <c r="A2155" s="254"/>
      <c r="B2155" s="213"/>
      <c r="E2155" s="255"/>
      <c r="F2155" s="23"/>
      <c r="G2155" s="23"/>
      <c r="H2155" s="23"/>
      <c r="I2155" s="23"/>
    </row>
    <row r="2156" spans="1:9" s="210" customFormat="1" ht="15" customHeight="1" x14ac:dyDescent="0.25">
      <c r="A2156" s="254"/>
      <c r="B2156" s="213"/>
      <c r="E2156" s="255"/>
      <c r="F2156" s="23"/>
      <c r="G2156" s="23"/>
      <c r="H2156" s="23"/>
      <c r="I2156" s="23"/>
    </row>
    <row r="2157" spans="1:9" s="210" customFormat="1" ht="15" customHeight="1" x14ac:dyDescent="0.25">
      <c r="A2157" s="254"/>
      <c r="B2157" s="213"/>
      <c r="E2157" s="255"/>
      <c r="F2157" s="23"/>
      <c r="G2157" s="23"/>
      <c r="H2157" s="23"/>
      <c r="I2157" s="23"/>
    </row>
    <row r="2158" spans="1:9" s="210" customFormat="1" ht="15" customHeight="1" x14ac:dyDescent="0.25">
      <c r="A2158" s="254"/>
      <c r="B2158" s="213"/>
      <c r="E2158" s="255"/>
      <c r="F2158" s="23"/>
      <c r="G2158" s="23"/>
      <c r="H2158" s="23"/>
      <c r="I2158" s="23"/>
    </row>
    <row r="2159" spans="1:9" s="210" customFormat="1" ht="15" customHeight="1" x14ac:dyDescent="0.25">
      <c r="A2159" s="254"/>
      <c r="B2159" s="213"/>
      <c r="E2159" s="255"/>
      <c r="F2159" s="23"/>
      <c r="G2159" s="23"/>
      <c r="H2159" s="23"/>
      <c r="I2159" s="23"/>
    </row>
    <row r="2160" spans="1:9" s="210" customFormat="1" ht="15" customHeight="1" x14ac:dyDescent="0.25">
      <c r="A2160" s="254"/>
      <c r="B2160" s="213"/>
      <c r="E2160" s="255"/>
      <c r="F2160" s="23"/>
      <c r="G2160" s="23"/>
      <c r="H2160" s="23"/>
      <c r="I2160" s="23"/>
    </row>
    <row r="2161" spans="1:9" s="210" customFormat="1" ht="15" customHeight="1" x14ac:dyDescent="0.25">
      <c r="A2161" s="254"/>
      <c r="B2161" s="213"/>
      <c r="E2161" s="255"/>
      <c r="F2161" s="23"/>
      <c r="G2161" s="23"/>
      <c r="H2161" s="23"/>
      <c r="I2161" s="23"/>
    </row>
    <row r="2162" spans="1:9" s="210" customFormat="1" ht="15" customHeight="1" x14ac:dyDescent="0.25">
      <c r="A2162" s="254"/>
      <c r="B2162" s="213"/>
      <c r="E2162" s="255"/>
      <c r="F2162" s="23"/>
      <c r="G2162" s="23"/>
      <c r="H2162" s="23"/>
      <c r="I2162" s="23"/>
    </row>
    <row r="2163" spans="1:9" s="210" customFormat="1" ht="15" customHeight="1" x14ac:dyDescent="0.25">
      <c r="A2163" s="254"/>
      <c r="B2163" s="213"/>
      <c r="E2163" s="255"/>
      <c r="F2163" s="23"/>
      <c r="G2163" s="23"/>
      <c r="H2163" s="23"/>
      <c r="I2163" s="23"/>
    </row>
    <row r="2164" spans="1:9" s="210" customFormat="1" ht="15" customHeight="1" x14ac:dyDescent="0.25">
      <c r="A2164" s="254"/>
      <c r="B2164" s="213"/>
      <c r="E2164" s="255"/>
      <c r="F2164" s="23"/>
      <c r="G2164" s="23"/>
      <c r="H2164" s="23"/>
      <c r="I2164" s="23"/>
    </row>
    <row r="2165" spans="1:9" s="210" customFormat="1" ht="15" customHeight="1" x14ac:dyDescent="0.25">
      <c r="A2165" s="254"/>
      <c r="B2165" s="213"/>
      <c r="E2165" s="255"/>
      <c r="F2165" s="23"/>
      <c r="G2165" s="23"/>
      <c r="H2165" s="23"/>
      <c r="I2165" s="23"/>
    </row>
    <row r="2166" spans="1:9" s="210" customFormat="1" ht="15" customHeight="1" x14ac:dyDescent="0.25">
      <c r="A2166" s="254"/>
      <c r="B2166" s="213"/>
      <c r="E2166" s="255"/>
      <c r="F2166" s="23"/>
      <c r="G2166" s="23"/>
      <c r="H2166" s="23"/>
      <c r="I2166" s="23"/>
    </row>
    <row r="2167" spans="1:9" s="210" customFormat="1" ht="15" customHeight="1" x14ac:dyDescent="0.25">
      <c r="A2167" s="254"/>
      <c r="B2167" s="213"/>
      <c r="E2167" s="255"/>
      <c r="F2167" s="23"/>
      <c r="G2167" s="23"/>
      <c r="H2167" s="23"/>
      <c r="I2167" s="23"/>
    </row>
    <row r="2168" spans="1:9" s="210" customFormat="1" ht="15" customHeight="1" x14ac:dyDescent="0.25">
      <c r="A2168" s="254"/>
      <c r="B2168" s="213"/>
      <c r="E2168" s="255"/>
      <c r="F2168" s="23"/>
      <c r="G2168" s="23"/>
      <c r="H2168" s="23"/>
      <c r="I2168" s="23"/>
    </row>
    <row r="2169" spans="1:9" s="210" customFormat="1" ht="15" customHeight="1" x14ac:dyDescent="0.25">
      <c r="A2169" s="254"/>
      <c r="B2169" s="213"/>
      <c r="E2169" s="255"/>
      <c r="F2169" s="23"/>
      <c r="G2169" s="23"/>
      <c r="H2169" s="23"/>
      <c r="I2169" s="23"/>
    </row>
    <row r="2170" spans="1:9" s="210" customFormat="1" ht="15" customHeight="1" x14ac:dyDescent="0.25">
      <c r="A2170" s="254"/>
      <c r="B2170" s="213"/>
      <c r="E2170" s="255"/>
      <c r="F2170" s="23"/>
      <c r="G2170" s="23"/>
      <c r="H2170" s="23"/>
      <c r="I2170" s="23"/>
    </row>
    <row r="2171" spans="1:9" s="210" customFormat="1" ht="15" customHeight="1" x14ac:dyDescent="0.25">
      <c r="A2171" s="254"/>
      <c r="B2171" s="213"/>
      <c r="E2171" s="255"/>
      <c r="F2171" s="23"/>
      <c r="G2171" s="23"/>
      <c r="H2171" s="23"/>
      <c r="I2171" s="23"/>
    </row>
    <row r="2172" spans="1:9" s="210" customFormat="1" ht="15" customHeight="1" x14ac:dyDescent="0.25">
      <c r="A2172" s="254"/>
      <c r="B2172" s="213"/>
      <c r="E2172" s="255"/>
      <c r="F2172" s="23"/>
      <c r="G2172" s="23"/>
      <c r="H2172" s="23"/>
      <c r="I2172" s="23"/>
    </row>
    <row r="2173" spans="1:9" s="210" customFormat="1" ht="15" customHeight="1" x14ac:dyDescent="0.25">
      <c r="A2173" s="254"/>
      <c r="B2173" s="213"/>
      <c r="E2173" s="255"/>
      <c r="F2173" s="23"/>
      <c r="G2173" s="23"/>
      <c r="H2173" s="23"/>
      <c r="I2173" s="23"/>
    </row>
    <row r="2174" spans="1:9" s="210" customFormat="1" ht="15" customHeight="1" x14ac:dyDescent="0.25">
      <c r="A2174" s="254"/>
      <c r="B2174" s="213"/>
      <c r="E2174" s="255"/>
      <c r="F2174" s="23"/>
      <c r="G2174" s="23"/>
      <c r="H2174" s="23"/>
      <c r="I2174" s="23"/>
    </row>
    <row r="2175" spans="1:9" s="210" customFormat="1" ht="15" customHeight="1" x14ac:dyDescent="0.25">
      <c r="A2175" s="254"/>
      <c r="B2175" s="213"/>
      <c r="E2175" s="255"/>
      <c r="F2175" s="23"/>
      <c r="G2175" s="23"/>
      <c r="H2175" s="23"/>
      <c r="I2175" s="23"/>
    </row>
    <row r="2176" spans="1:9" s="210" customFormat="1" ht="15" customHeight="1" x14ac:dyDescent="0.25">
      <c r="A2176" s="254"/>
      <c r="B2176" s="213"/>
      <c r="E2176" s="255"/>
      <c r="F2176" s="23"/>
      <c r="G2176" s="23"/>
      <c r="H2176" s="23"/>
      <c r="I2176" s="23"/>
    </row>
    <row r="2177" spans="1:9" s="210" customFormat="1" ht="15" customHeight="1" x14ac:dyDescent="0.25">
      <c r="A2177" s="254"/>
      <c r="B2177" s="213"/>
      <c r="E2177" s="255"/>
      <c r="F2177" s="23"/>
      <c r="G2177" s="23"/>
      <c r="H2177" s="23"/>
      <c r="I2177" s="23"/>
    </row>
    <row r="2178" spans="1:9" s="210" customFormat="1" ht="15" customHeight="1" x14ac:dyDescent="0.25">
      <c r="A2178" s="254"/>
      <c r="B2178" s="213"/>
      <c r="E2178" s="255"/>
      <c r="F2178" s="23"/>
      <c r="G2178" s="23"/>
      <c r="H2178" s="23"/>
      <c r="I2178" s="23"/>
    </row>
    <row r="2179" spans="1:9" s="210" customFormat="1" ht="15" customHeight="1" x14ac:dyDescent="0.25">
      <c r="A2179" s="254"/>
      <c r="B2179" s="213"/>
      <c r="E2179" s="255"/>
      <c r="F2179" s="23"/>
      <c r="G2179" s="23"/>
      <c r="H2179" s="23"/>
      <c r="I2179" s="23"/>
    </row>
    <row r="2180" spans="1:9" s="210" customFormat="1" ht="15" customHeight="1" x14ac:dyDescent="0.25">
      <c r="A2180" s="254"/>
      <c r="B2180" s="213"/>
      <c r="E2180" s="255"/>
      <c r="F2180" s="23"/>
      <c r="G2180" s="23"/>
      <c r="H2180" s="23"/>
      <c r="I2180" s="23"/>
    </row>
    <row r="2181" spans="1:9" s="210" customFormat="1" ht="15" customHeight="1" x14ac:dyDescent="0.25">
      <c r="A2181" s="254"/>
      <c r="B2181" s="213"/>
      <c r="E2181" s="255"/>
      <c r="F2181" s="23"/>
      <c r="G2181" s="23"/>
      <c r="H2181" s="23"/>
      <c r="I2181" s="23"/>
    </row>
    <row r="2182" spans="1:9" s="210" customFormat="1" ht="15" customHeight="1" x14ac:dyDescent="0.25">
      <c r="A2182" s="254"/>
      <c r="B2182" s="213"/>
      <c r="E2182" s="255"/>
      <c r="F2182" s="23"/>
      <c r="G2182" s="23"/>
      <c r="H2182" s="23"/>
      <c r="I2182" s="23"/>
    </row>
    <row r="2183" spans="1:9" s="210" customFormat="1" ht="15" customHeight="1" x14ac:dyDescent="0.25">
      <c r="A2183" s="254"/>
      <c r="B2183" s="213"/>
      <c r="E2183" s="255"/>
      <c r="F2183" s="23"/>
      <c r="G2183" s="23"/>
      <c r="H2183" s="23"/>
      <c r="I2183" s="23"/>
    </row>
    <row r="2184" spans="1:9" s="210" customFormat="1" ht="15" customHeight="1" x14ac:dyDescent="0.25">
      <c r="A2184" s="254"/>
      <c r="B2184" s="213"/>
      <c r="E2184" s="255"/>
      <c r="F2184" s="23"/>
      <c r="G2184" s="23"/>
      <c r="H2184" s="23"/>
      <c r="I2184" s="23"/>
    </row>
    <row r="2185" spans="1:9" s="210" customFormat="1" ht="15" customHeight="1" x14ac:dyDescent="0.25">
      <c r="A2185" s="254"/>
      <c r="B2185" s="213"/>
      <c r="E2185" s="255"/>
      <c r="F2185" s="23"/>
      <c r="G2185" s="23"/>
      <c r="H2185" s="23"/>
      <c r="I2185" s="23"/>
    </row>
    <row r="2186" spans="1:9" s="210" customFormat="1" ht="15" customHeight="1" x14ac:dyDescent="0.25">
      <c r="A2186" s="254"/>
      <c r="B2186" s="213"/>
      <c r="E2186" s="255"/>
      <c r="F2186" s="23"/>
      <c r="G2186" s="23"/>
      <c r="H2186" s="23"/>
      <c r="I2186" s="23"/>
    </row>
    <row r="2187" spans="1:9" s="210" customFormat="1" ht="15" customHeight="1" x14ac:dyDescent="0.25">
      <c r="A2187" s="254"/>
      <c r="B2187" s="213"/>
      <c r="E2187" s="255"/>
      <c r="F2187" s="23"/>
      <c r="G2187" s="23"/>
      <c r="H2187" s="23"/>
      <c r="I2187" s="23"/>
    </row>
    <row r="2188" spans="1:9" s="210" customFormat="1" ht="15" customHeight="1" x14ac:dyDescent="0.25">
      <c r="A2188" s="254"/>
      <c r="B2188" s="213"/>
      <c r="E2188" s="255"/>
      <c r="F2188" s="23"/>
      <c r="G2188" s="23"/>
      <c r="H2188" s="23"/>
      <c r="I2188" s="23"/>
    </row>
    <row r="2189" spans="1:9" s="210" customFormat="1" ht="15" customHeight="1" x14ac:dyDescent="0.25">
      <c r="A2189" s="254"/>
      <c r="B2189" s="213"/>
      <c r="E2189" s="255"/>
      <c r="F2189" s="23"/>
      <c r="G2189" s="23"/>
      <c r="H2189" s="23"/>
      <c r="I2189" s="23"/>
    </row>
    <row r="2190" spans="1:9" s="210" customFormat="1" ht="15" customHeight="1" x14ac:dyDescent="0.25">
      <c r="A2190" s="254"/>
      <c r="B2190" s="213"/>
      <c r="E2190" s="255"/>
      <c r="F2190" s="23"/>
      <c r="G2190" s="23"/>
      <c r="H2190" s="23"/>
      <c r="I2190" s="23"/>
    </row>
    <row r="2191" spans="1:9" s="210" customFormat="1" ht="15" customHeight="1" x14ac:dyDescent="0.25">
      <c r="A2191" s="254"/>
      <c r="B2191" s="213"/>
      <c r="E2191" s="255"/>
      <c r="F2191" s="23"/>
      <c r="G2191" s="23"/>
      <c r="H2191" s="23"/>
      <c r="I2191" s="23"/>
    </row>
    <row r="2192" spans="1:9" s="210" customFormat="1" ht="15" customHeight="1" x14ac:dyDescent="0.25">
      <c r="A2192" s="254"/>
      <c r="B2192" s="213"/>
      <c r="E2192" s="255"/>
      <c r="F2192" s="23"/>
      <c r="G2192" s="23"/>
      <c r="H2192" s="23"/>
      <c r="I2192" s="23"/>
    </row>
    <row r="2193" spans="1:9" s="210" customFormat="1" ht="15" customHeight="1" x14ac:dyDescent="0.25">
      <c r="A2193" s="254"/>
      <c r="B2193" s="213"/>
      <c r="E2193" s="255"/>
      <c r="F2193" s="23"/>
      <c r="G2193" s="23"/>
      <c r="H2193" s="23"/>
      <c r="I2193" s="23"/>
    </row>
    <row r="2194" spans="1:9" s="210" customFormat="1" ht="15" customHeight="1" x14ac:dyDescent="0.25">
      <c r="A2194" s="254"/>
      <c r="B2194" s="213"/>
      <c r="E2194" s="255"/>
      <c r="F2194" s="23"/>
      <c r="G2194" s="23"/>
      <c r="H2194" s="23"/>
      <c r="I2194" s="23"/>
    </row>
    <row r="2195" spans="1:9" s="210" customFormat="1" ht="15" customHeight="1" x14ac:dyDescent="0.25">
      <c r="A2195" s="254"/>
      <c r="B2195" s="213"/>
      <c r="E2195" s="255"/>
      <c r="F2195" s="23"/>
      <c r="G2195" s="23"/>
      <c r="H2195" s="23"/>
      <c r="I2195" s="23"/>
    </row>
    <row r="2196" spans="1:9" s="210" customFormat="1" ht="15" customHeight="1" x14ac:dyDescent="0.25">
      <c r="A2196" s="254"/>
      <c r="B2196" s="213"/>
      <c r="E2196" s="255"/>
      <c r="F2196" s="23"/>
      <c r="G2196" s="23"/>
      <c r="H2196" s="23"/>
      <c r="I2196" s="23"/>
    </row>
    <row r="2197" spans="1:9" s="210" customFormat="1" ht="15" customHeight="1" x14ac:dyDescent="0.25">
      <c r="A2197" s="254"/>
      <c r="B2197" s="213"/>
      <c r="E2197" s="255"/>
      <c r="F2197" s="23"/>
      <c r="G2197" s="23"/>
      <c r="H2197" s="23"/>
      <c r="I2197" s="23"/>
    </row>
    <row r="2198" spans="1:9" s="210" customFormat="1" ht="15" customHeight="1" x14ac:dyDescent="0.25">
      <c r="A2198" s="254"/>
      <c r="B2198" s="213"/>
      <c r="E2198" s="255"/>
      <c r="F2198" s="23"/>
      <c r="G2198" s="23"/>
      <c r="H2198" s="23"/>
      <c r="I2198" s="23"/>
    </row>
    <row r="2199" spans="1:9" s="210" customFormat="1" ht="15" customHeight="1" x14ac:dyDescent="0.25">
      <c r="A2199" s="254"/>
      <c r="B2199" s="213"/>
      <c r="E2199" s="255"/>
      <c r="F2199" s="23"/>
      <c r="G2199" s="23"/>
      <c r="H2199" s="23"/>
      <c r="I2199" s="23"/>
    </row>
    <row r="2200" spans="1:9" s="210" customFormat="1" ht="15" customHeight="1" x14ac:dyDescent="0.25">
      <c r="A2200" s="254"/>
      <c r="B2200" s="213"/>
      <c r="E2200" s="255"/>
      <c r="F2200" s="23"/>
      <c r="G2200" s="23"/>
      <c r="H2200" s="23"/>
      <c r="I2200" s="23"/>
    </row>
    <row r="2201" spans="1:9" s="210" customFormat="1" ht="15" customHeight="1" x14ac:dyDescent="0.25">
      <c r="A2201" s="254"/>
      <c r="B2201" s="213"/>
      <c r="E2201" s="255"/>
      <c r="F2201" s="23"/>
      <c r="G2201" s="23"/>
      <c r="H2201" s="23"/>
      <c r="I2201" s="23"/>
    </row>
    <row r="2202" spans="1:9" s="210" customFormat="1" ht="15" customHeight="1" x14ac:dyDescent="0.25">
      <c r="A2202" s="254"/>
      <c r="B2202" s="213"/>
      <c r="E2202" s="255"/>
      <c r="F2202" s="23"/>
      <c r="G2202" s="23"/>
      <c r="H2202" s="23"/>
      <c r="I2202" s="23"/>
    </row>
    <row r="2203" spans="1:9" s="210" customFormat="1" ht="15" customHeight="1" x14ac:dyDescent="0.25">
      <c r="A2203" s="254"/>
      <c r="B2203" s="213"/>
      <c r="E2203" s="255"/>
      <c r="F2203" s="23"/>
      <c r="G2203" s="23"/>
      <c r="H2203" s="23"/>
      <c r="I2203" s="23"/>
    </row>
    <row r="2204" spans="1:9" s="210" customFormat="1" ht="15" customHeight="1" x14ac:dyDescent="0.25">
      <c r="A2204" s="254"/>
      <c r="B2204" s="213"/>
      <c r="E2204" s="255"/>
      <c r="F2204" s="23"/>
      <c r="G2204" s="23"/>
      <c r="H2204" s="23"/>
      <c r="I2204" s="23"/>
    </row>
    <row r="2205" spans="1:9" s="210" customFormat="1" ht="15" customHeight="1" x14ac:dyDescent="0.25">
      <c r="A2205" s="254"/>
      <c r="B2205" s="213"/>
      <c r="E2205" s="255"/>
      <c r="F2205" s="23"/>
      <c r="G2205" s="23"/>
      <c r="H2205" s="23"/>
      <c r="I2205" s="23"/>
    </row>
    <row r="2206" spans="1:9" s="210" customFormat="1" ht="15" customHeight="1" x14ac:dyDescent="0.25">
      <c r="A2206" s="254"/>
      <c r="B2206" s="213"/>
      <c r="E2206" s="255"/>
      <c r="F2206" s="23"/>
      <c r="G2206" s="23"/>
      <c r="H2206" s="23"/>
      <c r="I2206" s="23"/>
    </row>
    <row r="2207" spans="1:9" s="210" customFormat="1" ht="15" customHeight="1" x14ac:dyDescent="0.25">
      <c r="A2207" s="254"/>
      <c r="B2207" s="213"/>
      <c r="E2207" s="255"/>
      <c r="F2207" s="23"/>
      <c r="G2207" s="23"/>
      <c r="H2207" s="23"/>
      <c r="I2207" s="23"/>
    </row>
    <row r="2208" spans="1:9" s="210" customFormat="1" ht="15" customHeight="1" x14ac:dyDescent="0.25">
      <c r="A2208" s="254"/>
      <c r="B2208" s="213"/>
      <c r="E2208" s="255"/>
      <c r="F2208" s="23"/>
      <c r="G2208" s="23"/>
      <c r="H2208" s="23"/>
      <c r="I2208" s="23"/>
    </row>
    <row r="2209" spans="1:9" s="210" customFormat="1" ht="15" customHeight="1" x14ac:dyDescent="0.25">
      <c r="A2209" s="254"/>
      <c r="B2209" s="213"/>
      <c r="E2209" s="255"/>
      <c r="F2209" s="23"/>
      <c r="G2209" s="23"/>
      <c r="H2209" s="23"/>
      <c r="I2209" s="23"/>
    </row>
    <row r="2210" spans="1:9" s="210" customFormat="1" ht="15" customHeight="1" x14ac:dyDescent="0.25">
      <c r="A2210" s="254"/>
      <c r="B2210" s="213"/>
      <c r="E2210" s="255"/>
      <c r="F2210" s="23"/>
      <c r="G2210" s="23"/>
      <c r="H2210" s="23"/>
      <c r="I2210" s="23"/>
    </row>
    <row r="2211" spans="1:9" s="210" customFormat="1" ht="15" customHeight="1" x14ac:dyDescent="0.25">
      <c r="A2211" s="254"/>
      <c r="B2211" s="213"/>
      <c r="E2211" s="255"/>
      <c r="F2211" s="23"/>
      <c r="G2211" s="23"/>
      <c r="H2211" s="23"/>
      <c r="I2211" s="23"/>
    </row>
    <row r="2212" spans="1:9" s="210" customFormat="1" ht="15" customHeight="1" x14ac:dyDescent="0.25">
      <c r="A2212" s="254"/>
      <c r="B2212" s="213"/>
      <c r="E2212" s="255"/>
      <c r="F2212" s="23"/>
      <c r="G2212" s="23"/>
      <c r="H2212" s="23"/>
      <c r="I2212" s="23"/>
    </row>
    <row r="2213" spans="1:9" s="210" customFormat="1" ht="15" customHeight="1" x14ac:dyDescent="0.25">
      <c r="A2213" s="254"/>
      <c r="B2213" s="213"/>
      <c r="E2213" s="255"/>
      <c r="F2213" s="23"/>
      <c r="G2213" s="23"/>
      <c r="H2213" s="23"/>
      <c r="I2213" s="23"/>
    </row>
    <row r="2214" spans="1:9" s="210" customFormat="1" ht="15" customHeight="1" x14ac:dyDescent="0.25">
      <c r="A2214" s="254"/>
      <c r="B2214" s="213"/>
      <c r="E2214" s="255"/>
      <c r="F2214" s="23"/>
      <c r="G2214" s="23"/>
      <c r="H2214" s="23"/>
      <c r="I2214" s="23"/>
    </row>
    <row r="2215" spans="1:9" s="210" customFormat="1" ht="15" customHeight="1" x14ac:dyDescent="0.25">
      <c r="A2215" s="254"/>
      <c r="B2215" s="213"/>
      <c r="E2215" s="255"/>
      <c r="F2215" s="23"/>
      <c r="G2215" s="23"/>
      <c r="H2215" s="23"/>
      <c r="I2215" s="23"/>
    </row>
    <row r="2216" spans="1:9" s="210" customFormat="1" ht="15" customHeight="1" x14ac:dyDescent="0.25">
      <c r="A2216" s="254"/>
      <c r="B2216" s="213"/>
      <c r="E2216" s="255"/>
      <c r="F2216" s="23"/>
      <c r="G2216" s="23"/>
      <c r="H2216" s="23"/>
      <c r="I2216" s="23"/>
    </row>
    <row r="2217" spans="1:9" s="210" customFormat="1" ht="15" customHeight="1" x14ac:dyDescent="0.25">
      <c r="A2217" s="254"/>
      <c r="B2217" s="213"/>
      <c r="E2217" s="255"/>
      <c r="F2217" s="23"/>
      <c r="G2217" s="23"/>
      <c r="H2217" s="23"/>
      <c r="I2217" s="23"/>
    </row>
    <row r="2218" spans="1:9" s="210" customFormat="1" ht="15" customHeight="1" x14ac:dyDescent="0.25">
      <c r="A2218" s="254"/>
      <c r="B2218" s="213"/>
      <c r="E2218" s="255"/>
      <c r="F2218" s="23"/>
      <c r="G2218" s="23"/>
      <c r="H2218" s="23"/>
      <c r="I2218" s="23"/>
    </row>
    <row r="2219" spans="1:9" s="210" customFormat="1" ht="15" customHeight="1" x14ac:dyDescent="0.25">
      <c r="A2219" s="254"/>
      <c r="B2219" s="213"/>
      <c r="E2219" s="255"/>
      <c r="F2219" s="23"/>
      <c r="G2219" s="23"/>
      <c r="H2219" s="23"/>
      <c r="I2219" s="23"/>
    </row>
    <row r="2220" spans="1:9" s="210" customFormat="1" ht="15" customHeight="1" x14ac:dyDescent="0.25">
      <c r="A2220" s="254"/>
      <c r="B2220" s="213"/>
      <c r="E2220" s="255"/>
      <c r="F2220" s="23"/>
      <c r="G2220" s="23"/>
      <c r="H2220" s="23"/>
      <c r="I2220" s="23"/>
    </row>
    <row r="2221" spans="1:9" s="210" customFormat="1" ht="15" customHeight="1" x14ac:dyDescent="0.25">
      <c r="A2221" s="254"/>
      <c r="B2221" s="213"/>
      <c r="E2221" s="255"/>
      <c r="F2221" s="23"/>
      <c r="G2221" s="23"/>
      <c r="H2221" s="23"/>
      <c r="I2221" s="23"/>
    </row>
    <row r="2222" spans="1:9" s="210" customFormat="1" ht="15" customHeight="1" x14ac:dyDescent="0.25">
      <c r="A2222" s="254"/>
      <c r="B2222" s="213"/>
      <c r="E2222" s="255"/>
      <c r="F2222" s="23"/>
      <c r="G2222" s="23"/>
      <c r="H2222" s="23"/>
      <c r="I2222" s="23"/>
    </row>
    <row r="2223" spans="1:9" s="210" customFormat="1" ht="15" customHeight="1" x14ac:dyDescent="0.25">
      <c r="A2223" s="254"/>
      <c r="B2223" s="213"/>
      <c r="E2223" s="255"/>
      <c r="F2223" s="23"/>
      <c r="G2223" s="23"/>
      <c r="H2223" s="23"/>
      <c r="I2223" s="23"/>
    </row>
    <row r="2224" spans="1:9" s="210" customFormat="1" ht="15" customHeight="1" x14ac:dyDescent="0.25">
      <c r="A2224" s="254"/>
      <c r="B2224" s="213"/>
      <c r="E2224" s="255"/>
      <c r="F2224" s="23"/>
      <c r="G2224" s="23"/>
      <c r="H2224" s="23"/>
      <c r="I2224" s="23"/>
    </row>
    <row r="2225" spans="1:9" s="210" customFormat="1" ht="15" customHeight="1" x14ac:dyDescent="0.25">
      <c r="A2225" s="254"/>
      <c r="B2225" s="213"/>
      <c r="E2225" s="255"/>
      <c r="F2225" s="23"/>
      <c r="G2225" s="23"/>
      <c r="H2225" s="23"/>
      <c r="I2225" s="23"/>
    </row>
    <row r="2226" spans="1:9" s="210" customFormat="1" ht="15" customHeight="1" x14ac:dyDescent="0.25">
      <c r="A2226" s="254"/>
      <c r="B2226" s="213"/>
      <c r="E2226" s="255"/>
      <c r="F2226" s="23"/>
      <c r="G2226" s="23"/>
      <c r="H2226" s="23"/>
      <c r="I2226" s="23"/>
    </row>
    <row r="2227" spans="1:9" s="210" customFormat="1" ht="15" customHeight="1" x14ac:dyDescent="0.25">
      <c r="A2227" s="254"/>
      <c r="B2227" s="213"/>
      <c r="E2227" s="255"/>
      <c r="F2227" s="23"/>
      <c r="G2227" s="23"/>
      <c r="H2227" s="23"/>
      <c r="I2227" s="23"/>
    </row>
    <row r="2228" spans="1:9" s="210" customFormat="1" ht="15" customHeight="1" x14ac:dyDescent="0.25">
      <c r="A2228" s="254"/>
      <c r="B2228" s="213"/>
      <c r="E2228" s="255"/>
      <c r="F2228" s="23"/>
      <c r="G2228" s="23"/>
      <c r="H2228" s="23"/>
      <c r="I2228" s="23"/>
    </row>
    <row r="2229" spans="1:9" s="210" customFormat="1" ht="15" customHeight="1" x14ac:dyDescent="0.25">
      <c r="A2229" s="254"/>
      <c r="B2229" s="213"/>
      <c r="E2229" s="255"/>
      <c r="F2229" s="23"/>
      <c r="G2229" s="23"/>
      <c r="H2229" s="23"/>
      <c r="I2229" s="23"/>
    </row>
    <row r="2230" spans="1:9" s="210" customFormat="1" ht="15" customHeight="1" x14ac:dyDescent="0.25">
      <c r="A2230" s="254"/>
      <c r="B2230" s="213"/>
      <c r="E2230" s="255"/>
      <c r="F2230" s="23"/>
      <c r="G2230" s="23"/>
      <c r="H2230" s="23"/>
      <c r="I2230" s="23"/>
    </row>
    <row r="2231" spans="1:9" s="210" customFormat="1" ht="15" customHeight="1" x14ac:dyDescent="0.25">
      <c r="A2231" s="254"/>
      <c r="B2231" s="213"/>
      <c r="E2231" s="255"/>
      <c r="F2231" s="23"/>
      <c r="G2231" s="23"/>
      <c r="H2231" s="23"/>
      <c r="I2231" s="23"/>
    </row>
  </sheetData>
  <mergeCells count="136">
    <mergeCell ref="A189:F189"/>
    <mergeCell ref="A190:F190"/>
    <mergeCell ref="A191:J191"/>
    <mergeCell ref="A192:F192"/>
    <mergeCell ref="A183:F183"/>
    <mergeCell ref="A184:J184"/>
    <mergeCell ref="A185:F185"/>
    <mergeCell ref="A186:J186"/>
    <mergeCell ref="A187:F187"/>
    <mergeCell ref="A188:F188"/>
    <mergeCell ref="A154:B154"/>
    <mergeCell ref="A159:F159"/>
    <mergeCell ref="A177:B177"/>
    <mergeCell ref="A180:F180"/>
    <mergeCell ref="A182:J182"/>
    <mergeCell ref="A145:F145"/>
    <mergeCell ref="A146:J146"/>
    <mergeCell ref="A147:B147"/>
    <mergeCell ref="C147:J147"/>
    <mergeCell ref="A152:F152"/>
    <mergeCell ref="A153:J153"/>
    <mergeCell ref="A160:B160"/>
    <mergeCell ref="C160:J160"/>
    <mergeCell ref="A173:B173"/>
    <mergeCell ref="A176:F176"/>
    <mergeCell ref="A169:B169"/>
    <mergeCell ref="A172:F172"/>
    <mergeCell ref="A165:B165"/>
    <mergeCell ref="C165:J165"/>
    <mergeCell ref="C167:F167"/>
    <mergeCell ref="A168:J168"/>
    <mergeCell ref="A137:J137"/>
    <mergeCell ref="A138:B138"/>
    <mergeCell ref="C138:J138"/>
    <mergeCell ref="A140:F140"/>
    <mergeCell ref="A141:J141"/>
    <mergeCell ref="A142:B142"/>
    <mergeCell ref="C142:J142"/>
    <mergeCell ref="A129:F129"/>
    <mergeCell ref="A130:J130"/>
    <mergeCell ref="A131:J131"/>
    <mergeCell ref="A133:B133"/>
    <mergeCell ref="C133:J133"/>
    <mergeCell ref="A136:F136"/>
    <mergeCell ref="A122:F122"/>
    <mergeCell ref="A123:J123"/>
    <mergeCell ref="A124:B124"/>
    <mergeCell ref="C124:J124"/>
    <mergeCell ref="A127:F127"/>
    <mergeCell ref="A128:J128"/>
    <mergeCell ref="A114:B114"/>
    <mergeCell ref="C114:J114"/>
    <mergeCell ref="A117:F117"/>
    <mergeCell ref="A118:J118"/>
    <mergeCell ref="A119:B119"/>
    <mergeCell ref="C119:J119"/>
    <mergeCell ref="A108:F108"/>
    <mergeCell ref="A109:J109"/>
    <mergeCell ref="A110:B110"/>
    <mergeCell ref="C110:J110"/>
    <mergeCell ref="A112:F112"/>
    <mergeCell ref="A113:J113"/>
    <mergeCell ref="A101:J101"/>
    <mergeCell ref="A102:B102"/>
    <mergeCell ref="C102:J102"/>
    <mergeCell ref="A104:F104"/>
    <mergeCell ref="A105:J105"/>
    <mergeCell ref="A106:B106"/>
    <mergeCell ref="C106:J106"/>
    <mergeCell ref="A94:F94"/>
    <mergeCell ref="A95:J95"/>
    <mergeCell ref="A96:F96"/>
    <mergeCell ref="A98:J98"/>
    <mergeCell ref="D99:G99"/>
    <mergeCell ref="H99:J99"/>
    <mergeCell ref="A84:B84"/>
    <mergeCell ref="C84:J84"/>
    <mergeCell ref="A87:F87"/>
    <mergeCell ref="A88:J88"/>
    <mergeCell ref="A89:B89"/>
    <mergeCell ref="C89:J89"/>
    <mergeCell ref="A75:F75"/>
    <mergeCell ref="A76:J76"/>
    <mergeCell ref="A77:B77"/>
    <mergeCell ref="C77:J77"/>
    <mergeCell ref="A82:F82"/>
    <mergeCell ref="A83:J83"/>
    <mergeCell ref="A64:F64"/>
    <mergeCell ref="A65:J65"/>
    <mergeCell ref="A66:B66"/>
    <mergeCell ref="C66:J66"/>
    <mergeCell ref="A70:F70"/>
    <mergeCell ref="A72:B72"/>
    <mergeCell ref="C72:J72"/>
    <mergeCell ref="A49:B49"/>
    <mergeCell ref="C49:J49"/>
    <mergeCell ref="A53:F53"/>
    <mergeCell ref="A54:J54"/>
    <mergeCell ref="A55:B55"/>
    <mergeCell ref="C55:J55"/>
    <mergeCell ref="A42:F42"/>
    <mergeCell ref="A43:J43"/>
    <mergeCell ref="A44:B44"/>
    <mergeCell ref="C44:J44"/>
    <mergeCell ref="C47:F47"/>
    <mergeCell ref="A48:J48"/>
    <mergeCell ref="A36:B36"/>
    <mergeCell ref="C36:J36"/>
    <mergeCell ref="A38:F38"/>
    <mergeCell ref="A39:J39"/>
    <mergeCell ref="A40:B40"/>
    <mergeCell ref="C40:J40"/>
    <mergeCell ref="A24:B24"/>
    <mergeCell ref="C24:J24"/>
    <mergeCell ref="A27:J27"/>
    <mergeCell ref="A28:B28"/>
    <mergeCell ref="C28:J28"/>
    <mergeCell ref="A34:F34"/>
    <mergeCell ref="A19:B19"/>
    <mergeCell ref="C19:J19"/>
    <mergeCell ref="C22:F22"/>
    <mergeCell ref="A9:J9"/>
    <mergeCell ref="A10:J10"/>
    <mergeCell ref="D11:G11"/>
    <mergeCell ref="H11:J11"/>
    <mergeCell ref="A13:B13"/>
    <mergeCell ref="C13:J13"/>
    <mergeCell ref="A1:J1"/>
    <mergeCell ref="A2:J2"/>
    <mergeCell ref="A3:J4"/>
    <mergeCell ref="A5:J5"/>
    <mergeCell ref="A6:J6"/>
    <mergeCell ref="A8:J8"/>
    <mergeCell ref="A16:B16"/>
    <mergeCell ref="C16:J16"/>
    <mergeCell ref="A18:F18"/>
  </mergeCells>
  <conditionalFormatting sqref="H14:H15 H17:H18 H20:H22 H25:H26 H29:H33 H37 H41 H45:H46 H50:H52 H56:H63 H67:H69 H73:H74 H78:H81 H85:H86 H90:H93 H103 H107 H111 H115:H116 H120:H121 H134:H135 H139 H155:H158 H166 H178:H179">
    <cfRule type="cellIs" dxfId="230" priority="27" operator="lessThan">
      <formula>0</formula>
    </cfRule>
    <cfRule type="cellIs" dxfId="229" priority="28" operator="greaterThan">
      <formula>0</formula>
    </cfRule>
  </conditionalFormatting>
  <conditionalFormatting sqref="H125:H126">
    <cfRule type="cellIs" dxfId="228" priority="25" operator="lessThan">
      <formula>0</formula>
    </cfRule>
    <cfRule type="cellIs" dxfId="227" priority="26" operator="greaterThan">
      <formula>0</formula>
    </cfRule>
  </conditionalFormatting>
  <conditionalFormatting sqref="H143:H144">
    <cfRule type="cellIs" dxfId="226" priority="19" operator="lessThan">
      <formula>0</formula>
    </cfRule>
    <cfRule type="cellIs" dxfId="225" priority="20" operator="greaterThan">
      <formula>0</formula>
    </cfRule>
  </conditionalFormatting>
  <conditionalFormatting sqref="H148:H151">
    <cfRule type="cellIs" dxfId="224" priority="9" operator="lessThan">
      <formula>0</formula>
    </cfRule>
    <cfRule type="cellIs" dxfId="223" priority="10" operator="greaterThan">
      <formula>0</formula>
    </cfRule>
  </conditionalFormatting>
  <conditionalFormatting sqref="H161:H163">
    <cfRule type="cellIs" dxfId="222" priority="5" operator="lessThan">
      <formula>0</formula>
    </cfRule>
    <cfRule type="cellIs" dxfId="221" priority="6" operator="greaterThan">
      <formula>0</formula>
    </cfRule>
  </conditionalFormatting>
  <conditionalFormatting sqref="H170:H171">
    <cfRule type="cellIs" dxfId="220" priority="3" operator="lessThan">
      <formula>0</formula>
    </cfRule>
    <cfRule type="cellIs" dxfId="219" priority="4" operator="greaterThan">
      <formula>0</formula>
    </cfRule>
  </conditionalFormatting>
  <conditionalFormatting sqref="H174:H175">
    <cfRule type="cellIs" dxfId="218" priority="13" operator="lessThan">
      <formula>0</formula>
    </cfRule>
    <cfRule type="cellIs" dxfId="217" priority="14" operator="greaterThan">
      <formula>0</formula>
    </cfRule>
  </conditionalFormatting>
  <printOptions horizontalCentered="1" verticalCentered="1" gridLines="1"/>
  <pageMargins left="0.78740157480314965" right="0.78740157480314965" top="0.39370078740157483" bottom="0.59055118110236227" header="0.19685039370078741" footer="0.11811023622047245"/>
  <pageSetup paperSize="9" scale="37" fitToHeight="0" orientation="portrait" horizontalDpi="360" verticalDpi="360" r:id="rId1"/>
  <headerFooter>
    <oddHeader>&amp;R&amp;"Tahoma,Normal".</oddHeader>
    <oddFooter xml:space="preserve">&amp;CCarrera 24 entre calles 18 y 19 Barrio La Esperanza. 
Teléfono: 097-8853497 Arauca - Colombia
www.arauca-arauca.gov.co&amp;R&amp;P de &amp;N.      </oddFooter>
  </headerFooter>
  <rowBreaks count="1" manualBreakCount="1">
    <brk id="97" max="11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376E2-CD76-49C9-8B8D-E2658D8E1729}">
  <sheetPr>
    <tabColor theme="7" tint="0.59999389629810485"/>
  </sheetPr>
  <dimension ref="B1:P200"/>
  <sheetViews>
    <sheetView view="pageBreakPreview" topLeftCell="B1" zoomScale="80" zoomScaleNormal="100" zoomScaleSheetLayoutView="80" workbookViewId="0">
      <selection activeCell="O120" sqref="O120"/>
    </sheetView>
  </sheetViews>
  <sheetFormatPr baseColWidth="10" defaultColWidth="11.42578125" defaultRowHeight="12.75" x14ac:dyDescent="0.25"/>
  <cols>
    <col min="1" max="1" width="3.7109375" style="30" customWidth="1"/>
    <col min="2" max="2" width="1.7109375" style="30" customWidth="1"/>
    <col min="3" max="3" width="1.28515625" style="30" customWidth="1"/>
    <col min="4" max="4" width="27.7109375" style="30" customWidth="1"/>
    <col min="5" max="5" width="15.7109375" style="30" customWidth="1"/>
    <col min="6" max="6" width="20.7109375" style="30" customWidth="1"/>
    <col min="7" max="7" width="15.7109375" style="30" customWidth="1"/>
    <col min="8" max="8" width="15.7109375" style="31" customWidth="1"/>
    <col min="9" max="10" width="15.7109375" style="30" customWidth="1"/>
    <col min="11" max="11" width="1.28515625" style="30" customWidth="1"/>
    <col min="12" max="12" width="1.7109375" style="30" customWidth="1"/>
    <col min="13" max="13" width="3.7109375" style="30" customWidth="1"/>
    <col min="14" max="19" width="15.7109375" style="30" customWidth="1"/>
    <col min="20" max="16384" width="11.42578125" style="30"/>
  </cols>
  <sheetData>
    <row r="1" spans="3:11" ht="9.9499999999999993" customHeight="1" x14ac:dyDescent="0.25">
      <c r="C1" s="496"/>
      <c r="D1" s="496"/>
      <c r="E1" s="496"/>
      <c r="F1" s="496"/>
      <c r="G1" s="496"/>
      <c r="H1" s="496"/>
      <c r="I1" s="496"/>
      <c r="J1" s="496"/>
    </row>
    <row r="2" spans="3:11" ht="5.0999999999999996" customHeight="1" x14ac:dyDescent="0.25">
      <c r="C2" s="32"/>
      <c r="D2" s="33"/>
      <c r="E2" s="33"/>
      <c r="F2" s="33"/>
      <c r="G2" s="33"/>
      <c r="H2" s="34"/>
      <c r="I2" s="33"/>
      <c r="J2" s="33"/>
      <c r="K2" s="35"/>
    </row>
    <row r="3" spans="3:11" ht="24.95" customHeight="1" x14ac:dyDescent="0.25">
      <c r="C3" s="36"/>
      <c r="D3" s="497"/>
      <c r="E3" s="498"/>
      <c r="F3" s="497" t="s">
        <v>116</v>
      </c>
      <c r="G3" s="501"/>
      <c r="H3" s="498"/>
      <c r="I3" s="502" t="s">
        <v>117</v>
      </c>
      <c r="J3" s="503"/>
      <c r="K3" s="37"/>
    </row>
    <row r="4" spans="3:11" ht="24.95" customHeight="1" x14ac:dyDescent="0.25">
      <c r="C4" s="36"/>
      <c r="D4" s="499"/>
      <c r="E4" s="500"/>
      <c r="F4" s="499"/>
      <c r="G4" s="496"/>
      <c r="H4" s="500"/>
      <c r="I4" s="477" t="s">
        <v>118</v>
      </c>
      <c r="J4" s="478"/>
      <c r="K4" s="37"/>
    </row>
    <row r="5" spans="3:11" ht="20.100000000000001" customHeight="1" x14ac:dyDescent="0.25">
      <c r="C5" s="36"/>
      <c r="D5" s="474" t="s">
        <v>119</v>
      </c>
      <c r="E5" s="475"/>
      <c r="F5" s="475"/>
      <c r="G5" s="475"/>
      <c r="H5" s="476"/>
      <c r="I5" s="477" t="s">
        <v>159</v>
      </c>
      <c r="J5" s="478"/>
      <c r="K5" s="37"/>
    </row>
    <row r="6" spans="3:11" ht="20.100000000000001" customHeight="1" x14ac:dyDescent="0.25">
      <c r="C6" s="36"/>
      <c r="D6" s="479" t="s">
        <v>120</v>
      </c>
      <c r="E6" s="480"/>
      <c r="F6" s="480"/>
      <c r="G6" s="480"/>
      <c r="H6" s="480"/>
      <c r="I6" s="480"/>
      <c r="J6" s="481"/>
      <c r="K6" s="37"/>
    </row>
    <row r="7" spans="3:11" ht="5.0999999999999996" customHeight="1" x14ac:dyDescent="0.25">
      <c r="C7" s="36"/>
      <c r="D7" s="38"/>
      <c r="E7" s="38"/>
      <c r="F7" s="38"/>
      <c r="G7" s="38"/>
      <c r="H7" s="38"/>
      <c r="I7" s="38"/>
      <c r="J7" s="38"/>
      <c r="K7" s="37"/>
    </row>
    <row r="8" spans="3:11" s="42" customFormat="1" ht="20.100000000000001" customHeight="1" x14ac:dyDescent="0.25">
      <c r="C8" s="39"/>
      <c r="D8" s="40" t="s">
        <v>121</v>
      </c>
      <c r="E8" s="482" t="s">
        <v>122</v>
      </c>
      <c r="F8" s="483"/>
      <c r="G8" s="483"/>
      <c r="H8" s="483"/>
      <c r="I8" s="483"/>
      <c r="J8" s="484"/>
      <c r="K8" s="41"/>
    </row>
    <row r="9" spans="3:11" ht="20.100000000000001" customHeight="1" x14ac:dyDescent="0.25">
      <c r="C9" s="36"/>
      <c r="D9" s="43">
        <v>30</v>
      </c>
      <c r="E9" s="485" t="s">
        <v>85</v>
      </c>
      <c r="F9" s="486"/>
      <c r="G9" s="486"/>
      <c r="H9" s="486"/>
      <c r="I9" s="486"/>
      <c r="J9" s="487"/>
      <c r="K9" s="37"/>
    </row>
    <row r="10" spans="3:11" s="42" customFormat="1" ht="20.100000000000001" customHeight="1" x14ac:dyDescent="0.25">
      <c r="C10" s="39"/>
      <c r="D10" s="40" t="s">
        <v>123</v>
      </c>
      <c r="E10" s="482" t="s">
        <v>124</v>
      </c>
      <c r="F10" s="483"/>
      <c r="G10" s="483"/>
      <c r="H10" s="483"/>
      <c r="I10" s="483"/>
      <c r="J10" s="484"/>
      <c r="K10" s="41"/>
    </row>
    <row r="11" spans="3:11" ht="20.100000000000001" customHeight="1" x14ac:dyDescent="0.25">
      <c r="C11" s="36"/>
      <c r="D11" s="43">
        <v>30.1</v>
      </c>
      <c r="E11" s="485" t="s">
        <v>87</v>
      </c>
      <c r="F11" s="486"/>
      <c r="G11" s="486"/>
      <c r="H11" s="486"/>
      <c r="I11" s="486"/>
      <c r="J11" s="487"/>
      <c r="K11" s="37"/>
    </row>
    <row r="12" spans="3:11" s="42" customFormat="1" ht="20.100000000000001" customHeight="1" x14ac:dyDescent="0.25">
      <c r="C12" s="39"/>
      <c r="D12" s="44" t="s">
        <v>125</v>
      </c>
      <c r="E12" s="488" t="s">
        <v>126</v>
      </c>
      <c r="F12" s="489"/>
      <c r="G12" s="489"/>
      <c r="H12" s="489"/>
      <c r="I12" s="490"/>
      <c r="J12" s="494" t="s">
        <v>127</v>
      </c>
      <c r="K12" s="41"/>
    </row>
    <row r="13" spans="3:11" ht="20.100000000000001" customHeight="1" x14ac:dyDescent="0.25">
      <c r="C13" s="36"/>
      <c r="D13" s="45" t="s">
        <v>157</v>
      </c>
      <c r="E13" s="491"/>
      <c r="F13" s="492"/>
      <c r="G13" s="492"/>
      <c r="H13" s="492"/>
      <c r="I13" s="493"/>
      <c r="J13" s="495"/>
      <c r="K13" s="37"/>
    </row>
    <row r="14" spans="3:11" s="42" customFormat="1" ht="20.100000000000001" customHeight="1" x14ac:dyDescent="0.25">
      <c r="C14" s="39"/>
      <c r="D14" s="44" t="s">
        <v>128</v>
      </c>
      <c r="E14" s="461" t="s">
        <v>162</v>
      </c>
      <c r="F14" s="462"/>
      <c r="G14" s="462"/>
      <c r="H14" s="462"/>
      <c r="I14" s="463"/>
      <c r="J14" s="467" t="s">
        <v>132</v>
      </c>
      <c r="K14" s="41"/>
    </row>
    <row r="15" spans="3:11" ht="20.100000000000001" customHeight="1" x14ac:dyDescent="0.25">
      <c r="C15" s="36"/>
      <c r="D15" s="45" t="s">
        <v>115</v>
      </c>
      <c r="E15" s="464"/>
      <c r="F15" s="465"/>
      <c r="G15" s="465"/>
      <c r="H15" s="465"/>
      <c r="I15" s="466"/>
      <c r="J15" s="468"/>
      <c r="K15" s="37"/>
    </row>
    <row r="16" spans="3:11" ht="5.0999999999999996" customHeight="1" x14ac:dyDescent="0.25">
      <c r="C16" s="36"/>
      <c r="D16" s="469"/>
      <c r="E16" s="469"/>
      <c r="F16" s="469"/>
      <c r="G16" s="469"/>
      <c r="H16" s="469"/>
      <c r="I16" s="469"/>
      <c r="J16" s="469"/>
      <c r="K16" s="37"/>
    </row>
    <row r="17" spans="3:16" ht="18" customHeight="1" x14ac:dyDescent="0.25">
      <c r="C17" s="36"/>
      <c r="D17" s="454" t="s">
        <v>134</v>
      </c>
      <c r="E17" s="455"/>
      <c r="F17" s="455"/>
      <c r="G17" s="455"/>
      <c r="H17" s="455"/>
      <c r="I17" s="455"/>
      <c r="J17" s="456"/>
      <c r="K17" s="37"/>
    </row>
    <row r="18" spans="3:16" ht="18" customHeight="1" x14ac:dyDescent="0.25">
      <c r="C18" s="36"/>
      <c r="D18" s="470" t="s">
        <v>129</v>
      </c>
      <c r="E18" s="471"/>
      <c r="F18" s="472"/>
      <c r="G18" s="50" t="s">
        <v>127</v>
      </c>
      <c r="H18" s="50" t="s">
        <v>135</v>
      </c>
      <c r="I18" s="50" t="s">
        <v>130</v>
      </c>
      <c r="J18" s="50" t="s">
        <v>131</v>
      </c>
      <c r="K18" s="37"/>
    </row>
    <row r="19" spans="3:16" ht="18" customHeight="1" x14ac:dyDescent="0.25">
      <c r="C19" s="36"/>
      <c r="D19" s="99" t="s">
        <v>158</v>
      </c>
      <c r="E19" s="100"/>
      <c r="F19" s="101"/>
      <c r="G19" s="95" t="s">
        <v>156</v>
      </c>
      <c r="H19" s="96">
        <v>15101</v>
      </c>
      <c r="I19" s="94">
        <v>5</v>
      </c>
      <c r="J19" s="52">
        <f>ROUND(IF(D19="","",H19*I19),0)</f>
        <v>75505</v>
      </c>
      <c r="K19" s="37"/>
    </row>
    <row r="20" spans="3:16" ht="18" customHeight="1" x14ac:dyDescent="0.25">
      <c r="C20" s="36"/>
      <c r="D20" s="507" t="s">
        <v>136</v>
      </c>
      <c r="E20" s="508"/>
      <c r="F20" s="509"/>
      <c r="G20" s="95" t="s">
        <v>137</v>
      </c>
      <c r="H20" s="96">
        <f>+J32</f>
        <v>261596</v>
      </c>
      <c r="I20" s="97">
        <v>0.05</v>
      </c>
      <c r="J20" s="52">
        <f>ROUND(IF(D20="","",H20*I20),0)</f>
        <v>13080</v>
      </c>
      <c r="K20" s="37"/>
    </row>
    <row r="21" spans="3:16" ht="18" customHeight="1" x14ac:dyDescent="0.25">
      <c r="C21" s="36"/>
      <c r="D21" s="507"/>
      <c r="E21" s="508"/>
      <c r="F21" s="509"/>
      <c r="G21" s="95"/>
      <c r="H21" s="96"/>
      <c r="I21" s="97"/>
      <c r="J21" s="52"/>
      <c r="K21" s="37"/>
    </row>
    <row r="22" spans="3:16" ht="18" customHeight="1" x14ac:dyDescent="0.25">
      <c r="C22" s="36"/>
      <c r="D22" s="507"/>
      <c r="E22" s="508"/>
      <c r="F22" s="509"/>
      <c r="G22" s="95" t="s">
        <v>133</v>
      </c>
      <c r="H22" s="96" t="s">
        <v>133</v>
      </c>
      <c r="I22" s="94"/>
      <c r="J22" s="52" t="str">
        <f>+IF(D22="","",H22*I22)</f>
        <v/>
      </c>
      <c r="K22" s="37"/>
    </row>
    <row r="23" spans="3:16" ht="18" customHeight="1" x14ac:dyDescent="0.25">
      <c r="C23" s="36"/>
      <c r="D23" s="510"/>
      <c r="E23" s="511"/>
      <c r="F23" s="512"/>
      <c r="G23" s="53" t="s">
        <v>133</v>
      </c>
      <c r="H23" s="54" t="s">
        <v>133</v>
      </c>
      <c r="I23" s="55"/>
      <c r="J23" s="46" t="str">
        <f>+IF(D23="","",H23*I23)</f>
        <v/>
      </c>
      <c r="K23" s="37"/>
    </row>
    <row r="24" spans="3:16" ht="18" customHeight="1" x14ac:dyDescent="0.25">
      <c r="C24" s="36"/>
      <c r="G24" s="513" t="s">
        <v>138</v>
      </c>
      <c r="H24" s="513"/>
      <c r="I24" s="514"/>
      <c r="J24" s="56">
        <f>ROUND(+SUM(J19:J23),2)</f>
        <v>88585</v>
      </c>
      <c r="K24" s="37"/>
      <c r="N24" s="48">
        <v>81151.25</v>
      </c>
      <c r="O24" s="48">
        <f>+J24-N24</f>
        <v>7433.75</v>
      </c>
      <c r="P24" s="49">
        <f>1-(+N24/J24)</f>
        <v>8.3916577298639772E-2</v>
      </c>
    </row>
    <row r="25" spans="3:16" ht="5.0999999999999996" customHeight="1" x14ac:dyDescent="0.25">
      <c r="C25" s="36"/>
      <c r="D25" s="496"/>
      <c r="E25" s="496"/>
      <c r="F25" s="496"/>
      <c r="G25" s="496"/>
      <c r="H25" s="496"/>
      <c r="I25" s="496"/>
      <c r="J25" s="496"/>
      <c r="K25" s="37"/>
    </row>
    <row r="26" spans="3:16" ht="18" customHeight="1" x14ac:dyDescent="0.25">
      <c r="C26" s="36"/>
      <c r="D26" s="454" t="s">
        <v>139</v>
      </c>
      <c r="E26" s="455"/>
      <c r="F26" s="455"/>
      <c r="G26" s="455"/>
      <c r="H26" s="455"/>
      <c r="I26" s="455"/>
      <c r="J26" s="456"/>
      <c r="K26" s="37"/>
      <c r="L26" s="57"/>
    </row>
    <row r="27" spans="3:16" ht="18" customHeight="1" x14ac:dyDescent="0.25">
      <c r="C27" s="58"/>
      <c r="D27" s="515" t="s">
        <v>129</v>
      </c>
      <c r="E27" s="516"/>
      <c r="F27" s="517"/>
      <c r="G27" s="59" t="s">
        <v>127</v>
      </c>
      <c r="H27" s="60" t="s">
        <v>135</v>
      </c>
      <c r="I27" s="59" t="s">
        <v>130</v>
      </c>
      <c r="J27" s="61" t="s">
        <v>131</v>
      </c>
      <c r="K27" s="62"/>
      <c r="L27" s="63"/>
    </row>
    <row r="28" spans="3:16" ht="18" customHeight="1" x14ac:dyDescent="0.25">
      <c r="C28" s="36"/>
      <c r="D28" s="504" t="s">
        <v>160</v>
      </c>
      <c r="E28" s="505"/>
      <c r="F28" s="506"/>
      <c r="G28" s="51" t="s">
        <v>161</v>
      </c>
      <c r="H28" s="65">
        <v>418554</v>
      </c>
      <c r="I28" s="98">
        <v>0.625</v>
      </c>
      <c r="J28" s="52">
        <f>ROUND(IF(D28="","",H28*I28),0)</f>
        <v>261596</v>
      </c>
      <c r="K28" s="37"/>
      <c r="L28" s="57"/>
    </row>
    <row r="29" spans="3:16" ht="18" customHeight="1" x14ac:dyDescent="0.25">
      <c r="C29" s="36"/>
      <c r="D29" s="518"/>
      <c r="E29" s="519"/>
      <c r="F29" s="520"/>
      <c r="G29" s="51"/>
      <c r="H29" s="65"/>
      <c r="I29" s="66"/>
      <c r="J29" s="67" t="str">
        <f>(+IF(D29="","",(H29*I29)))</f>
        <v/>
      </c>
      <c r="K29" s="37"/>
      <c r="L29" s="57"/>
    </row>
    <row r="30" spans="3:16" ht="18" customHeight="1" x14ac:dyDescent="0.25">
      <c r="C30" s="36"/>
      <c r="D30" s="518"/>
      <c r="E30" s="519"/>
      <c r="F30" s="520"/>
      <c r="G30" s="51"/>
      <c r="H30" s="65"/>
      <c r="I30" s="66"/>
      <c r="J30" s="67" t="str">
        <f>(+IF(D30="","",(H30*I30)))</f>
        <v/>
      </c>
      <c r="K30" s="37"/>
      <c r="L30" s="57"/>
    </row>
    <row r="31" spans="3:16" ht="18" customHeight="1" x14ac:dyDescent="0.25">
      <c r="C31" s="36"/>
      <c r="D31" s="521"/>
      <c r="E31" s="522"/>
      <c r="F31" s="523"/>
      <c r="G31" s="51"/>
      <c r="H31" s="65"/>
      <c r="I31" s="66"/>
      <c r="J31" s="67" t="str">
        <f>(+IF(D31="","",(H31*I31)))</f>
        <v/>
      </c>
      <c r="K31" s="37"/>
      <c r="L31" s="57"/>
    </row>
    <row r="32" spans="3:16" ht="18" customHeight="1" x14ac:dyDescent="0.25">
      <c r="C32" s="36"/>
      <c r="G32" s="513" t="s">
        <v>140</v>
      </c>
      <c r="H32" s="513"/>
      <c r="I32" s="514"/>
      <c r="J32" s="47">
        <f>+ROUND(SUM(J28:J31),2)</f>
        <v>261596</v>
      </c>
      <c r="K32" s="37"/>
      <c r="L32" s="57"/>
      <c r="N32" s="48">
        <v>16225</v>
      </c>
      <c r="O32" s="48">
        <f>+J32-N32</f>
        <v>245371</v>
      </c>
      <c r="P32" s="49">
        <f>1-(+N32/J32)</f>
        <v>0.93797688038043392</v>
      </c>
    </row>
    <row r="33" spans="3:12" ht="5.0999999999999996" customHeight="1" x14ac:dyDescent="0.25">
      <c r="C33" s="36"/>
      <c r="H33" s="72"/>
      <c r="K33" s="37"/>
    </row>
    <row r="34" spans="3:12" ht="20.100000000000001" customHeight="1" x14ac:dyDescent="0.25">
      <c r="C34" s="36"/>
      <c r="D34" s="439" t="s">
        <v>141</v>
      </c>
      <c r="E34" s="440"/>
      <c r="F34" s="440"/>
      <c r="G34" s="440"/>
      <c r="H34" s="440"/>
      <c r="I34" s="440"/>
      <c r="J34" s="441"/>
      <c r="K34" s="37"/>
      <c r="L34" s="57"/>
    </row>
    <row r="35" spans="3:12" s="64" customFormat="1" ht="20.100000000000001" customHeight="1" x14ac:dyDescent="0.25">
      <c r="C35" s="58"/>
      <c r="D35" s="442" t="s">
        <v>129</v>
      </c>
      <c r="E35" s="443"/>
      <c r="F35" s="443"/>
      <c r="G35" s="59" t="s">
        <v>127</v>
      </c>
      <c r="H35" s="60" t="s">
        <v>135</v>
      </c>
      <c r="I35" s="59" t="s">
        <v>130</v>
      </c>
      <c r="J35" s="61" t="s">
        <v>131</v>
      </c>
      <c r="K35" s="62"/>
      <c r="L35" s="63"/>
    </row>
    <row r="36" spans="3:12" ht="18" customHeight="1" x14ac:dyDescent="0.25">
      <c r="C36" s="36"/>
      <c r="D36" s="524" t="s">
        <v>142</v>
      </c>
      <c r="E36" s="525"/>
      <c r="F36" s="525"/>
      <c r="G36" s="51" t="s">
        <v>163</v>
      </c>
      <c r="H36" s="65">
        <f>1823*20</f>
        <v>36460</v>
      </c>
      <c r="I36" s="66">
        <v>3</v>
      </c>
      <c r="J36" s="67">
        <f>(+IF(D36="","",(H36*I36)))</f>
        <v>109380</v>
      </c>
      <c r="K36" s="37"/>
      <c r="L36" s="57"/>
    </row>
    <row r="37" spans="3:12" ht="18" customHeight="1" x14ac:dyDescent="0.25">
      <c r="C37" s="36"/>
      <c r="D37" s="524"/>
      <c r="E37" s="525"/>
      <c r="F37" s="525"/>
      <c r="G37" s="51"/>
      <c r="H37" s="65"/>
      <c r="I37" s="66"/>
      <c r="J37" s="67" t="str">
        <f>(+IF(D37="","",(H37*I37)))</f>
        <v/>
      </c>
      <c r="K37" s="37"/>
      <c r="L37" s="57"/>
    </row>
    <row r="38" spans="3:12" ht="18" customHeight="1" x14ac:dyDescent="0.25">
      <c r="C38" s="36"/>
      <c r="D38" s="524"/>
      <c r="E38" s="525"/>
      <c r="F38" s="525"/>
      <c r="G38" s="51"/>
      <c r="H38" s="65"/>
      <c r="I38" s="66"/>
      <c r="J38" s="67" t="str">
        <f>(+IF(D38="","",(H38*I38)))</f>
        <v/>
      </c>
      <c r="K38" s="37"/>
      <c r="L38" s="57"/>
    </row>
    <row r="39" spans="3:12" ht="18" customHeight="1" x14ac:dyDescent="0.25">
      <c r="C39" s="36"/>
      <c r="D39" s="526"/>
      <c r="E39" s="527"/>
      <c r="F39" s="527"/>
      <c r="G39" s="68"/>
      <c r="H39" s="69"/>
      <c r="I39" s="70"/>
      <c r="J39" s="71"/>
      <c r="K39" s="37"/>
      <c r="L39" s="57"/>
    </row>
    <row r="40" spans="3:12" ht="20.100000000000001" customHeight="1" x14ac:dyDescent="0.25">
      <c r="C40" s="36"/>
      <c r="G40" s="513" t="s">
        <v>143</v>
      </c>
      <c r="H40" s="513"/>
      <c r="I40" s="514"/>
      <c r="J40" s="47">
        <f>+ROUND(SUM(J36:J39),2)</f>
        <v>109380</v>
      </c>
      <c r="K40" s="37"/>
      <c r="L40" s="57"/>
    </row>
    <row r="41" spans="3:12" ht="5.0999999999999996" customHeight="1" x14ac:dyDescent="0.25">
      <c r="C41" s="36"/>
      <c r="H41" s="72"/>
      <c r="K41" s="37"/>
    </row>
    <row r="42" spans="3:12" ht="20.100000000000001" customHeight="1" x14ac:dyDescent="0.25">
      <c r="C42" s="36"/>
      <c r="D42" s="446" t="s">
        <v>144</v>
      </c>
      <c r="E42" s="447"/>
      <c r="F42" s="447"/>
      <c r="G42" s="447"/>
      <c r="H42" s="447"/>
      <c r="I42" s="448"/>
      <c r="J42" s="73">
        <f>ROUND((SUM(+J24+J32+J40)),2)</f>
        <v>459561</v>
      </c>
      <c r="K42" s="37"/>
    </row>
    <row r="43" spans="3:12" ht="5.0999999999999996" customHeight="1" x14ac:dyDescent="0.25">
      <c r="C43" s="36"/>
      <c r="H43" s="72"/>
      <c r="K43" s="37"/>
    </row>
    <row r="44" spans="3:12" ht="18" customHeight="1" x14ac:dyDescent="0.25">
      <c r="C44" s="74"/>
      <c r="D44" s="449" t="s">
        <v>145</v>
      </c>
      <c r="E44" s="450"/>
      <c r="F44" s="451"/>
      <c r="G44" s="75"/>
      <c r="H44" s="76"/>
      <c r="I44" s="77">
        <f>+'[13]PRESUPUESTO ORIGINAL'!$H$70</f>
        <v>0</v>
      </c>
      <c r="J44" s="78">
        <f>+J42*I44</f>
        <v>0</v>
      </c>
      <c r="K44" s="79"/>
      <c r="L44" s="75"/>
    </row>
    <row r="45" spans="3:12" ht="20.100000000000001" customHeight="1" x14ac:dyDescent="0.25">
      <c r="C45" s="36"/>
      <c r="D45" s="446" t="s">
        <v>146</v>
      </c>
      <c r="E45" s="447"/>
      <c r="F45" s="447"/>
      <c r="G45" s="447"/>
      <c r="H45" s="447"/>
      <c r="I45" s="448"/>
      <c r="J45" s="73">
        <f>+J44+J42</f>
        <v>459561</v>
      </c>
      <c r="K45" s="37"/>
    </row>
    <row r="46" spans="3:12" ht="5.0999999999999996" customHeight="1" x14ac:dyDescent="0.25">
      <c r="C46" s="36"/>
      <c r="H46" s="72"/>
      <c r="K46" s="37"/>
    </row>
    <row r="47" spans="3:12" ht="18" customHeight="1" x14ac:dyDescent="0.25">
      <c r="C47" s="74"/>
      <c r="D47" s="541" t="s">
        <v>147</v>
      </c>
      <c r="E47" s="542"/>
      <c r="F47" s="543"/>
      <c r="G47" s="80"/>
      <c r="H47" s="81"/>
      <c r="I47" s="82">
        <f>+'[13]PRESUPUESTO ORIGINAL'!$E$1934</f>
        <v>0</v>
      </c>
      <c r="J47" s="83">
        <f>+J42*I47</f>
        <v>0</v>
      </c>
      <c r="K47" s="79"/>
      <c r="L47" s="75"/>
    </row>
    <row r="48" spans="3:12" ht="18" customHeight="1" x14ac:dyDescent="0.25">
      <c r="C48" s="74"/>
      <c r="D48" s="544" t="s">
        <v>148</v>
      </c>
      <c r="E48" s="545"/>
      <c r="F48" s="546"/>
      <c r="G48" s="80"/>
      <c r="H48" s="81"/>
      <c r="I48" s="84">
        <f>+'[13]PRESUPUESTO ORIGINAL'!$E$1935</f>
        <v>0</v>
      </c>
      <c r="J48" s="85">
        <f>+J42*I48</f>
        <v>0</v>
      </c>
      <c r="K48" s="79"/>
      <c r="L48" s="75"/>
    </row>
    <row r="49" spans="3:16" ht="18" customHeight="1" x14ac:dyDescent="0.25">
      <c r="C49" s="74"/>
      <c r="D49" s="544" t="s">
        <v>149</v>
      </c>
      <c r="E49" s="545"/>
      <c r="F49" s="546"/>
      <c r="G49" s="86"/>
      <c r="H49" s="87"/>
      <c r="I49" s="84">
        <f>+'[13]PRESUPUESTO ORIGINAL'!$E$1936</f>
        <v>0</v>
      </c>
      <c r="J49" s="85">
        <f>+J42*I49</f>
        <v>0</v>
      </c>
      <c r="K49" s="79"/>
      <c r="L49" s="75"/>
    </row>
    <row r="50" spans="3:16" ht="20.100000000000001" customHeight="1" x14ac:dyDescent="0.25">
      <c r="C50" s="36"/>
      <c r="D50" s="547" t="s">
        <v>93</v>
      </c>
      <c r="E50" s="548"/>
      <c r="F50" s="548"/>
      <c r="G50" s="548"/>
      <c r="H50" s="548"/>
      <c r="I50" s="549"/>
      <c r="J50" s="88">
        <f>SUM(J47:J49)</f>
        <v>0</v>
      </c>
      <c r="K50" s="37"/>
    </row>
    <row r="51" spans="3:16" ht="5.0999999999999996" customHeight="1" x14ac:dyDescent="0.25">
      <c r="C51" s="36"/>
      <c r="D51" s="550"/>
      <c r="E51" s="550"/>
      <c r="F51" s="550"/>
      <c r="G51" s="550"/>
      <c r="H51" s="550"/>
      <c r="I51" s="550"/>
      <c r="J51" s="550"/>
      <c r="K51" s="37"/>
    </row>
    <row r="52" spans="3:16" ht="20.100000000000001" customHeight="1" x14ac:dyDescent="0.25">
      <c r="C52" s="36"/>
      <c r="D52" s="436" t="s">
        <v>150</v>
      </c>
      <c r="E52" s="437"/>
      <c r="F52" s="437"/>
      <c r="G52" s="437"/>
      <c r="H52" s="437"/>
      <c r="I52" s="438"/>
      <c r="J52" s="89">
        <f>SUM(J45+J50)</f>
        <v>459561</v>
      </c>
      <c r="K52" s="37"/>
      <c r="N52" s="48">
        <v>97376.25</v>
      </c>
      <c r="O52" s="48">
        <f>+J52-N52</f>
        <v>362184.75</v>
      </c>
      <c r="P52" s="49">
        <f>1-(+N52/J52)</f>
        <v>0.78811028350969736</v>
      </c>
    </row>
    <row r="53" spans="3:16" ht="5.0999999999999996" customHeight="1" x14ac:dyDescent="0.25">
      <c r="C53" s="36"/>
      <c r="D53" s="550"/>
      <c r="E53" s="550"/>
      <c r="F53" s="550"/>
      <c r="G53" s="550"/>
      <c r="H53" s="550"/>
      <c r="I53" s="550"/>
      <c r="J53" s="550"/>
      <c r="K53" s="37"/>
    </row>
    <row r="54" spans="3:16" ht="14.1" customHeight="1" x14ac:dyDescent="0.25">
      <c r="C54" s="36"/>
      <c r="D54" s="535" t="s">
        <v>151</v>
      </c>
      <c r="E54" s="536"/>
      <c r="F54" s="537"/>
      <c r="G54" s="538"/>
      <c r="H54" s="539"/>
      <c r="I54" s="539"/>
      <c r="J54" s="540"/>
      <c r="K54" s="37"/>
    </row>
    <row r="55" spans="3:16" ht="14.1" customHeight="1" x14ac:dyDescent="0.25">
      <c r="C55" s="36"/>
      <c r="D55" s="528"/>
      <c r="E55" s="529"/>
      <c r="F55" s="530"/>
      <c r="G55" s="531"/>
      <c r="H55" s="532"/>
      <c r="I55" s="532"/>
      <c r="J55" s="533"/>
      <c r="K55" s="37"/>
    </row>
    <row r="56" spans="3:16" ht="14.1" customHeight="1" x14ac:dyDescent="0.25">
      <c r="C56" s="36"/>
      <c r="D56" s="528"/>
      <c r="E56" s="529"/>
      <c r="F56" s="530"/>
      <c r="G56" s="531" t="s">
        <v>152</v>
      </c>
      <c r="H56" s="532"/>
      <c r="I56" s="532"/>
      <c r="J56" s="533"/>
      <c r="K56" s="37"/>
    </row>
    <row r="57" spans="3:16" ht="14.1" customHeight="1" x14ac:dyDescent="0.25">
      <c r="C57" s="36"/>
      <c r="D57" s="528"/>
      <c r="E57" s="529"/>
      <c r="F57" s="530"/>
      <c r="G57" s="531" t="s">
        <v>153</v>
      </c>
      <c r="H57" s="435"/>
      <c r="I57" s="435"/>
      <c r="J57" s="534"/>
      <c r="K57" s="37"/>
    </row>
    <row r="58" spans="3:16" ht="14.1" customHeight="1" x14ac:dyDescent="0.25">
      <c r="C58" s="36"/>
      <c r="D58" s="528"/>
      <c r="E58" s="529"/>
      <c r="F58" s="530"/>
      <c r="G58" s="531" t="s">
        <v>86</v>
      </c>
      <c r="H58" s="435"/>
      <c r="I58" s="435"/>
      <c r="J58" s="534"/>
      <c r="K58" s="37"/>
    </row>
    <row r="59" spans="3:16" ht="14.1" customHeight="1" x14ac:dyDescent="0.25">
      <c r="C59" s="36"/>
      <c r="D59" s="528"/>
      <c r="E59" s="529"/>
      <c r="F59" s="530"/>
      <c r="G59" s="531" t="s">
        <v>152</v>
      </c>
      <c r="H59" s="435"/>
      <c r="I59" s="435"/>
      <c r="J59" s="534"/>
      <c r="K59" s="37"/>
    </row>
    <row r="60" spans="3:16" ht="14.1" customHeight="1" x14ac:dyDescent="0.25">
      <c r="C60" s="36"/>
      <c r="D60" s="552"/>
      <c r="E60" s="553"/>
      <c r="F60" s="554"/>
      <c r="G60" s="555" t="s">
        <v>154</v>
      </c>
      <c r="H60" s="556"/>
      <c r="I60" s="556"/>
      <c r="J60" s="557"/>
      <c r="K60" s="37"/>
    </row>
    <row r="61" spans="3:16" ht="5.0999999999999996" customHeight="1" x14ac:dyDescent="0.25">
      <c r="C61" s="90"/>
      <c r="D61" s="91"/>
      <c r="E61" s="91"/>
      <c r="F61" s="91"/>
      <c r="G61" s="91"/>
      <c r="H61" s="92"/>
      <c r="I61" s="91"/>
      <c r="J61" s="91"/>
      <c r="K61" s="93"/>
    </row>
    <row r="62" spans="3:16" ht="9.9499999999999993" customHeight="1" x14ac:dyDescent="0.25">
      <c r="C62" s="551"/>
      <c r="D62" s="551"/>
      <c r="E62" s="551"/>
      <c r="F62" s="551"/>
      <c r="G62" s="551"/>
      <c r="H62" s="551"/>
      <c r="I62" s="551"/>
      <c r="J62" s="551"/>
    </row>
    <row r="64" spans="3:16" x14ac:dyDescent="0.25">
      <c r="C64" s="496"/>
      <c r="D64" s="496"/>
      <c r="E64" s="496"/>
      <c r="F64" s="496"/>
      <c r="G64" s="496"/>
      <c r="H64" s="496"/>
      <c r="I64" s="496"/>
      <c r="J64" s="496"/>
    </row>
    <row r="65" spans="2:10" x14ac:dyDescent="0.25">
      <c r="C65" s="32"/>
      <c r="D65" s="33"/>
      <c r="E65" s="33"/>
      <c r="F65" s="33"/>
      <c r="G65" s="33"/>
      <c r="H65" s="34"/>
      <c r="I65" s="33"/>
      <c r="J65" s="33"/>
    </row>
    <row r="66" spans="2:10" x14ac:dyDescent="0.25">
      <c r="C66" s="36"/>
      <c r="D66" s="497"/>
      <c r="E66" s="498"/>
      <c r="F66" s="497" t="s">
        <v>116</v>
      </c>
      <c r="G66" s="501"/>
      <c r="H66" s="498"/>
      <c r="I66" s="502" t="s">
        <v>117</v>
      </c>
      <c r="J66" s="503"/>
    </row>
    <row r="67" spans="2:10" x14ac:dyDescent="0.25">
      <c r="C67" s="36"/>
      <c r="D67" s="499"/>
      <c r="E67" s="500"/>
      <c r="F67" s="499"/>
      <c r="G67" s="496"/>
      <c r="H67" s="500"/>
      <c r="I67" s="477" t="s">
        <v>118</v>
      </c>
      <c r="J67" s="478"/>
    </row>
    <row r="68" spans="2:10" x14ac:dyDescent="0.25">
      <c r="C68" s="36"/>
      <c r="D68" s="474" t="s">
        <v>119</v>
      </c>
      <c r="E68" s="475"/>
      <c r="F68" s="475"/>
      <c r="G68" s="475"/>
      <c r="H68" s="476"/>
      <c r="I68" s="477" t="s">
        <v>159</v>
      </c>
      <c r="J68" s="478"/>
    </row>
    <row r="69" spans="2:10" x14ac:dyDescent="0.25">
      <c r="C69" s="36"/>
      <c r="D69" s="479" t="s">
        <v>120</v>
      </c>
      <c r="E69" s="480"/>
      <c r="F69" s="480"/>
      <c r="G69" s="480"/>
      <c r="H69" s="480"/>
      <c r="I69" s="480"/>
      <c r="J69" s="481"/>
    </row>
    <row r="70" spans="2:10" x14ac:dyDescent="0.25">
      <c r="C70" s="36"/>
      <c r="D70" s="38"/>
      <c r="E70" s="38"/>
      <c r="F70" s="38"/>
      <c r="G70" s="38"/>
      <c r="H70" s="38"/>
      <c r="I70" s="38"/>
      <c r="J70" s="38"/>
    </row>
    <row r="71" spans="2:10" x14ac:dyDescent="0.25">
      <c r="B71" s="42"/>
      <c r="C71" s="39"/>
      <c r="D71" s="40" t="s">
        <v>121</v>
      </c>
      <c r="E71" s="482" t="s">
        <v>122</v>
      </c>
      <c r="F71" s="483"/>
      <c r="G71" s="483"/>
      <c r="H71" s="483"/>
      <c r="I71" s="483"/>
      <c r="J71" s="484"/>
    </row>
    <row r="72" spans="2:10" x14ac:dyDescent="0.25">
      <c r="C72" s="36"/>
      <c r="D72" s="43">
        <v>2</v>
      </c>
      <c r="E72" s="485" t="s">
        <v>85</v>
      </c>
      <c r="F72" s="486"/>
      <c r="G72" s="486"/>
      <c r="H72" s="486"/>
      <c r="I72" s="486"/>
      <c r="J72" s="487"/>
    </row>
    <row r="73" spans="2:10" x14ac:dyDescent="0.25">
      <c r="B73" s="42"/>
      <c r="C73" s="39"/>
      <c r="D73" s="40" t="s">
        <v>123</v>
      </c>
      <c r="E73" s="482" t="s">
        <v>124</v>
      </c>
      <c r="F73" s="483"/>
      <c r="G73" s="483"/>
      <c r="H73" s="483"/>
      <c r="I73" s="483"/>
      <c r="J73" s="484"/>
    </row>
    <row r="74" spans="2:10" x14ac:dyDescent="0.25">
      <c r="C74" s="36"/>
      <c r="D74" s="43">
        <v>2.15</v>
      </c>
      <c r="E74" s="485" t="s">
        <v>41</v>
      </c>
      <c r="F74" s="486"/>
      <c r="G74" s="486"/>
      <c r="H74" s="486"/>
      <c r="I74" s="486"/>
      <c r="J74" s="487"/>
    </row>
    <row r="75" spans="2:10" x14ac:dyDescent="0.25">
      <c r="B75" s="42"/>
      <c r="C75" s="39"/>
      <c r="D75" s="44" t="s">
        <v>125</v>
      </c>
      <c r="E75" s="488" t="s">
        <v>126</v>
      </c>
      <c r="F75" s="489"/>
      <c r="G75" s="489"/>
      <c r="H75" s="489"/>
      <c r="I75" s="490"/>
      <c r="J75" s="494" t="s">
        <v>127</v>
      </c>
    </row>
    <row r="76" spans="2:10" x14ac:dyDescent="0.25">
      <c r="C76" s="36"/>
      <c r="D76" s="45" t="s">
        <v>157</v>
      </c>
      <c r="E76" s="491"/>
      <c r="F76" s="492"/>
      <c r="G76" s="492"/>
      <c r="H76" s="492"/>
      <c r="I76" s="493"/>
      <c r="J76" s="495"/>
    </row>
    <row r="77" spans="2:10" x14ac:dyDescent="0.25">
      <c r="B77" s="42"/>
      <c r="C77" s="39"/>
      <c r="D77" s="44" t="s">
        <v>128</v>
      </c>
      <c r="E77" s="461" t="s">
        <v>364</v>
      </c>
      <c r="F77" s="462"/>
      <c r="G77" s="462"/>
      <c r="H77" s="462"/>
      <c r="I77" s="463"/>
      <c r="J77" s="467" t="s">
        <v>215</v>
      </c>
    </row>
    <row r="78" spans="2:10" x14ac:dyDescent="0.25">
      <c r="C78" s="36"/>
      <c r="D78" s="45" t="s">
        <v>365</v>
      </c>
      <c r="E78" s="464"/>
      <c r="F78" s="465"/>
      <c r="G78" s="465"/>
      <c r="H78" s="465"/>
      <c r="I78" s="466"/>
      <c r="J78" s="468"/>
    </row>
    <row r="79" spans="2:10" x14ac:dyDescent="0.25">
      <c r="C79" s="36"/>
      <c r="D79" s="469"/>
      <c r="E79" s="469"/>
      <c r="F79" s="469"/>
      <c r="G79" s="469"/>
      <c r="H79" s="469"/>
      <c r="I79" s="469"/>
      <c r="J79" s="469"/>
    </row>
    <row r="80" spans="2:10" x14ac:dyDescent="0.25">
      <c r="C80" s="36"/>
      <c r="D80" s="454" t="s">
        <v>355</v>
      </c>
      <c r="E80" s="455"/>
      <c r="F80" s="455"/>
      <c r="G80" s="455"/>
      <c r="H80" s="455"/>
      <c r="I80" s="455"/>
      <c r="J80" s="456"/>
    </row>
    <row r="81" spans="3:10" x14ac:dyDescent="0.25">
      <c r="C81" s="36"/>
      <c r="D81" s="470" t="s">
        <v>129</v>
      </c>
      <c r="E81" s="471"/>
      <c r="F81" s="472"/>
      <c r="G81" s="50" t="s">
        <v>127</v>
      </c>
      <c r="H81" s="50" t="s">
        <v>135</v>
      </c>
      <c r="I81" s="50" t="s">
        <v>130</v>
      </c>
      <c r="J81" s="50" t="s">
        <v>131</v>
      </c>
    </row>
    <row r="82" spans="3:10" x14ac:dyDescent="0.25">
      <c r="D82" s="473" t="s">
        <v>349</v>
      </c>
      <c r="E82" s="458"/>
      <c r="F82" s="459"/>
      <c r="G82" s="288" t="s">
        <v>155</v>
      </c>
      <c r="H82" s="290">
        <v>6433</v>
      </c>
      <c r="I82" s="288">
        <v>1</v>
      </c>
      <c r="J82" s="291">
        <f>H82*I82</f>
        <v>6433</v>
      </c>
    </row>
    <row r="83" spans="3:10" x14ac:dyDescent="0.25">
      <c r="D83" s="473" t="s">
        <v>350</v>
      </c>
      <c r="E83" s="458"/>
      <c r="F83" s="459"/>
      <c r="G83" s="288" t="s">
        <v>351</v>
      </c>
      <c r="H83" s="290">
        <v>69289</v>
      </c>
      <c r="I83" s="288">
        <v>0.02</v>
      </c>
      <c r="J83" s="291">
        <f t="shared" ref="J83:J86" si="0">H83*I83</f>
        <v>1385.78</v>
      </c>
    </row>
    <row r="84" spans="3:10" x14ac:dyDescent="0.25">
      <c r="D84" s="473" t="s">
        <v>408</v>
      </c>
      <c r="E84" s="458"/>
      <c r="F84" s="459"/>
      <c r="G84" s="288" t="s">
        <v>132</v>
      </c>
      <c r="H84" s="290">
        <v>11296</v>
      </c>
      <c r="I84" s="288">
        <v>4</v>
      </c>
      <c r="J84" s="291">
        <f t="shared" si="0"/>
        <v>45184</v>
      </c>
    </row>
    <row r="85" spans="3:10" x14ac:dyDescent="0.25">
      <c r="D85" s="473" t="s">
        <v>352</v>
      </c>
      <c r="E85" s="458"/>
      <c r="F85" s="459"/>
      <c r="G85" s="288" t="s">
        <v>132</v>
      </c>
      <c r="H85" s="290">
        <v>5084</v>
      </c>
      <c r="I85" s="288">
        <v>2</v>
      </c>
      <c r="J85" s="291">
        <f t="shared" si="0"/>
        <v>10168</v>
      </c>
    </row>
    <row r="86" spans="3:10" x14ac:dyDescent="0.25">
      <c r="D86" s="473" t="s">
        <v>353</v>
      </c>
      <c r="E86" s="458"/>
      <c r="F86" s="459"/>
      <c r="G86" s="288" t="s">
        <v>27</v>
      </c>
      <c r="H86" s="290">
        <v>26814</v>
      </c>
      <c r="I86" s="288">
        <v>0.1</v>
      </c>
      <c r="J86" s="291">
        <f t="shared" si="0"/>
        <v>2681.4</v>
      </c>
    </row>
    <row r="87" spans="3:10" x14ac:dyDescent="0.25">
      <c r="H87" s="445" t="s">
        <v>354</v>
      </c>
      <c r="I87" s="445"/>
      <c r="J87" s="289">
        <f>SUM(J82:J86)</f>
        <v>65852.179999999993</v>
      </c>
    </row>
    <row r="88" spans="3:10" x14ac:dyDescent="0.25">
      <c r="D88" s="454" t="s">
        <v>134</v>
      </c>
      <c r="E88" s="455"/>
      <c r="F88" s="455"/>
      <c r="G88" s="455"/>
      <c r="H88" s="455"/>
      <c r="I88" s="455"/>
      <c r="J88" s="456"/>
    </row>
    <row r="89" spans="3:10" x14ac:dyDescent="0.25">
      <c r="D89" s="457" t="s">
        <v>129</v>
      </c>
      <c r="E89" s="457"/>
      <c r="F89" s="457"/>
      <c r="G89" s="50" t="s">
        <v>127</v>
      </c>
      <c r="H89" s="50" t="s">
        <v>135</v>
      </c>
      <c r="I89" s="50" t="s">
        <v>130</v>
      </c>
      <c r="J89" s="50" t="s">
        <v>131</v>
      </c>
    </row>
    <row r="90" spans="3:10" x14ac:dyDescent="0.25">
      <c r="D90" s="460" t="s">
        <v>356</v>
      </c>
      <c r="E90" s="460"/>
      <c r="F90" s="460"/>
      <c r="G90" s="286" t="s">
        <v>137</v>
      </c>
      <c r="H90" s="287">
        <v>128588.64</v>
      </c>
      <c r="I90" s="292">
        <v>0.3</v>
      </c>
      <c r="J90" s="289">
        <f>H90*I90</f>
        <v>38576.591999999997</v>
      </c>
    </row>
    <row r="91" spans="3:10" x14ac:dyDescent="0.25">
      <c r="D91" s="460" t="s">
        <v>357</v>
      </c>
      <c r="E91" s="460"/>
      <c r="F91" s="460"/>
      <c r="G91" s="286" t="s">
        <v>156</v>
      </c>
      <c r="H91" s="287">
        <v>14981</v>
      </c>
      <c r="I91" s="286">
        <v>1</v>
      </c>
      <c r="J91" s="289">
        <f t="shared" ref="J91:J93" si="1">H91*I91</f>
        <v>14981</v>
      </c>
    </row>
    <row r="92" spans="3:10" x14ac:dyDescent="0.25">
      <c r="D92" s="460" t="s">
        <v>358</v>
      </c>
      <c r="E92" s="460"/>
      <c r="F92" s="460"/>
      <c r="G92" s="286" t="s">
        <v>360</v>
      </c>
      <c r="H92" s="287">
        <v>43083</v>
      </c>
      <c r="I92" s="286">
        <v>0.08</v>
      </c>
      <c r="J92" s="289">
        <f t="shared" si="1"/>
        <v>3446.64</v>
      </c>
    </row>
    <row r="93" spans="3:10" x14ac:dyDescent="0.25">
      <c r="D93" s="460" t="s">
        <v>359</v>
      </c>
      <c r="E93" s="460"/>
      <c r="F93" s="460"/>
      <c r="G93" s="286" t="s">
        <v>156</v>
      </c>
      <c r="H93" s="287">
        <v>4621</v>
      </c>
      <c r="I93" s="286">
        <v>0.2</v>
      </c>
      <c r="J93" s="289">
        <f t="shared" si="1"/>
        <v>924.2</v>
      </c>
    </row>
    <row r="94" spans="3:10" x14ac:dyDescent="0.25">
      <c r="D94" s="460"/>
      <c r="E94" s="460"/>
      <c r="F94" s="460"/>
      <c r="H94" s="445" t="s">
        <v>138</v>
      </c>
      <c r="I94" s="445"/>
      <c r="J94" s="289">
        <f>SUM(J90:J93)</f>
        <v>57928.431999999993</v>
      </c>
    </row>
    <row r="95" spans="3:10" x14ac:dyDescent="0.25">
      <c r="D95" s="439" t="s">
        <v>139</v>
      </c>
      <c r="E95" s="440"/>
      <c r="F95" s="440"/>
      <c r="G95" s="440"/>
      <c r="H95" s="440"/>
      <c r="I95" s="440"/>
      <c r="J95" s="441"/>
    </row>
    <row r="96" spans="3:10" x14ac:dyDescent="0.25">
      <c r="D96" s="442" t="s">
        <v>129</v>
      </c>
      <c r="E96" s="443"/>
      <c r="F96" s="443"/>
      <c r="G96" s="42"/>
      <c r="H96" s="59" t="s">
        <v>362</v>
      </c>
      <c r="I96" s="59" t="s">
        <v>363</v>
      </c>
      <c r="J96" s="61" t="s">
        <v>131</v>
      </c>
    </row>
    <row r="97" spans="3:10" x14ac:dyDescent="0.25">
      <c r="D97" s="444" t="s">
        <v>361</v>
      </c>
      <c r="E97" s="444"/>
      <c r="F97" s="444"/>
      <c r="G97" s="286"/>
      <c r="H97" s="293">
        <v>228318</v>
      </c>
      <c r="I97" s="286">
        <v>3.8</v>
      </c>
      <c r="J97" s="289">
        <f>H97/I97</f>
        <v>60083.68421052632</v>
      </c>
    </row>
    <row r="98" spans="3:10" x14ac:dyDescent="0.25">
      <c r="D98" s="444"/>
      <c r="E98" s="444"/>
      <c r="F98" s="444"/>
      <c r="G98" s="286"/>
      <c r="H98" s="287"/>
      <c r="I98" s="286"/>
      <c r="J98" s="286"/>
    </row>
    <row r="99" spans="3:10" x14ac:dyDescent="0.25">
      <c r="H99" s="445" t="s">
        <v>140</v>
      </c>
      <c r="I99" s="445"/>
      <c r="J99" s="289">
        <f>J97</f>
        <v>60083.68421052632</v>
      </c>
    </row>
    <row r="100" spans="3:10" x14ac:dyDescent="0.25">
      <c r="D100" s="446" t="s">
        <v>144</v>
      </c>
      <c r="E100" s="447"/>
      <c r="F100" s="447"/>
      <c r="G100" s="447"/>
      <c r="H100" s="447"/>
      <c r="I100" s="448"/>
      <c r="J100" s="73">
        <f>ROUND((SUM(+J87+J94+J99)),2)</f>
        <v>183864.3</v>
      </c>
    </row>
    <row r="101" spans="3:10" x14ac:dyDescent="0.25">
      <c r="H101" s="72"/>
    </row>
    <row r="102" spans="3:10" x14ac:dyDescent="0.25">
      <c r="D102" s="449" t="s">
        <v>145</v>
      </c>
      <c r="E102" s="450"/>
      <c r="F102" s="451"/>
      <c r="G102" s="75"/>
      <c r="H102" s="76"/>
      <c r="I102" s="77">
        <f>+'[14]PRESUPUESTO ORIGINAL'!$H$70</f>
        <v>0</v>
      </c>
      <c r="J102" s="78">
        <f>+J100*I102</f>
        <v>0</v>
      </c>
    </row>
    <row r="103" spans="3:10" x14ac:dyDescent="0.25">
      <c r="D103" s="446" t="s">
        <v>146</v>
      </c>
      <c r="E103" s="447"/>
      <c r="F103" s="447"/>
      <c r="G103" s="447"/>
      <c r="H103" s="447"/>
      <c r="I103" s="448"/>
      <c r="J103" s="73">
        <f>+J102+J100</f>
        <v>183864.3</v>
      </c>
    </row>
    <row r="104" spans="3:10" x14ac:dyDescent="0.25">
      <c r="H104" s="72"/>
    </row>
    <row r="105" spans="3:10" x14ac:dyDescent="0.25">
      <c r="D105" s="452" t="s">
        <v>147</v>
      </c>
      <c r="E105" s="453"/>
      <c r="F105" s="453"/>
      <c r="G105" s="80"/>
      <c r="H105" s="81"/>
      <c r="I105" s="82">
        <f>+'[14]PRESUPUESTO ORIGINAL'!$E$1934</f>
        <v>0</v>
      </c>
      <c r="J105" s="83">
        <f>+J100*I105</f>
        <v>0</v>
      </c>
    </row>
    <row r="106" spans="3:10" x14ac:dyDescent="0.25">
      <c r="D106" s="431" t="s">
        <v>148</v>
      </c>
      <c r="E106" s="432"/>
      <c r="F106" s="432"/>
      <c r="G106" s="80"/>
      <c r="H106" s="81"/>
      <c r="I106" s="84">
        <f>+'[14]PRESUPUESTO ORIGINAL'!$E$1935</f>
        <v>0</v>
      </c>
      <c r="J106" s="85">
        <f>+J100*I106</f>
        <v>0</v>
      </c>
    </row>
    <row r="107" spans="3:10" x14ac:dyDescent="0.25">
      <c r="D107" s="431" t="s">
        <v>149</v>
      </c>
      <c r="E107" s="432"/>
      <c r="F107" s="432"/>
      <c r="G107" s="86"/>
      <c r="H107" s="87"/>
      <c r="I107" s="84">
        <f>+'[14]PRESUPUESTO ORIGINAL'!$E$1936</f>
        <v>0</v>
      </c>
      <c r="J107" s="85">
        <f>+J100*I107</f>
        <v>0</v>
      </c>
    </row>
    <row r="108" spans="3:10" x14ac:dyDescent="0.25">
      <c r="D108" s="433" t="s">
        <v>93</v>
      </c>
      <c r="E108" s="434"/>
      <c r="F108" s="434"/>
      <c r="G108" s="434"/>
      <c r="H108" s="434"/>
      <c r="I108" s="434"/>
      <c r="J108" s="88">
        <f>SUM(J105:J107)</f>
        <v>0</v>
      </c>
    </row>
    <row r="109" spans="3:10" x14ac:dyDescent="0.25">
      <c r="D109" s="435"/>
      <c r="E109" s="435"/>
      <c r="F109" s="435"/>
      <c r="G109" s="435"/>
      <c r="H109" s="435"/>
      <c r="I109" s="435"/>
      <c r="J109" s="435"/>
    </row>
    <row r="110" spans="3:10" x14ac:dyDescent="0.25">
      <c r="D110" s="436" t="s">
        <v>150</v>
      </c>
      <c r="E110" s="437"/>
      <c r="F110" s="437"/>
      <c r="G110" s="437"/>
      <c r="H110" s="437"/>
      <c r="I110" s="438"/>
      <c r="J110" s="89">
        <f>SUM(J103+J108)</f>
        <v>183864.3</v>
      </c>
    </row>
    <row r="111" spans="3:10" x14ac:dyDescent="0.25">
      <c r="C111" s="551"/>
      <c r="D111" s="551"/>
      <c r="E111" s="551"/>
      <c r="F111" s="551"/>
      <c r="G111" s="551"/>
      <c r="H111" s="551"/>
      <c r="I111" s="551"/>
      <c r="J111" s="551"/>
    </row>
    <row r="112" spans="3:10" x14ac:dyDescent="0.25">
      <c r="C112" s="496"/>
      <c r="D112" s="496"/>
      <c r="E112" s="496"/>
      <c r="F112" s="496"/>
      <c r="G112" s="496"/>
      <c r="H112" s="496"/>
      <c r="I112" s="496"/>
      <c r="J112" s="496"/>
    </row>
    <row r="113" spans="2:10" x14ac:dyDescent="0.25">
      <c r="C113" s="32"/>
      <c r="D113" s="33"/>
      <c r="E113" s="33"/>
      <c r="F113" s="33"/>
      <c r="G113" s="33"/>
      <c r="H113" s="34"/>
      <c r="I113" s="33"/>
      <c r="J113" s="33"/>
    </row>
    <row r="114" spans="2:10" ht="34.9" customHeight="1" x14ac:dyDescent="0.25">
      <c r="C114" s="36"/>
      <c r="D114" s="497"/>
      <c r="E114" s="498"/>
      <c r="F114" s="497" t="s">
        <v>116</v>
      </c>
      <c r="G114" s="501"/>
      <c r="H114" s="498"/>
      <c r="I114" s="502" t="s">
        <v>117</v>
      </c>
      <c r="J114" s="503"/>
    </row>
    <row r="115" spans="2:10" ht="34.9" customHeight="1" x14ac:dyDescent="0.25">
      <c r="C115" s="36"/>
      <c r="D115" s="499"/>
      <c r="E115" s="500"/>
      <c r="F115" s="499"/>
      <c r="G115" s="496"/>
      <c r="H115" s="500"/>
      <c r="I115" s="477" t="s">
        <v>118</v>
      </c>
      <c r="J115" s="478"/>
    </row>
    <row r="116" spans="2:10" x14ac:dyDescent="0.25">
      <c r="C116" s="36"/>
      <c r="D116" s="474" t="s">
        <v>119</v>
      </c>
      <c r="E116" s="475"/>
      <c r="F116" s="475"/>
      <c r="G116" s="475"/>
      <c r="H116" s="476"/>
      <c r="I116" s="477" t="s">
        <v>159</v>
      </c>
      <c r="J116" s="478"/>
    </row>
    <row r="117" spans="2:10" x14ac:dyDescent="0.25">
      <c r="C117" s="36"/>
      <c r="D117" s="479" t="s">
        <v>120</v>
      </c>
      <c r="E117" s="480"/>
      <c r="F117" s="480"/>
      <c r="G117" s="480"/>
      <c r="H117" s="480"/>
      <c r="I117" s="480"/>
      <c r="J117" s="481"/>
    </row>
    <row r="118" spans="2:10" x14ac:dyDescent="0.25">
      <c r="C118" s="36"/>
      <c r="D118" s="38"/>
      <c r="E118" s="38"/>
      <c r="F118" s="38"/>
      <c r="G118" s="38"/>
      <c r="H118" s="38"/>
      <c r="I118" s="38"/>
      <c r="J118" s="38"/>
    </row>
    <row r="119" spans="2:10" x14ac:dyDescent="0.25">
      <c r="B119" s="42"/>
      <c r="C119" s="39"/>
      <c r="D119" s="40" t="s">
        <v>121</v>
      </c>
      <c r="E119" s="482" t="s">
        <v>122</v>
      </c>
      <c r="F119" s="483"/>
      <c r="G119" s="483"/>
      <c r="H119" s="483"/>
      <c r="I119" s="483"/>
      <c r="J119" s="484"/>
    </row>
    <row r="120" spans="2:10" x14ac:dyDescent="0.25">
      <c r="C120" s="36"/>
      <c r="D120" s="43">
        <v>2</v>
      </c>
      <c r="E120" s="485" t="s">
        <v>85</v>
      </c>
      <c r="F120" s="486"/>
      <c r="G120" s="486"/>
      <c r="H120" s="486"/>
      <c r="I120" s="486"/>
      <c r="J120" s="487"/>
    </row>
    <row r="121" spans="2:10" x14ac:dyDescent="0.25">
      <c r="B121" s="42"/>
      <c r="C121" s="39"/>
      <c r="D121" s="40" t="s">
        <v>123</v>
      </c>
      <c r="E121" s="482" t="s">
        <v>124</v>
      </c>
      <c r="F121" s="483"/>
      <c r="G121" s="483"/>
      <c r="H121" s="483"/>
      <c r="I121" s="483"/>
      <c r="J121" s="484"/>
    </row>
    <row r="122" spans="2:10" x14ac:dyDescent="0.25">
      <c r="C122" s="36"/>
      <c r="D122" s="43">
        <v>2.15</v>
      </c>
      <c r="E122" s="485" t="s">
        <v>41</v>
      </c>
      <c r="F122" s="486"/>
      <c r="G122" s="486"/>
      <c r="H122" s="486"/>
      <c r="I122" s="486"/>
      <c r="J122" s="487"/>
    </row>
    <row r="123" spans="2:10" x14ac:dyDescent="0.25">
      <c r="B123" s="42"/>
      <c r="C123" s="39"/>
      <c r="D123" s="44" t="s">
        <v>125</v>
      </c>
      <c r="E123" s="488" t="s">
        <v>126</v>
      </c>
      <c r="F123" s="489"/>
      <c r="G123" s="489"/>
      <c r="H123" s="489"/>
      <c r="I123" s="490"/>
      <c r="J123" s="494" t="s">
        <v>127</v>
      </c>
    </row>
    <row r="124" spans="2:10" x14ac:dyDescent="0.25">
      <c r="C124" s="36"/>
      <c r="D124" s="45" t="s">
        <v>157</v>
      </c>
      <c r="E124" s="491"/>
      <c r="F124" s="492"/>
      <c r="G124" s="492"/>
      <c r="H124" s="492"/>
      <c r="I124" s="493"/>
      <c r="J124" s="495"/>
    </row>
    <row r="125" spans="2:10" x14ac:dyDescent="0.25">
      <c r="B125" s="42"/>
      <c r="C125" s="39"/>
      <c r="D125" s="44" t="s">
        <v>128</v>
      </c>
      <c r="E125" s="461" t="s">
        <v>364</v>
      </c>
      <c r="F125" s="462"/>
      <c r="G125" s="462"/>
      <c r="H125" s="462"/>
      <c r="I125" s="463"/>
      <c r="J125" s="467" t="s">
        <v>215</v>
      </c>
    </row>
    <row r="126" spans="2:10" x14ac:dyDescent="0.25">
      <c r="C126" s="36"/>
      <c r="D126" s="45" t="s">
        <v>365</v>
      </c>
      <c r="E126" s="464"/>
      <c r="F126" s="465"/>
      <c r="G126" s="465"/>
      <c r="H126" s="465"/>
      <c r="I126" s="466"/>
      <c r="J126" s="468"/>
    </row>
    <row r="127" spans="2:10" x14ac:dyDescent="0.25">
      <c r="C127" s="36"/>
      <c r="D127" s="469"/>
      <c r="E127" s="469"/>
      <c r="F127" s="469"/>
      <c r="G127" s="469"/>
      <c r="H127" s="469"/>
      <c r="I127" s="469"/>
      <c r="J127" s="469"/>
    </row>
    <row r="128" spans="2:10" x14ac:dyDescent="0.25">
      <c r="C128" s="36"/>
      <c r="D128" s="454" t="s">
        <v>355</v>
      </c>
      <c r="E128" s="455"/>
      <c r="F128" s="455"/>
      <c r="G128" s="455"/>
      <c r="H128" s="455"/>
      <c r="I128" s="455"/>
      <c r="J128" s="456"/>
    </row>
    <row r="129" spans="3:10" x14ac:dyDescent="0.25">
      <c r="C129" s="36"/>
      <c r="D129" s="470" t="s">
        <v>129</v>
      </c>
      <c r="E129" s="471"/>
      <c r="F129" s="472"/>
      <c r="G129" s="50" t="s">
        <v>127</v>
      </c>
      <c r="H129" s="50" t="s">
        <v>135</v>
      </c>
      <c r="I129" s="50" t="s">
        <v>130</v>
      </c>
      <c r="J129" s="50" t="s">
        <v>131</v>
      </c>
    </row>
    <row r="130" spans="3:10" x14ac:dyDescent="0.25">
      <c r="D130" s="473" t="s">
        <v>380</v>
      </c>
      <c r="E130" s="458"/>
      <c r="F130" s="459"/>
      <c r="G130" s="288" t="s">
        <v>155</v>
      </c>
      <c r="H130" s="290">
        <v>11650</v>
      </c>
      <c r="I130" s="288">
        <v>1</v>
      </c>
      <c r="J130" s="291">
        <f>H130*I130</f>
        <v>11650</v>
      </c>
    </row>
    <row r="131" spans="3:10" x14ac:dyDescent="0.25">
      <c r="D131" s="473" t="s">
        <v>350</v>
      </c>
      <c r="E131" s="458"/>
      <c r="F131" s="459"/>
      <c r="G131" s="288" t="s">
        <v>351</v>
      </c>
      <c r="H131" s="290">
        <v>69289</v>
      </c>
      <c r="I131" s="288">
        <v>0.02</v>
      </c>
      <c r="J131" s="291">
        <f t="shared" ref="J131:J134" si="2">H131*I131</f>
        <v>1385.78</v>
      </c>
    </row>
    <row r="132" spans="3:10" x14ac:dyDescent="0.25">
      <c r="D132" s="473" t="s">
        <v>408</v>
      </c>
      <c r="E132" s="458"/>
      <c r="F132" s="459"/>
      <c r="G132" s="288" t="s">
        <v>132</v>
      </c>
      <c r="H132" s="290">
        <v>11296</v>
      </c>
      <c r="I132" s="288">
        <v>4</v>
      </c>
      <c r="J132" s="291">
        <f t="shared" si="2"/>
        <v>45184</v>
      </c>
    </row>
    <row r="133" spans="3:10" x14ac:dyDescent="0.25">
      <c r="D133" s="473" t="s">
        <v>352</v>
      </c>
      <c r="E133" s="458"/>
      <c r="F133" s="459"/>
      <c r="G133" s="288" t="s">
        <v>132</v>
      </c>
      <c r="H133" s="290">
        <v>5084</v>
      </c>
      <c r="I133" s="288">
        <v>2</v>
      </c>
      <c r="J133" s="291">
        <f t="shared" si="2"/>
        <v>10168</v>
      </c>
    </row>
    <row r="134" spans="3:10" x14ac:dyDescent="0.25">
      <c r="D134" s="473" t="s">
        <v>353</v>
      </c>
      <c r="E134" s="458"/>
      <c r="F134" s="459"/>
      <c r="G134" s="288" t="s">
        <v>27</v>
      </c>
      <c r="H134" s="290">
        <v>26814</v>
      </c>
      <c r="I134" s="288">
        <v>0.1</v>
      </c>
      <c r="J134" s="291">
        <f t="shared" si="2"/>
        <v>2681.4</v>
      </c>
    </row>
    <row r="135" spans="3:10" x14ac:dyDescent="0.25">
      <c r="H135" s="445" t="s">
        <v>354</v>
      </c>
      <c r="I135" s="445"/>
      <c r="J135" s="289">
        <f>SUM(J130:J134)</f>
        <v>71069.179999999993</v>
      </c>
    </row>
    <row r="136" spans="3:10" x14ac:dyDescent="0.25">
      <c r="D136" s="454" t="s">
        <v>134</v>
      </c>
      <c r="E136" s="455"/>
      <c r="F136" s="455"/>
      <c r="G136" s="455"/>
      <c r="H136" s="455"/>
      <c r="I136" s="455"/>
      <c r="J136" s="456"/>
    </row>
    <row r="137" spans="3:10" x14ac:dyDescent="0.25">
      <c r="D137" s="457" t="s">
        <v>129</v>
      </c>
      <c r="E137" s="457"/>
      <c r="F137" s="457"/>
      <c r="G137" s="50" t="s">
        <v>127</v>
      </c>
      <c r="H137" s="50" t="s">
        <v>135</v>
      </c>
      <c r="I137" s="50" t="s">
        <v>130</v>
      </c>
      <c r="J137" s="50" t="s">
        <v>131</v>
      </c>
    </row>
    <row r="138" spans="3:10" x14ac:dyDescent="0.25">
      <c r="D138" s="460" t="s">
        <v>356</v>
      </c>
      <c r="E138" s="460"/>
      <c r="F138" s="460"/>
      <c r="G138" s="286" t="s">
        <v>137</v>
      </c>
      <c r="H138" s="287">
        <v>128588.64</v>
      </c>
      <c r="I138" s="292">
        <v>0.3</v>
      </c>
      <c r="J138" s="289">
        <f>H138*I138</f>
        <v>38576.591999999997</v>
      </c>
    </row>
    <row r="139" spans="3:10" x14ac:dyDescent="0.25">
      <c r="D139" s="460" t="s">
        <v>357</v>
      </c>
      <c r="E139" s="460"/>
      <c r="F139" s="460"/>
      <c r="G139" s="286" t="s">
        <v>156</v>
      </c>
      <c r="H139" s="287">
        <v>14981</v>
      </c>
      <c r="I139" s="286">
        <v>1</v>
      </c>
      <c r="J139" s="289">
        <f t="shared" ref="J139:J141" si="3">H139*I139</f>
        <v>14981</v>
      </c>
    </row>
    <row r="140" spans="3:10" x14ac:dyDescent="0.25">
      <c r="D140" s="460" t="s">
        <v>358</v>
      </c>
      <c r="E140" s="460"/>
      <c r="F140" s="460"/>
      <c r="G140" s="286" t="s">
        <v>360</v>
      </c>
      <c r="H140" s="287">
        <v>43083</v>
      </c>
      <c r="I140" s="286">
        <v>0.08</v>
      </c>
      <c r="J140" s="289">
        <f t="shared" si="3"/>
        <v>3446.64</v>
      </c>
    </row>
    <row r="141" spans="3:10" x14ac:dyDescent="0.25">
      <c r="D141" s="460" t="s">
        <v>359</v>
      </c>
      <c r="E141" s="460"/>
      <c r="F141" s="460"/>
      <c r="G141" s="286" t="s">
        <v>156</v>
      </c>
      <c r="H141" s="287">
        <v>4621</v>
      </c>
      <c r="I141" s="286">
        <v>0.2</v>
      </c>
      <c r="J141" s="289">
        <f t="shared" si="3"/>
        <v>924.2</v>
      </c>
    </row>
    <row r="142" spans="3:10" x14ac:dyDescent="0.25">
      <c r="D142" s="460"/>
      <c r="E142" s="460"/>
      <c r="F142" s="460"/>
      <c r="H142" s="445" t="s">
        <v>138</v>
      </c>
      <c r="I142" s="445"/>
      <c r="J142" s="289">
        <f>SUM(J138:J141)</f>
        <v>57928.431999999993</v>
      </c>
    </row>
    <row r="143" spans="3:10" x14ac:dyDescent="0.25">
      <c r="D143" s="439" t="s">
        <v>139</v>
      </c>
      <c r="E143" s="440"/>
      <c r="F143" s="440"/>
      <c r="G143" s="440"/>
      <c r="H143" s="440"/>
      <c r="I143" s="440"/>
      <c r="J143" s="441"/>
    </row>
    <row r="144" spans="3:10" x14ac:dyDescent="0.25">
      <c r="D144" s="442" t="s">
        <v>129</v>
      </c>
      <c r="E144" s="443"/>
      <c r="F144" s="443"/>
      <c r="G144" s="42"/>
      <c r="H144" s="59" t="s">
        <v>362</v>
      </c>
      <c r="I144" s="59" t="s">
        <v>363</v>
      </c>
      <c r="J144" s="61" t="s">
        <v>131</v>
      </c>
    </row>
    <row r="145" spans="4:10" x14ac:dyDescent="0.25">
      <c r="D145" s="444" t="s">
        <v>361</v>
      </c>
      <c r="E145" s="444"/>
      <c r="F145" s="444"/>
      <c r="G145" s="286"/>
      <c r="H145" s="293">
        <v>228318</v>
      </c>
      <c r="I145" s="286">
        <v>3.5</v>
      </c>
      <c r="J145" s="289">
        <f>H145/I145</f>
        <v>65233.714285714283</v>
      </c>
    </row>
    <row r="146" spans="4:10" x14ac:dyDescent="0.25">
      <c r="D146" s="444"/>
      <c r="E146" s="444"/>
      <c r="F146" s="444"/>
      <c r="G146" s="286"/>
      <c r="H146" s="287"/>
      <c r="I146" s="286"/>
      <c r="J146" s="286"/>
    </row>
    <row r="147" spans="4:10" x14ac:dyDescent="0.25">
      <c r="H147" s="445" t="s">
        <v>140</v>
      </c>
      <c r="I147" s="445"/>
      <c r="J147" s="289">
        <f>J145</f>
        <v>65233.714285714283</v>
      </c>
    </row>
    <row r="148" spans="4:10" x14ac:dyDescent="0.25">
      <c r="D148" s="446" t="s">
        <v>144</v>
      </c>
      <c r="E148" s="447"/>
      <c r="F148" s="447"/>
      <c r="G148" s="447"/>
      <c r="H148" s="447"/>
      <c r="I148" s="448"/>
      <c r="J148" s="73">
        <f>ROUND((SUM(+J135+J142+J147)),2)</f>
        <v>194231.33</v>
      </c>
    </row>
    <row r="149" spans="4:10" x14ac:dyDescent="0.25">
      <c r="H149" s="72"/>
    </row>
    <row r="150" spans="4:10" x14ac:dyDescent="0.25">
      <c r="D150" s="449" t="s">
        <v>145</v>
      </c>
      <c r="E150" s="450"/>
      <c r="F150" s="451"/>
      <c r="G150" s="75"/>
      <c r="H150" s="76"/>
      <c r="I150" s="77">
        <f>+'[14]PRESUPUESTO ORIGINAL'!$H$70</f>
        <v>0</v>
      </c>
      <c r="J150" s="78">
        <f>+J148*I150</f>
        <v>0</v>
      </c>
    </row>
    <row r="151" spans="4:10" x14ac:dyDescent="0.25">
      <c r="D151" s="446" t="s">
        <v>146</v>
      </c>
      <c r="E151" s="447"/>
      <c r="F151" s="447"/>
      <c r="G151" s="447"/>
      <c r="H151" s="447"/>
      <c r="I151" s="448"/>
      <c r="J151" s="73">
        <f>+J150+J148</f>
        <v>194231.33</v>
      </c>
    </row>
    <row r="152" spans="4:10" x14ac:dyDescent="0.25">
      <c r="H152" s="72"/>
    </row>
    <row r="153" spans="4:10" x14ac:dyDescent="0.25">
      <c r="D153" s="452" t="s">
        <v>147</v>
      </c>
      <c r="E153" s="453"/>
      <c r="F153" s="453"/>
      <c r="G153" s="80"/>
      <c r="H153" s="81"/>
      <c r="I153" s="82">
        <f>+'[14]PRESUPUESTO ORIGINAL'!$E$1934</f>
        <v>0</v>
      </c>
      <c r="J153" s="83">
        <f>+J148*I153</f>
        <v>0</v>
      </c>
    </row>
    <row r="154" spans="4:10" x14ac:dyDescent="0.25">
      <c r="D154" s="431" t="s">
        <v>148</v>
      </c>
      <c r="E154" s="432"/>
      <c r="F154" s="432"/>
      <c r="G154" s="80"/>
      <c r="H154" s="81"/>
      <c r="I154" s="84">
        <f>+'[14]PRESUPUESTO ORIGINAL'!$E$1935</f>
        <v>0</v>
      </c>
      <c r="J154" s="85">
        <f>+J148*I154</f>
        <v>0</v>
      </c>
    </row>
    <row r="155" spans="4:10" x14ac:dyDescent="0.25">
      <c r="D155" s="431" t="s">
        <v>149</v>
      </c>
      <c r="E155" s="432"/>
      <c r="F155" s="432"/>
      <c r="G155" s="86"/>
      <c r="H155" s="87"/>
      <c r="I155" s="84">
        <f>+'[14]PRESUPUESTO ORIGINAL'!$E$1936</f>
        <v>0</v>
      </c>
      <c r="J155" s="85">
        <f>+J148*I155</f>
        <v>0</v>
      </c>
    </row>
    <row r="156" spans="4:10" x14ac:dyDescent="0.25">
      <c r="D156" s="433" t="s">
        <v>93</v>
      </c>
      <c r="E156" s="434"/>
      <c r="F156" s="434"/>
      <c r="G156" s="434"/>
      <c r="H156" s="434"/>
      <c r="I156" s="434"/>
      <c r="J156" s="88">
        <f>SUM(J153:J155)</f>
        <v>0</v>
      </c>
    </row>
    <row r="157" spans="4:10" x14ac:dyDescent="0.25">
      <c r="D157" s="435"/>
      <c r="E157" s="435"/>
      <c r="F157" s="435"/>
      <c r="G157" s="435"/>
      <c r="H157" s="435"/>
      <c r="I157" s="435"/>
      <c r="J157" s="435"/>
    </row>
    <row r="158" spans="4:10" x14ac:dyDescent="0.25">
      <c r="D158" s="436" t="s">
        <v>150</v>
      </c>
      <c r="E158" s="437"/>
      <c r="F158" s="437"/>
      <c r="G158" s="437"/>
      <c r="H158" s="437"/>
      <c r="I158" s="438"/>
      <c r="J158" s="89">
        <f>SUM(J151+J156)</f>
        <v>194231.33</v>
      </c>
    </row>
    <row r="161" spans="2:10" x14ac:dyDescent="0.25">
      <c r="C161" s="32"/>
      <c r="D161" s="33"/>
      <c r="E161" s="33"/>
      <c r="F161" s="33"/>
      <c r="G161" s="33"/>
      <c r="H161" s="34"/>
      <c r="I161" s="33"/>
      <c r="J161" s="33"/>
    </row>
    <row r="162" spans="2:10" x14ac:dyDescent="0.25">
      <c r="C162" s="36"/>
      <c r="D162" s="497"/>
      <c r="E162" s="498"/>
      <c r="F162" s="497" t="s">
        <v>116</v>
      </c>
      <c r="G162" s="501"/>
      <c r="H162" s="498"/>
      <c r="I162" s="502" t="s">
        <v>117</v>
      </c>
      <c r="J162" s="503"/>
    </row>
    <row r="163" spans="2:10" x14ac:dyDescent="0.25">
      <c r="C163" s="36"/>
      <c r="D163" s="499"/>
      <c r="E163" s="500"/>
      <c r="F163" s="499"/>
      <c r="G163" s="496"/>
      <c r="H163" s="500"/>
      <c r="I163" s="477" t="s">
        <v>118</v>
      </c>
      <c r="J163" s="478"/>
    </row>
    <row r="164" spans="2:10" x14ac:dyDescent="0.25">
      <c r="C164" s="36"/>
      <c r="D164" s="474" t="s">
        <v>119</v>
      </c>
      <c r="E164" s="475"/>
      <c r="F164" s="475"/>
      <c r="G164" s="475"/>
      <c r="H164" s="476"/>
      <c r="I164" s="477" t="s">
        <v>159</v>
      </c>
      <c r="J164" s="478"/>
    </row>
    <row r="165" spans="2:10" x14ac:dyDescent="0.25">
      <c r="C165" s="36"/>
      <c r="D165" s="479" t="s">
        <v>120</v>
      </c>
      <c r="E165" s="480"/>
      <c r="F165" s="480"/>
      <c r="G165" s="480"/>
      <c r="H165" s="480"/>
      <c r="I165" s="480"/>
      <c r="J165" s="481"/>
    </row>
    <row r="166" spans="2:10" x14ac:dyDescent="0.25">
      <c r="C166" s="36"/>
      <c r="D166" s="38"/>
      <c r="E166" s="38"/>
      <c r="F166" s="38"/>
      <c r="G166" s="38"/>
      <c r="H166" s="38"/>
      <c r="I166" s="38"/>
      <c r="J166" s="38"/>
    </row>
    <row r="167" spans="2:10" x14ac:dyDescent="0.25">
      <c r="B167" s="42"/>
      <c r="C167" s="39"/>
      <c r="D167" s="40" t="s">
        <v>121</v>
      </c>
      <c r="E167" s="482" t="s">
        <v>122</v>
      </c>
      <c r="F167" s="483"/>
      <c r="G167" s="483"/>
      <c r="H167" s="483"/>
      <c r="I167" s="483"/>
      <c r="J167" s="484"/>
    </row>
    <row r="168" spans="2:10" x14ac:dyDescent="0.25">
      <c r="C168" s="36"/>
      <c r="D168" s="43">
        <v>8</v>
      </c>
      <c r="E168" s="485" t="s">
        <v>85</v>
      </c>
      <c r="F168" s="486"/>
      <c r="G168" s="486"/>
      <c r="H168" s="486"/>
      <c r="I168" s="486"/>
      <c r="J168" s="487"/>
    </row>
    <row r="169" spans="2:10" x14ac:dyDescent="0.25">
      <c r="B169" s="42"/>
      <c r="C169" s="39"/>
      <c r="D169" s="40" t="s">
        <v>123</v>
      </c>
      <c r="E169" s="482" t="s">
        <v>124</v>
      </c>
      <c r="F169" s="483"/>
      <c r="G169" s="483"/>
      <c r="H169" s="483"/>
      <c r="I169" s="483"/>
      <c r="J169" s="484"/>
    </row>
    <row r="170" spans="2:10" x14ac:dyDescent="0.25">
      <c r="C170" s="36"/>
      <c r="D170" s="43">
        <v>8.1999999999999993</v>
      </c>
      <c r="E170" s="485" t="s">
        <v>36</v>
      </c>
      <c r="F170" s="486"/>
      <c r="G170" s="486"/>
      <c r="H170" s="486"/>
      <c r="I170" s="486"/>
      <c r="J170" s="487"/>
    </row>
    <row r="171" spans="2:10" x14ac:dyDescent="0.25">
      <c r="B171" s="42"/>
      <c r="C171" s="39"/>
      <c r="D171" s="44" t="s">
        <v>125</v>
      </c>
      <c r="E171" s="488" t="s">
        <v>126</v>
      </c>
      <c r="F171" s="489"/>
      <c r="G171" s="489"/>
      <c r="H171" s="489"/>
      <c r="I171" s="490"/>
      <c r="J171" s="494" t="s">
        <v>127</v>
      </c>
    </row>
    <row r="172" spans="2:10" x14ac:dyDescent="0.25">
      <c r="C172" s="36"/>
      <c r="D172" s="45"/>
      <c r="E172" s="491"/>
      <c r="F172" s="492"/>
      <c r="G172" s="492"/>
      <c r="H172" s="492"/>
      <c r="I172" s="493"/>
      <c r="J172" s="495"/>
    </row>
    <row r="173" spans="2:10" x14ac:dyDescent="0.25">
      <c r="B173" s="42"/>
      <c r="C173" s="39"/>
      <c r="D173" s="44" t="s">
        <v>128</v>
      </c>
      <c r="E173" s="461" t="s">
        <v>39</v>
      </c>
      <c r="F173" s="462"/>
      <c r="G173" s="462"/>
      <c r="H173" s="462"/>
      <c r="I173" s="463"/>
      <c r="J173" s="467" t="s">
        <v>215</v>
      </c>
    </row>
    <row r="174" spans="2:10" x14ac:dyDescent="0.25">
      <c r="C174" s="36"/>
      <c r="D174" s="45" t="s">
        <v>38</v>
      </c>
      <c r="E174" s="464"/>
      <c r="F174" s="465"/>
      <c r="G174" s="465"/>
      <c r="H174" s="465"/>
      <c r="I174" s="466"/>
      <c r="J174" s="468"/>
    </row>
    <row r="175" spans="2:10" x14ac:dyDescent="0.25">
      <c r="C175" s="36"/>
      <c r="D175" s="469"/>
      <c r="E175" s="469"/>
      <c r="F175" s="469"/>
      <c r="G175" s="469"/>
      <c r="H175" s="469"/>
      <c r="I175" s="469"/>
      <c r="J175" s="469"/>
    </row>
    <row r="176" spans="2:10" x14ac:dyDescent="0.25">
      <c r="C176" s="36"/>
      <c r="D176" s="454" t="s">
        <v>355</v>
      </c>
      <c r="E176" s="455"/>
      <c r="F176" s="455"/>
      <c r="G176" s="455"/>
      <c r="H176" s="455"/>
      <c r="I176" s="455"/>
      <c r="J176" s="456"/>
    </row>
    <row r="177" spans="3:10" x14ac:dyDescent="0.25">
      <c r="C177" s="36"/>
      <c r="D177" s="470" t="s">
        <v>129</v>
      </c>
      <c r="E177" s="471"/>
      <c r="F177" s="472"/>
      <c r="G177" s="50" t="s">
        <v>127</v>
      </c>
      <c r="H177" s="50" t="s">
        <v>135</v>
      </c>
      <c r="I177" s="50" t="s">
        <v>130</v>
      </c>
      <c r="J177" s="50" t="s">
        <v>131</v>
      </c>
    </row>
    <row r="178" spans="3:10" x14ac:dyDescent="0.25">
      <c r="D178" s="473" t="s">
        <v>394</v>
      </c>
      <c r="E178" s="458"/>
      <c r="F178" s="459"/>
      <c r="G178" s="288" t="s">
        <v>155</v>
      </c>
      <c r="H178" s="290">
        <v>23291.67</v>
      </c>
      <c r="I178" s="288">
        <v>1</v>
      </c>
      <c r="J178" s="291">
        <f>H178*I178</f>
        <v>23291.67</v>
      </c>
    </row>
    <row r="179" spans="3:10" x14ac:dyDescent="0.25">
      <c r="D179" s="473" t="s">
        <v>350</v>
      </c>
      <c r="E179" s="458"/>
      <c r="F179" s="459"/>
      <c r="G179" s="288" t="s">
        <v>351</v>
      </c>
      <c r="H179" s="290">
        <v>69289</v>
      </c>
      <c r="I179" s="288">
        <v>0.02</v>
      </c>
      <c r="J179" s="291">
        <f t="shared" ref="J179" si="4">H179*I179</f>
        <v>1385.78</v>
      </c>
    </row>
    <row r="180" spans="3:10" x14ac:dyDescent="0.25">
      <c r="H180" s="445" t="s">
        <v>354</v>
      </c>
      <c r="I180" s="445"/>
      <c r="J180" s="289">
        <f>SUM(J178:J179)</f>
        <v>24677.449999999997</v>
      </c>
    </row>
    <row r="181" spans="3:10" x14ac:dyDescent="0.25">
      <c r="D181" s="454" t="s">
        <v>134</v>
      </c>
      <c r="E181" s="455"/>
      <c r="F181" s="455"/>
      <c r="G181" s="455"/>
      <c r="H181" s="455"/>
      <c r="I181" s="455"/>
      <c r="J181" s="456"/>
    </row>
    <row r="182" spans="3:10" x14ac:dyDescent="0.25">
      <c r="D182" s="457" t="s">
        <v>129</v>
      </c>
      <c r="E182" s="457"/>
      <c r="F182" s="457"/>
      <c r="G182" s="50" t="s">
        <v>127</v>
      </c>
      <c r="H182" s="50" t="s">
        <v>135</v>
      </c>
      <c r="I182" s="50" t="s">
        <v>130</v>
      </c>
      <c r="J182" s="50" t="s">
        <v>131</v>
      </c>
    </row>
    <row r="183" spans="3:10" x14ac:dyDescent="0.25">
      <c r="D183" s="458"/>
      <c r="E183" s="458"/>
      <c r="F183" s="459"/>
      <c r="G183" s="286"/>
      <c r="H183" s="287"/>
      <c r="I183" s="292"/>
      <c r="J183" s="289">
        <v>0</v>
      </c>
    </row>
    <row r="184" spans="3:10" x14ac:dyDescent="0.25">
      <c r="D184" s="460"/>
      <c r="E184" s="460"/>
      <c r="F184" s="460"/>
      <c r="H184" s="445" t="s">
        <v>138</v>
      </c>
      <c r="I184" s="445"/>
      <c r="J184" s="289">
        <f>SUM(J183:J183)</f>
        <v>0</v>
      </c>
    </row>
    <row r="185" spans="3:10" x14ac:dyDescent="0.25">
      <c r="D185" s="439" t="s">
        <v>139</v>
      </c>
      <c r="E185" s="440"/>
      <c r="F185" s="440"/>
      <c r="G185" s="440"/>
      <c r="H185" s="440"/>
      <c r="I185" s="440"/>
      <c r="J185" s="441"/>
    </row>
    <row r="186" spans="3:10" x14ac:dyDescent="0.25">
      <c r="D186" s="442" t="s">
        <v>129</v>
      </c>
      <c r="E186" s="443"/>
      <c r="F186" s="443"/>
      <c r="G186" s="42"/>
      <c r="H186" s="59" t="s">
        <v>362</v>
      </c>
      <c r="I186" s="59" t="s">
        <v>363</v>
      </c>
      <c r="J186" s="61" t="s">
        <v>131</v>
      </c>
    </row>
    <row r="187" spans="3:10" x14ac:dyDescent="0.25">
      <c r="D187" s="444" t="s">
        <v>361</v>
      </c>
      <c r="E187" s="444"/>
      <c r="F187" s="444"/>
      <c r="G187" s="286"/>
      <c r="H187" s="293">
        <v>340311.4</v>
      </c>
      <c r="I187" s="286">
        <v>12</v>
      </c>
      <c r="J187" s="289">
        <f>H187/I187</f>
        <v>28359.283333333336</v>
      </c>
    </row>
    <row r="188" spans="3:10" x14ac:dyDescent="0.25">
      <c r="D188" s="444"/>
      <c r="E188" s="444"/>
      <c r="F188" s="444"/>
      <c r="G188" s="286"/>
      <c r="H188" s="287"/>
      <c r="I188" s="286"/>
      <c r="J188" s="286"/>
    </row>
    <row r="189" spans="3:10" x14ac:dyDescent="0.25">
      <c r="H189" s="445" t="s">
        <v>140</v>
      </c>
      <c r="I189" s="445"/>
      <c r="J189" s="289">
        <f>J187</f>
        <v>28359.283333333336</v>
      </c>
    </row>
    <row r="190" spans="3:10" x14ac:dyDescent="0.25">
      <c r="D190" s="446" t="s">
        <v>144</v>
      </c>
      <c r="E190" s="447"/>
      <c r="F190" s="447"/>
      <c r="G190" s="447"/>
      <c r="H190" s="447"/>
      <c r="I190" s="448"/>
      <c r="J190" s="73">
        <f>ROUND((SUM(+J180+J184+J189)),2)</f>
        <v>53036.73</v>
      </c>
    </row>
    <row r="191" spans="3:10" x14ac:dyDescent="0.25">
      <c r="H191" s="72"/>
    </row>
    <row r="192" spans="3:10" x14ac:dyDescent="0.25">
      <c r="D192" s="449" t="s">
        <v>145</v>
      </c>
      <c r="E192" s="450"/>
      <c r="F192" s="451"/>
      <c r="G192" s="75"/>
      <c r="H192" s="76"/>
      <c r="I192" s="77">
        <f>+'[14]PRESUPUESTO ORIGINAL'!$H$70</f>
        <v>0</v>
      </c>
      <c r="J192" s="78">
        <f>+J190*I192</f>
        <v>0</v>
      </c>
    </row>
    <row r="193" spans="4:10" x14ac:dyDescent="0.25">
      <c r="D193" s="446" t="s">
        <v>146</v>
      </c>
      <c r="E193" s="447"/>
      <c r="F193" s="447"/>
      <c r="G193" s="447"/>
      <c r="H193" s="447"/>
      <c r="I193" s="448"/>
      <c r="J193" s="73">
        <f>+J192+J190</f>
        <v>53036.73</v>
      </c>
    </row>
    <row r="194" spans="4:10" x14ac:dyDescent="0.25">
      <c r="H194" s="72"/>
    </row>
    <row r="195" spans="4:10" x14ac:dyDescent="0.25">
      <c r="D195" s="452" t="s">
        <v>147</v>
      </c>
      <c r="E195" s="453"/>
      <c r="F195" s="453"/>
      <c r="G195" s="80"/>
      <c r="H195" s="81"/>
      <c r="I195" s="82">
        <f>+'[14]PRESUPUESTO ORIGINAL'!$E$1934</f>
        <v>0</v>
      </c>
      <c r="J195" s="83">
        <f>+J190*I195</f>
        <v>0</v>
      </c>
    </row>
    <row r="196" spans="4:10" x14ac:dyDescent="0.25">
      <c r="D196" s="431" t="s">
        <v>148</v>
      </c>
      <c r="E196" s="432"/>
      <c r="F196" s="432"/>
      <c r="G196" s="80"/>
      <c r="H196" s="81"/>
      <c r="I196" s="84">
        <f>+'[14]PRESUPUESTO ORIGINAL'!$E$1935</f>
        <v>0</v>
      </c>
      <c r="J196" s="85">
        <f>+J190*I196</f>
        <v>0</v>
      </c>
    </row>
    <row r="197" spans="4:10" x14ac:dyDescent="0.25">
      <c r="D197" s="431" t="s">
        <v>149</v>
      </c>
      <c r="E197" s="432"/>
      <c r="F197" s="432"/>
      <c r="G197" s="86"/>
      <c r="H197" s="87"/>
      <c r="I197" s="84">
        <f>+'[14]PRESUPUESTO ORIGINAL'!$E$1936</f>
        <v>0</v>
      </c>
      <c r="J197" s="85">
        <f>+J190*I197</f>
        <v>0</v>
      </c>
    </row>
    <row r="198" spans="4:10" x14ac:dyDescent="0.25">
      <c r="D198" s="433" t="s">
        <v>93</v>
      </c>
      <c r="E198" s="434"/>
      <c r="F198" s="434"/>
      <c r="G198" s="434"/>
      <c r="H198" s="434"/>
      <c r="I198" s="434"/>
      <c r="J198" s="88">
        <f>SUM(J195:J197)</f>
        <v>0</v>
      </c>
    </row>
    <row r="199" spans="4:10" x14ac:dyDescent="0.25">
      <c r="D199" s="435"/>
      <c r="E199" s="435"/>
      <c r="F199" s="435"/>
      <c r="G199" s="435"/>
      <c r="H199" s="435"/>
      <c r="I199" s="435"/>
      <c r="J199" s="435"/>
    </row>
    <row r="200" spans="4:10" x14ac:dyDescent="0.25">
      <c r="D200" s="436" t="s">
        <v>150</v>
      </c>
      <c r="E200" s="437"/>
      <c r="F200" s="437"/>
      <c r="G200" s="437"/>
      <c r="H200" s="437"/>
      <c r="I200" s="438"/>
      <c r="J200" s="89">
        <f>SUM(J193+J198)</f>
        <v>53036.73</v>
      </c>
    </row>
  </sheetData>
  <dataConsolidate link="1"/>
  <mergeCells count="204">
    <mergeCell ref="D158:I158"/>
    <mergeCell ref="D154:F154"/>
    <mergeCell ref="D155:F155"/>
    <mergeCell ref="D156:I156"/>
    <mergeCell ref="D157:F157"/>
    <mergeCell ref="G157:J157"/>
    <mergeCell ref="H147:I147"/>
    <mergeCell ref="D148:I148"/>
    <mergeCell ref="D150:F150"/>
    <mergeCell ref="D151:I151"/>
    <mergeCell ref="D153:F153"/>
    <mergeCell ref="H142:I142"/>
    <mergeCell ref="D143:J143"/>
    <mergeCell ref="D144:F144"/>
    <mergeCell ref="D145:F145"/>
    <mergeCell ref="D146:F146"/>
    <mergeCell ref="D138:F138"/>
    <mergeCell ref="D139:F139"/>
    <mergeCell ref="D140:F140"/>
    <mergeCell ref="D141:F141"/>
    <mergeCell ref="D142:F142"/>
    <mergeCell ref="D133:F133"/>
    <mergeCell ref="D134:F134"/>
    <mergeCell ref="H135:I135"/>
    <mergeCell ref="D136:J136"/>
    <mergeCell ref="D137:F137"/>
    <mergeCell ref="D128:J128"/>
    <mergeCell ref="D129:F129"/>
    <mergeCell ref="D130:F130"/>
    <mergeCell ref="D131:F131"/>
    <mergeCell ref="D132:F132"/>
    <mergeCell ref="E123:I124"/>
    <mergeCell ref="J123:J124"/>
    <mergeCell ref="E125:I126"/>
    <mergeCell ref="J125:J126"/>
    <mergeCell ref="D127:J127"/>
    <mergeCell ref="D117:J117"/>
    <mergeCell ref="E119:J119"/>
    <mergeCell ref="E120:J120"/>
    <mergeCell ref="E121:J121"/>
    <mergeCell ref="E122:J122"/>
    <mergeCell ref="D114:E115"/>
    <mergeCell ref="F114:H115"/>
    <mergeCell ref="I114:J114"/>
    <mergeCell ref="I115:J115"/>
    <mergeCell ref="D116:H116"/>
    <mergeCell ref="I116:J116"/>
    <mergeCell ref="C112:J112"/>
    <mergeCell ref="D107:F107"/>
    <mergeCell ref="D98:F98"/>
    <mergeCell ref="D103:I103"/>
    <mergeCell ref="D105:F105"/>
    <mergeCell ref="D106:F106"/>
    <mergeCell ref="D102:F102"/>
    <mergeCell ref="D108:I108"/>
    <mergeCell ref="D109:F109"/>
    <mergeCell ref="G109:J109"/>
    <mergeCell ref="D110:I110"/>
    <mergeCell ref="C111:J111"/>
    <mergeCell ref="D91:F91"/>
    <mergeCell ref="D92:F92"/>
    <mergeCell ref="D93:F93"/>
    <mergeCell ref="D95:J95"/>
    <mergeCell ref="D96:F96"/>
    <mergeCell ref="D97:F97"/>
    <mergeCell ref="H99:I99"/>
    <mergeCell ref="D100:I100"/>
    <mergeCell ref="D94:F94"/>
    <mergeCell ref="D89:F89"/>
    <mergeCell ref="H94:I94"/>
    <mergeCell ref="E73:J73"/>
    <mergeCell ref="E74:J74"/>
    <mergeCell ref="E75:I76"/>
    <mergeCell ref="J75:J76"/>
    <mergeCell ref="E77:I78"/>
    <mergeCell ref="J77:J78"/>
    <mergeCell ref="D68:H68"/>
    <mergeCell ref="I68:J68"/>
    <mergeCell ref="D69:J69"/>
    <mergeCell ref="E71:J71"/>
    <mergeCell ref="E72:J72"/>
    <mergeCell ref="D85:F85"/>
    <mergeCell ref="D86:F86"/>
    <mergeCell ref="D88:J88"/>
    <mergeCell ref="D79:J79"/>
    <mergeCell ref="D80:J80"/>
    <mergeCell ref="D81:F81"/>
    <mergeCell ref="D83:F83"/>
    <mergeCell ref="D84:F84"/>
    <mergeCell ref="D82:F82"/>
    <mergeCell ref="H87:I87"/>
    <mergeCell ref="D90:F90"/>
    <mergeCell ref="C64:J64"/>
    <mergeCell ref="D66:E67"/>
    <mergeCell ref="F66:H67"/>
    <mergeCell ref="I66:J66"/>
    <mergeCell ref="I67:J67"/>
    <mergeCell ref="C62:J62"/>
    <mergeCell ref="D58:F58"/>
    <mergeCell ref="G58:J58"/>
    <mergeCell ref="D59:F59"/>
    <mergeCell ref="G59:J59"/>
    <mergeCell ref="D60:F60"/>
    <mergeCell ref="G60:J60"/>
    <mergeCell ref="D55:F55"/>
    <mergeCell ref="G55:J55"/>
    <mergeCell ref="D56:F56"/>
    <mergeCell ref="G56:J56"/>
    <mergeCell ref="D57:F57"/>
    <mergeCell ref="G57:J57"/>
    <mergeCell ref="D54:F54"/>
    <mergeCell ref="G54:J54"/>
    <mergeCell ref="D44:F44"/>
    <mergeCell ref="D45:I45"/>
    <mergeCell ref="D47:F47"/>
    <mergeCell ref="D48:F48"/>
    <mergeCell ref="D49:F49"/>
    <mergeCell ref="D50:I50"/>
    <mergeCell ref="D51:F51"/>
    <mergeCell ref="G51:J51"/>
    <mergeCell ref="D52:I52"/>
    <mergeCell ref="D53:F53"/>
    <mergeCell ref="G53:J53"/>
    <mergeCell ref="D20:F20"/>
    <mergeCell ref="D21:F21"/>
    <mergeCell ref="D22:F22"/>
    <mergeCell ref="D23:F23"/>
    <mergeCell ref="G24:I24"/>
    <mergeCell ref="D25:J25"/>
    <mergeCell ref="D26:J26"/>
    <mergeCell ref="D27:F27"/>
    <mergeCell ref="D42:I42"/>
    <mergeCell ref="D29:F29"/>
    <mergeCell ref="D30:F30"/>
    <mergeCell ref="D31:F31"/>
    <mergeCell ref="G32:I32"/>
    <mergeCell ref="D34:J34"/>
    <mergeCell ref="D35:F35"/>
    <mergeCell ref="D36:F36"/>
    <mergeCell ref="D37:F37"/>
    <mergeCell ref="D38:F38"/>
    <mergeCell ref="D39:F39"/>
    <mergeCell ref="G40:I40"/>
    <mergeCell ref="C1:J1"/>
    <mergeCell ref="D3:E4"/>
    <mergeCell ref="F3:H4"/>
    <mergeCell ref="I3:J3"/>
    <mergeCell ref="I4:J4"/>
    <mergeCell ref="D162:E163"/>
    <mergeCell ref="F162:H163"/>
    <mergeCell ref="I162:J162"/>
    <mergeCell ref="I163:J163"/>
    <mergeCell ref="D16:J16"/>
    <mergeCell ref="D5:H5"/>
    <mergeCell ref="I5:J5"/>
    <mergeCell ref="D6:J6"/>
    <mergeCell ref="E8:J8"/>
    <mergeCell ref="E9:J9"/>
    <mergeCell ref="E10:J10"/>
    <mergeCell ref="E11:J11"/>
    <mergeCell ref="E12:I13"/>
    <mergeCell ref="J12:J13"/>
    <mergeCell ref="E14:I15"/>
    <mergeCell ref="J14:J15"/>
    <mergeCell ref="D28:F28"/>
    <mergeCell ref="D17:J17"/>
    <mergeCell ref="D18:F18"/>
    <mergeCell ref="D164:H164"/>
    <mergeCell ref="I164:J164"/>
    <mergeCell ref="D165:J165"/>
    <mergeCell ref="E167:J167"/>
    <mergeCell ref="E168:J168"/>
    <mergeCell ref="E169:J169"/>
    <mergeCell ref="E170:J170"/>
    <mergeCell ref="E171:I172"/>
    <mergeCell ref="J171:J172"/>
    <mergeCell ref="H180:I180"/>
    <mergeCell ref="D181:J181"/>
    <mergeCell ref="D182:F182"/>
    <mergeCell ref="D183:F183"/>
    <mergeCell ref="D184:F184"/>
    <mergeCell ref="H184:I184"/>
    <mergeCell ref="E173:I174"/>
    <mergeCell ref="J173:J174"/>
    <mergeCell ref="D175:J175"/>
    <mergeCell ref="D176:J176"/>
    <mergeCell ref="D177:F177"/>
    <mergeCell ref="D178:F178"/>
    <mergeCell ref="D179:F179"/>
    <mergeCell ref="D196:F196"/>
    <mergeCell ref="D197:F197"/>
    <mergeCell ref="D198:I198"/>
    <mergeCell ref="D199:F199"/>
    <mergeCell ref="G199:J199"/>
    <mergeCell ref="D200:I200"/>
    <mergeCell ref="D185:J185"/>
    <mergeCell ref="D186:F186"/>
    <mergeCell ref="D187:F187"/>
    <mergeCell ref="D188:F188"/>
    <mergeCell ref="H189:I189"/>
    <mergeCell ref="D190:I190"/>
    <mergeCell ref="D192:F192"/>
    <mergeCell ref="D193:I193"/>
    <mergeCell ref="D195:F195"/>
  </mergeCells>
  <conditionalFormatting sqref="P24">
    <cfRule type="cellIs" dxfId="216" priority="257" operator="lessThan">
      <formula>0</formula>
    </cfRule>
  </conditionalFormatting>
  <conditionalFormatting sqref="P32">
    <cfRule type="cellIs" dxfId="215" priority="256" operator="lessThan">
      <formula>0</formula>
    </cfRule>
  </conditionalFormatting>
  <conditionalFormatting sqref="P52">
    <cfRule type="cellIs" dxfId="214" priority="255" operator="lessThan">
      <formula>0</formula>
    </cfRule>
  </conditionalFormatting>
  <dataValidations count="5">
    <dataValidation type="list" allowBlank="1" showInputMessage="1" showErrorMessage="1" sqref="D19:F22" xr:uid="{7488ADE4-43AE-4D73-8216-DDB97A359F8D}">
      <formula1>#REF!</formula1>
    </dataValidation>
    <dataValidation type="list" allowBlank="1" showInputMessage="1" showErrorMessage="1" sqref="D36:F36" xr:uid="{8B7B2F4E-4BD1-4481-B657-C0F738B38337}">
      <formula1>TRANSPORTE_LISTA</formula1>
    </dataValidation>
    <dataValidation type="list" allowBlank="1" showInputMessage="1" showErrorMessage="1" sqref="D9 D11 D72 D74 D120 D122 D168 D170" xr:uid="{39C9ED4D-DD65-4412-9A73-5466F10DD475}">
      <formula1>ITEM</formula1>
    </dataValidation>
    <dataValidation type="list" allowBlank="1" showInputMessage="1" showErrorMessage="1" sqref="D23:F23" xr:uid="{7EB23014-BD73-44A5-BB0A-7AFB1A8B37E7}">
      <formula1>EQUIPO_LISTA</formula1>
    </dataValidation>
    <dataValidation type="list" allowBlank="1" showInputMessage="1" showErrorMessage="1" sqref="D28:D31 D37:D39" xr:uid="{4F33006C-5D91-4BF6-B763-6354E74D224F}">
      <formula1>MDO_LISTA</formula1>
    </dataValidation>
  </dataValidations>
  <printOptions horizontalCentered="1" verticalCentered="1"/>
  <pageMargins left="0.59055118110236227" right="0.59055118110236227" top="0.78740157480314965" bottom="0.78740157480314965" header="0.31496062992125984" footer="0.31496062992125984"/>
  <pageSetup scale="69" orientation="portrait" r:id="rId1"/>
  <headerFooter>
    <oddHeader xml:space="preserve">&amp;C
</oddHeader>
  </headerFooter>
  <colBreaks count="2" manualBreakCount="2">
    <brk id="1" max="1048575" man="1"/>
    <brk id="1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A0236-9F62-481F-A717-AF20B735306F}">
  <sheetPr>
    <tabColor theme="8" tint="0.59999389629810485"/>
    <pageSetUpPr fitToPage="1"/>
  </sheetPr>
  <dimension ref="A1:AC86"/>
  <sheetViews>
    <sheetView view="pageBreakPreview" topLeftCell="A4" zoomScale="70" zoomScaleNormal="70" zoomScaleSheetLayoutView="70" workbookViewId="0">
      <selection activeCell="B26" sqref="B26:D26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7" width="8.7109375" style="103" customWidth="1"/>
    <col min="8" max="8" width="14.28515625" style="103" customWidth="1"/>
    <col min="9" max="9" width="12.425781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1</v>
      </c>
      <c r="D7" s="587" t="s">
        <v>410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 t="str">
        <f>'SABANA MOD. 2'!B14</f>
        <v>210.1.1</v>
      </c>
      <c r="D8" s="589" t="str">
        <f>'SABANA MOD. 2'!C14</f>
        <v>EXPLANACIÓN Y EXCAVACIONES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17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10" t="s">
        <v>170</v>
      </c>
      <c r="D11" s="610"/>
      <c r="E11" s="610" t="s">
        <v>171</v>
      </c>
      <c r="F11" s="612"/>
      <c r="G11" s="612"/>
      <c r="H11" s="610" t="s">
        <v>6</v>
      </c>
      <c r="I11" s="610" t="s">
        <v>5</v>
      </c>
      <c r="J11" s="118" t="s">
        <v>172</v>
      </c>
      <c r="K11" s="595" t="s">
        <v>173</v>
      </c>
      <c r="L11" s="596"/>
      <c r="M11" s="596"/>
      <c r="N11" s="596"/>
      <c r="O11" s="596"/>
      <c r="P11" s="597"/>
      <c r="Q11" s="117"/>
      <c r="R11" s="117"/>
      <c r="S11" s="117"/>
    </row>
    <row r="12" spans="1:29" ht="18" customHeight="1" x14ac:dyDescent="0.2">
      <c r="A12" s="119"/>
      <c r="B12" s="609"/>
      <c r="C12" s="611"/>
      <c r="D12" s="611"/>
      <c r="E12" s="120" t="s">
        <v>174</v>
      </c>
      <c r="F12" s="120" t="s">
        <v>175</v>
      </c>
      <c r="G12" s="120" t="s">
        <v>176</v>
      </c>
      <c r="H12" s="613"/>
      <c r="I12" s="613"/>
      <c r="J12" s="121" t="s">
        <v>177</v>
      </c>
      <c r="K12" s="598" t="s">
        <v>86</v>
      </c>
      <c r="L12" s="599"/>
      <c r="M12" s="599"/>
      <c r="N12" s="599"/>
      <c r="O12" s="599"/>
      <c r="P12" s="600"/>
      <c r="Q12" s="119"/>
      <c r="R12" s="119"/>
      <c r="S12" s="119"/>
    </row>
    <row r="13" spans="1:29" ht="42" customHeight="1" thickBot="1" x14ac:dyDescent="0.25">
      <c r="A13" s="117"/>
      <c r="B13" s="122"/>
      <c r="C13" s="594" t="s">
        <v>178</v>
      </c>
      <c r="D13" s="594"/>
      <c r="E13" s="123">
        <v>0.7</v>
      </c>
      <c r="F13" s="124">
        <v>0.6</v>
      </c>
      <c r="G13" s="124">
        <v>0.75</v>
      </c>
      <c r="H13" s="125">
        <v>4</v>
      </c>
      <c r="I13" s="126"/>
      <c r="J13" s="127">
        <f>SUM(E13*F13*G13*H13)</f>
        <v>1.26</v>
      </c>
      <c r="K13" s="599"/>
      <c r="L13" s="601"/>
      <c r="M13" s="601"/>
      <c r="N13" s="601"/>
      <c r="O13" s="601"/>
      <c r="P13" s="600"/>
      <c r="Q13" s="117"/>
      <c r="R13" s="117"/>
      <c r="S13" s="117"/>
      <c r="AC13" s="128"/>
    </row>
    <row r="14" spans="1:29" ht="42" customHeight="1" thickBot="1" x14ac:dyDescent="0.25">
      <c r="A14" s="117"/>
      <c r="B14" s="129"/>
      <c r="C14" s="594" t="s">
        <v>179</v>
      </c>
      <c r="D14" s="594"/>
      <c r="E14" s="130">
        <f>+viga!$F$17</f>
        <v>13.98</v>
      </c>
      <c r="F14" s="124">
        <v>0.3</v>
      </c>
      <c r="G14" s="124">
        <v>0.35</v>
      </c>
      <c r="H14" s="131">
        <v>1</v>
      </c>
      <c r="I14" s="126"/>
      <c r="J14" s="127">
        <f>SUM(E14*F14*G14*H14)</f>
        <v>1.4679</v>
      </c>
      <c r="K14" s="599"/>
      <c r="L14" s="601"/>
      <c r="M14" s="601"/>
      <c r="N14" s="601"/>
      <c r="O14" s="601"/>
      <c r="P14" s="600"/>
      <c r="Q14" s="117"/>
      <c r="R14" s="117"/>
      <c r="S14" s="117"/>
      <c r="AC14" s="128"/>
    </row>
    <row r="15" spans="1:29" ht="42" customHeight="1" x14ac:dyDescent="0.2">
      <c r="A15" s="117"/>
      <c r="B15" s="129"/>
      <c r="C15" s="594" t="s">
        <v>243</v>
      </c>
      <c r="D15" s="594"/>
      <c r="E15" s="130">
        <v>3</v>
      </c>
      <c r="F15" s="124">
        <v>0.3</v>
      </c>
      <c r="G15" s="124">
        <v>0.3</v>
      </c>
      <c r="H15" s="131">
        <v>1</v>
      </c>
      <c r="I15" s="126"/>
      <c r="J15" s="127">
        <f>SUM(E15*F15*G15*H15)</f>
        <v>0.26999999999999996</v>
      </c>
      <c r="K15" s="599"/>
      <c r="L15" s="601"/>
      <c r="M15" s="601"/>
      <c r="N15" s="601"/>
      <c r="O15" s="601"/>
      <c r="P15" s="600"/>
      <c r="Q15" s="117"/>
      <c r="R15" s="117"/>
      <c r="S15" s="117"/>
      <c r="AC15" s="128"/>
    </row>
    <row r="16" spans="1:29" ht="42" customHeight="1" x14ac:dyDescent="0.2">
      <c r="A16" s="117"/>
      <c r="B16" s="129"/>
      <c r="C16" s="594" t="s">
        <v>180</v>
      </c>
      <c r="D16" s="594"/>
      <c r="E16" s="123">
        <v>8</v>
      </c>
      <c r="F16" s="124">
        <v>0.3</v>
      </c>
      <c r="G16" s="124">
        <v>0.4</v>
      </c>
      <c r="H16" s="125"/>
      <c r="I16" s="126"/>
      <c r="J16" s="127">
        <f>SUM(E16*F16*G16)</f>
        <v>0.96</v>
      </c>
      <c r="K16" s="599"/>
      <c r="L16" s="601"/>
      <c r="M16" s="601"/>
      <c r="N16" s="601"/>
      <c r="O16" s="601"/>
      <c r="P16" s="600"/>
      <c r="Q16" s="117"/>
      <c r="R16" s="117"/>
      <c r="S16" s="117"/>
      <c r="AC16" s="128"/>
    </row>
    <row r="17" spans="1:29" ht="42" customHeight="1" thickBot="1" x14ac:dyDescent="0.25">
      <c r="A17" s="102"/>
      <c r="B17" s="132"/>
      <c r="C17" s="594" t="s">
        <v>181</v>
      </c>
      <c r="D17" s="594"/>
      <c r="E17" s="123">
        <v>0.8</v>
      </c>
      <c r="F17" s="124">
        <v>0.4</v>
      </c>
      <c r="G17" s="124">
        <v>0.85</v>
      </c>
      <c r="H17" s="125"/>
      <c r="I17" s="126"/>
      <c r="J17" s="127">
        <f>SUM(E17*F17*G17)</f>
        <v>0.27200000000000002</v>
      </c>
      <c r="K17" s="599"/>
      <c r="L17" s="601"/>
      <c r="M17" s="601"/>
      <c r="N17" s="601"/>
      <c r="O17" s="601"/>
      <c r="P17" s="600"/>
      <c r="Q17" s="102"/>
      <c r="R17" s="102"/>
      <c r="S17" s="102"/>
    </row>
    <row r="18" spans="1:29" ht="18" customHeight="1" thickBot="1" x14ac:dyDescent="0.25">
      <c r="A18" s="102"/>
      <c r="B18" s="602" t="s">
        <v>182</v>
      </c>
      <c r="C18" s="603"/>
      <c r="D18" s="603"/>
      <c r="E18" s="603"/>
      <c r="F18" s="603"/>
      <c r="G18" s="603"/>
      <c r="H18" s="603"/>
      <c r="I18" s="604"/>
      <c r="J18" s="133">
        <f>ROUND(SUM(J13:J17),2)</f>
        <v>4.2300000000000004</v>
      </c>
      <c r="K18" s="599"/>
      <c r="L18" s="601"/>
      <c r="M18" s="601"/>
      <c r="N18" s="601"/>
      <c r="O18" s="601"/>
      <c r="P18" s="600"/>
      <c r="Q18" s="102"/>
      <c r="R18" s="117"/>
      <c r="S18" s="102"/>
    </row>
    <row r="19" spans="1:29" ht="18" customHeight="1" thickBot="1" x14ac:dyDescent="0.25">
      <c r="A19" s="102"/>
      <c r="B19" s="602" t="s">
        <v>183</v>
      </c>
      <c r="C19" s="603"/>
      <c r="D19" s="603"/>
      <c r="E19" s="603"/>
      <c r="F19" s="603"/>
      <c r="G19" s="603"/>
      <c r="H19" s="603"/>
      <c r="I19" s="604"/>
      <c r="J19" s="134">
        <v>0</v>
      </c>
      <c r="K19" s="599"/>
      <c r="L19" s="601"/>
      <c r="M19" s="601"/>
      <c r="N19" s="601"/>
      <c r="O19" s="601"/>
      <c r="P19" s="600"/>
      <c r="Q19" s="102"/>
      <c r="S19" s="102"/>
    </row>
    <row r="20" spans="1:29" ht="18" customHeight="1" thickBot="1" x14ac:dyDescent="0.25">
      <c r="A20" s="102"/>
      <c r="B20" s="605" t="s">
        <v>172</v>
      </c>
      <c r="C20" s="606"/>
      <c r="D20" s="606"/>
      <c r="E20" s="606"/>
      <c r="F20" s="606"/>
      <c r="G20" s="606"/>
      <c r="H20" s="606"/>
      <c r="I20" s="607"/>
      <c r="J20" s="135">
        <f>J18-J19</f>
        <v>4.2300000000000004</v>
      </c>
      <c r="K20" s="599"/>
      <c r="L20" s="599"/>
      <c r="M20" s="599"/>
      <c r="N20" s="599"/>
      <c r="O20" s="599"/>
      <c r="P20" s="600"/>
      <c r="Q20" s="102"/>
      <c r="R20" s="102"/>
      <c r="S20" s="102"/>
    </row>
    <row r="21" spans="1:29" ht="18" customHeight="1" x14ac:dyDescent="0.2">
      <c r="A21" s="102"/>
      <c r="B21" s="136"/>
      <c r="C21" s="137"/>
      <c r="D21" s="137"/>
      <c r="E21" s="137"/>
      <c r="F21" s="137"/>
      <c r="G21" s="137"/>
      <c r="H21" s="138"/>
      <c r="I21" s="138"/>
      <c r="J21" s="138"/>
      <c r="K21" s="139"/>
      <c r="L21" s="138"/>
      <c r="M21" s="138"/>
      <c r="N21" s="138"/>
      <c r="O21" s="138"/>
      <c r="P21" s="140"/>
      <c r="Q21" s="102"/>
      <c r="R21" s="102"/>
      <c r="S21" s="102"/>
    </row>
    <row r="22" spans="1:29" s="141" customFormat="1" ht="18" customHeight="1" x14ac:dyDescent="0.2">
      <c r="B22" s="337" t="s">
        <v>411</v>
      </c>
      <c r="C22" s="337"/>
      <c r="D22" s="337"/>
      <c r="E22" s="337"/>
      <c r="F22" s="560" t="s">
        <v>412</v>
      </c>
      <c r="G22" s="560"/>
      <c r="H22" s="338"/>
      <c r="I22" s="337"/>
      <c r="J22" s="337"/>
      <c r="K22" s="337" t="s">
        <v>411</v>
      </c>
      <c r="L22" s="337"/>
      <c r="M22" s="338"/>
      <c r="N22" s="337"/>
      <c r="O22" s="102"/>
      <c r="P22" s="113"/>
    </row>
    <row r="23" spans="1:29" s="141" customFormat="1" ht="18" customHeight="1" x14ac:dyDescent="0.2">
      <c r="B23" s="337"/>
      <c r="C23" s="337"/>
      <c r="D23" s="337"/>
      <c r="E23" s="337"/>
      <c r="F23" s="337"/>
      <c r="G23" s="337"/>
      <c r="H23" s="338"/>
      <c r="I23" s="337"/>
      <c r="J23" s="337"/>
      <c r="K23" s="337"/>
      <c r="L23" s="337"/>
      <c r="M23" s="338"/>
      <c r="N23" s="337"/>
      <c r="O23" s="102"/>
      <c r="P23" s="113"/>
    </row>
    <row r="24" spans="1:29" s="141" customFormat="1" ht="18" customHeight="1" x14ac:dyDescent="0.2">
      <c r="B24" s="337"/>
      <c r="C24" s="337"/>
      <c r="D24" s="337"/>
      <c r="E24" s="337"/>
      <c r="F24" s="337"/>
      <c r="G24" s="337"/>
      <c r="H24" s="338"/>
      <c r="I24" s="337"/>
      <c r="J24" s="337"/>
      <c r="K24" s="337"/>
      <c r="L24" s="337"/>
      <c r="M24" s="338"/>
      <c r="N24" s="337"/>
      <c r="O24" s="102"/>
      <c r="P24" s="102"/>
    </row>
    <row r="25" spans="1:29" s="141" customFormat="1" ht="18" customHeight="1" thickBot="1" x14ac:dyDescent="0.25">
      <c r="B25" s="346"/>
      <c r="C25" s="347"/>
      <c r="D25" s="348"/>
      <c r="E25" s="340"/>
      <c r="F25" s="346"/>
      <c r="G25" s="346"/>
      <c r="H25" s="354"/>
      <c r="I25" s="346"/>
      <c r="J25" s="341"/>
      <c r="K25" s="346"/>
      <c r="L25" s="346"/>
      <c r="M25" s="360"/>
      <c r="N25" s="339"/>
      <c r="O25" s="102"/>
      <c r="P25" s="102"/>
    </row>
    <row r="26" spans="1:29" s="141" customFormat="1" ht="18" customHeight="1" x14ac:dyDescent="0.2">
      <c r="B26" s="558" t="s">
        <v>413</v>
      </c>
      <c r="C26" s="558"/>
      <c r="D26" s="558"/>
      <c r="E26" s="342"/>
      <c r="F26" s="559" t="s">
        <v>414</v>
      </c>
      <c r="G26" s="559"/>
      <c r="H26" s="559"/>
      <c r="I26" s="559"/>
      <c r="J26" s="343"/>
      <c r="K26" s="561" t="s">
        <v>429</v>
      </c>
      <c r="L26" s="561"/>
      <c r="M26" s="342"/>
      <c r="N26" s="358"/>
      <c r="O26" s="162"/>
      <c r="P26" s="162"/>
    </row>
    <row r="27" spans="1:29" s="141" customFormat="1" ht="18" customHeight="1" x14ac:dyDescent="0.2">
      <c r="B27" s="558" t="s">
        <v>415</v>
      </c>
      <c r="C27" s="558"/>
      <c r="D27" s="558"/>
      <c r="E27" s="342"/>
      <c r="F27" s="559" t="s">
        <v>416</v>
      </c>
      <c r="G27" s="559"/>
      <c r="H27" s="559"/>
      <c r="I27" s="559"/>
      <c r="J27" s="343"/>
      <c r="K27" s="559" t="s">
        <v>417</v>
      </c>
      <c r="L27" s="559"/>
      <c r="M27" s="342"/>
      <c r="N27" s="342"/>
      <c r="O27" s="162"/>
      <c r="P27" s="162"/>
    </row>
    <row r="28" spans="1:29" s="141" customFormat="1" ht="18" customHeight="1" x14ac:dyDescent="0.2">
      <c r="B28" s="558" t="s">
        <v>418</v>
      </c>
      <c r="C28" s="558"/>
      <c r="D28" s="558"/>
      <c r="E28" s="342"/>
      <c r="F28" s="559" t="s">
        <v>419</v>
      </c>
      <c r="G28" s="559"/>
      <c r="H28" s="559"/>
      <c r="I28" s="559"/>
      <c r="J28" s="343"/>
      <c r="K28" s="558"/>
      <c r="L28" s="558"/>
      <c r="M28" s="558"/>
      <c r="N28" s="558"/>
      <c r="O28" s="165"/>
      <c r="P28" s="165"/>
    </row>
    <row r="29" spans="1:29" ht="18" customHeight="1" x14ac:dyDescent="0.2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AA29" s="167"/>
    </row>
    <row r="30" spans="1:29" ht="18" customHeight="1" x14ac:dyDescent="0.2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</row>
    <row r="31" spans="1:29" ht="18" customHeight="1" x14ac:dyDescent="0.2">
      <c r="A31" s="14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41"/>
      <c r="R31" s="141"/>
      <c r="S31" s="141"/>
    </row>
    <row r="32" spans="1:29" ht="18" customHeight="1" x14ac:dyDescent="0.2">
      <c r="A32" s="14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41"/>
      <c r="R32" s="141"/>
      <c r="S32" s="141"/>
      <c r="AC32" s="168">
        <f>+AA32-AB32</f>
        <v>0</v>
      </c>
    </row>
    <row r="33" spans="1:28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28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</row>
    <row r="35" spans="1:28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AB35" s="169"/>
    </row>
    <row r="36" spans="1:28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28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70"/>
      <c r="L37" s="102"/>
      <c r="M37" s="102"/>
      <c r="N37" s="102"/>
      <c r="O37" s="102"/>
      <c r="P37" s="102"/>
      <c r="Q37" s="102"/>
      <c r="R37" s="102"/>
      <c r="S37" s="102"/>
      <c r="AB37" s="171"/>
    </row>
    <row r="38" spans="1:28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8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8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</row>
    <row r="41" spans="1:28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8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8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8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8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8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8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8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</row>
    <row r="86" spans="1:19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</row>
  </sheetData>
  <mergeCells count="38">
    <mergeCell ref="C15:D15"/>
    <mergeCell ref="K11:P11"/>
    <mergeCell ref="K12:P20"/>
    <mergeCell ref="C13:D13"/>
    <mergeCell ref="C14:D14"/>
    <mergeCell ref="C16:D16"/>
    <mergeCell ref="C17:D17"/>
    <mergeCell ref="B18:I18"/>
    <mergeCell ref="B19:I19"/>
    <mergeCell ref="B20:I20"/>
    <mergeCell ref="B11:B12"/>
    <mergeCell ref="C11:D12"/>
    <mergeCell ref="E11:G11"/>
    <mergeCell ref="H11:H12"/>
    <mergeCell ref="I11:I1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B28:D28"/>
    <mergeCell ref="F28:I28"/>
    <mergeCell ref="K28:N28"/>
    <mergeCell ref="F22:G22"/>
    <mergeCell ref="B26:D26"/>
    <mergeCell ref="F26:I26"/>
    <mergeCell ref="K26:L26"/>
    <mergeCell ref="B27:D27"/>
    <mergeCell ref="F27:I27"/>
    <mergeCell ref="K27:L27"/>
  </mergeCells>
  <conditionalFormatting sqref="A11:A28 O22:P28">
    <cfRule type="cellIs" dxfId="213" priority="1" operator="lessThan">
      <formula>0</formula>
    </cfRule>
  </conditionalFormatting>
  <conditionalFormatting sqref="A1:S9 A10:M10 O10:S10 B11:C11 E11:S12 I13:S14 B17 E17:J17 J19:J20 B20 H21:S21">
    <cfRule type="cellIs" dxfId="212" priority="7" operator="lessThan">
      <formula>0</formula>
    </cfRule>
  </conditionalFormatting>
  <conditionalFormatting sqref="B21:G21">
    <cfRule type="cellIs" dxfId="211" priority="6" operator="lessThan">
      <formula>0</formula>
    </cfRule>
  </conditionalFormatting>
  <conditionalFormatting sqref="H14:H15">
    <cfRule type="cellIs" dxfId="210" priority="3" operator="lessThan">
      <formula>0</formula>
    </cfRule>
  </conditionalFormatting>
  <conditionalFormatting sqref="I15:J16">
    <cfRule type="cellIs" dxfId="209" priority="2" operator="lessThan">
      <formula>0</formula>
    </cfRule>
  </conditionalFormatting>
  <conditionalFormatting sqref="K15:S20">
    <cfRule type="cellIs" dxfId="208" priority="4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1" orientation="landscape" r:id="rId1"/>
  <colBreaks count="1" manualBreakCount="1">
    <brk id="16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1A683-97AF-49A3-B3FE-5361DA278611}">
  <sheetPr>
    <tabColor theme="8" tint="0.59999389629810485"/>
    <pageSetUpPr fitToPage="1"/>
  </sheetPr>
  <dimension ref="A1:AC85"/>
  <sheetViews>
    <sheetView view="pageBreakPreview" zoomScale="50" zoomScaleNormal="55" zoomScaleSheetLayoutView="50" workbookViewId="0">
      <selection activeCell="N23" sqref="N23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0.85546875" style="103" customWidth="1"/>
    <col min="7" max="7" width="8.7109375" style="103" customWidth="1"/>
    <col min="8" max="8" width="15.140625" style="103" customWidth="1"/>
    <col min="9" max="9" width="10.7109375" style="103" customWidth="1"/>
    <col min="10" max="10" width="16.140625" style="177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7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1</v>
      </c>
      <c r="D7" s="587" t="s">
        <v>12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f>'SABANA MOD. 2'!B17</f>
        <v>1.46</v>
      </c>
      <c r="D8" s="589" t="s">
        <v>13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72"/>
      <c r="K9" s="102"/>
      <c r="L9" s="102"/>
      <c r="M9" s="102"/>
      <c r="N9" s="592" t="s">
        <v>17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72"/>
      <c r="K10" s="115"/>
      <c r="L10" s="115"/>
      <c r="M10" s="115"/>
      <c r="N10" s="614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10" t="s">
        <v>170</v>
      </c>
      <c r="D11" s="610"/>
      <c r="E11" s="610" t="s">
        <v>171</v>
      </c>
      <c r="F11" s="612"/>
      <c r="G11" s="612"/>
      <c r="H11" s="620" t="s">
        <v>187</v>
      </c>
      <c r="I11" s="622" t="s">
        <v>188</v>
      </c>
      <c r="J11" s="261" t="s">
        <v>172</v>
      </c>
      <c r="K11" s="595" t="s">
        <v>173</v>
      </c>
      <c r="L11" s="596"/>
      <c r="M11" s="596"/>
      <c r="N11" s="596"/>
      <c r="O11" s="596"/>
      <c r="P11" s="597"/>
      <c r="Q11" s="117"/>
      <c r="R11" s="117"/>
      <c r="S11" s="117"/>
    </row>
    <row r="12" spans="1:29" ht="18" customHeight="1" x14ac:dyDescent="0.2">
      <c r="A12" s="119"/>
      <c r="B12" s="609"/>
      <c r="C12" s="611"/>
      <c r="D12" s="611"/>
      <c r="E12" s="120" t="s">
        <v>174</v>
      </c>
      <c r="F12" s="120" t="s">
        <v>175</v>
      </c>
      <c r="G12" s="120" t="s">
        <v>176</v>
      </c>
      <c r="H12" s="621"/>
      <c r="I12" s="623"/>
      <c r="J12" s="262" t="s">
        <v>177</v>
      </c>
      <c r="K12" s="598" t="s">
        <v>86</v>
      </c>
      <c r="L12" s="599"/>
      <c r="M12" s="599"/>
      <c r="N12" s="599"/>
      <c r="O12" s="599"/>
      <c r="P12" s="600"/>
      <c r="Q12" s="119"/>
      <c r="R12" s="119"/>
      <c r="S12" s="119"/>
    </row>
    <row r="13" spans="1:29" ht="42" customHeight="1" x14ac:dyDescent="0.2">
      <c r="A13" s="117"/>
      <c r="B13" s="122"/>
      <c r="C13" s="594" t="s">
        <v>189</v>
      </c>
      <c r="D13" s="594"/>
      <c r="E13" s="173">
        <v>6</v>
      </c>
      <c r="F13" s="173">
        <v>0.3</v>
      </c>
      <c r="G13" s="173">
        <v>6</v>
      </c>
      <c r="H13" s="173">
        <v>0.25</v>
      </c>
      <c r="I13" s="174"/>
      <c r="J13" s="175">
        <f>SUM(E13*F13*G13)*(1+H13)</f>
        <v>13.499999999999998</v>
      </c>
      <c r="K13" s="599"/>
      <c r="L13" s="601"/>
      <c r="M13" s="601"/>
      <c r="N13" s="601"/>
      <c r="O13" s="601"/>
      <c r="P13" s="600"/>
      <c r="Q13" s="117"/>
      <c r="R13" s="117"/>
      <c r="S13" s="117"/>
      <c r="AC13" s="128"/>
    </row>
    <row r="14" spans="1:29" ht="42" customHeight="1" x14ac:dyDescent="0.2">
      <c r="A14" s="117"/>
      <c r="B14" s="129"/>
      <c r="C14" s="594" t="s">
        <v>190</v>
      </c>
      <c r="D14" s="594"/>
      <c r="E14" s="173"/>
      <c r="F14" s="173"/>
      <c r="G14" s="173"/>
      <c r="H14" s="173">
        <v>0.25</v>
      </c>
      <c r="I14" s="174">
        <f>excavacion!J20</f>
        <v>4.2300000000000004</v>
      </c>
      <c r="J14" s="175">
        <f>+I14*H14</f>
        <v>1.0575000000000001</v>
      </c>
      <c r="K14" s="599"/>
      <c r="L14" s="601"/>
      <c r="M14" s="601"/>
      <c r="N14" s="601"/>
      <c r="O14" s="601"/>
      <c r="P14" s="600"/>
      <c r="Q14" s="117"/>
      <c r="R14" s="117"/>
      <c r="S14" s="117"/>
      <c r="AC14" s="128"/>
    </row>
    <row r="15" spans="1:29" ht="42" customHeight="1" x14ac:dyDescent="0.2">
      <c r="A15" s="117"/>
      <c r="B15" s="129"/>
      <c r="C15" s="594" t="s">
        <v>191</v>
      </c>
      <c r="D15" s="594"/>
      <c r="E15" s="173">
        <v>3.5</v>
      </c>
      <c r="F15" s="173">
        <v>1</v>
      </c>
      <c r="G15" s="173">
        <v>1</v>
      </c>
      <c r="H15" s="173"/>
      <c r="I15" s="174">
        <f>E15*F15*G15</f>
        <v>3.5</v>
      </c>
      <c r="J15" s="175">
        <f>SUM(+I15)</f>
        <v>3.5</v>
      </c>
      <c r="K15" s="599"/>
      <c r="L15" s="601"/>
      <c r="M15" s="601"/>
      <c r="N15" s="601"/>
      <c r="O15" s="601"/>
      <c r="P15" s="600"/>
      <c r="Q15" s="117"/>
      <c r="R15" s="117"/>
      <c r="S15" s="117"/>
      <c r="AC15" s="128"/>
    </row>
    <row r="16" spans="1:29" ht="42" customHeight="1" thickBot="1" x14ac:dyDescent="0.25">
      <c r="A16" s="102"/>
      <c r="B16" s="132"/>
      <c r="C16" s="594" t="s">
        <v>291</v>
      </c>
      <c r="D16" s="594"/>
      <c r="E16" s="173">
        <v>1</v>
      </c>
      <c r="F16" s="173">
        <v>0.6</v>
      </c>
      <c r="G16" s="173">
        <v>0.15</v>
      </c>
      <c r="H16" s="173">
        <v>0.25</v>
      </c>
      <c r="I16" s="174"/>
      <c r="J16" s="175">
        <f>SUM(E16*F16*G16)*(1+H16)</f>
        <v>0.11249999999999999</v>
      </c>
      <c r="K16" s="599"/>
      <c r="L16" s="601"/>
      <c r="M16" s="601"/>
      <c r="N16" s="601"/>
      <c r="O16" s="601"/>
      <c r="P16" s="600"/>
      <c r="Q16" s="102"/>
      <c r="R16" s="102"/>
      <c r="S16" s="102"/>
    </row>
    <row r="17" spans="1:29" ht="18" customHeight="1" thickBot="1" x14ac:dyDescent="0.25">
      <c r="A17" s="102"/>
      <c r="B17" s="602" t="s">
        <v>182</v>
      </c>
      <c r="C17" s="603"/>
      <c r="D17" s="603"/>
      <c r="E17" s="603"/>
      <c r="F17" s="603"/>
      <c r="G17" s="603"/>
      <c r="H17" s="603"/>
      <c r="I17" s="604"/>
      <c r="J17" s="263">
        <f>ROUND(SUM(J13:J16),2)</f>
        <v>18.170000000000002</v>
      </c>
      <c r="K17" s="599"/>
      <c r="L17" s="601"/>
      <c r="M17" s="601"/>
      <c r="N17" s="601"/>
      <c r="O17" s="601"/>
      <c r="P17" s="600"/>
      <c r="Q17" s="102"/>
      <c r="R17" s="117"/>
      <c r="S17" s="102"/>
    </row>
    <row r="18" spans="1:29" ht="18" customHeight="1" thickBot="1" x14ac:dyDescent="0.25">
      <c r="A18" s="102"/>
      <c r="B18" s="602" t="s">
        <v>183</v>
      </c>
      <c r="C18" s="603"/>
      <c r="D18" s="603"/>
      <c r="E18" s="603"/>
      <c r="F18" s="603"/>
      <c r="G18" s="603"/>
      <c r="H18" s="603"/>
      <c r="I18" s="604"/>
      <c r="J18" s="264">
        <v>0</v>
      </c>
      <c r="K18" s="599"/>
      <c r="L18" s="601"/>
      <c r="M18" s="601"/>
      <c r="N18" s="601"/>
      <c r="O18" s="601"/>
      <c r="P18" s="600"/>
      <c r="Q18" s="102"/>
      <c r="S18" s="102"/>
    </row>
    <row r="19" spans="1:29" ht="18" customHeight="1" thickBot="1" x14ac:dyDescent="0.25">
      <c r="A19" s="102"/>
      <c r="B19" s="617" t="s">
        <v>172</v>
      </c>
      <c r="C19" s="618"/>
      <c r="D19" s="618"/>
      <c r="E19" s="618"/>
      <c r="F19" s="618"/>
      <c r="G19" s="618"/>
      <c r="H19" s="618"/>
      <c r="I19" s="619"/>
      <c r="J19" s="208">
        <f>J17-J18</f>
        <v>18.170000000000002</v>
      </c>
      <c r="K19" s="615"/>
      <c r="L19" s="615"/>
      <c r="M19" s="615"/>
      <c r="N19" s="615"/>
      <c r="O19" s="615"/>
      <c r="P19" s="616"/>
      <c r="Q19" s="102"/>
      <c r="R19" s="102"/>
      <c r="S19" s="102"/>
    </row>
    <row r="20" spans="1:29" ht="18" customHeight="1" x14ac:dyDescent="0.2">
      <c r="A20" s="102"/>
      <c r="B20" s="136"/>
      <c r="C20" s="137"/>
      <c r="D20" s="137"/>
      <c r="E20" s="137"/>
      <c r="F20" s="137"/>
      <c r="G20" s="137"/>
      <c r="H20" s="138"/>
      <c r="I20" s="138"/>
      <c r="J20" s="176"/>
      <c r="K20" s="139"/>
      <c r="L20" s="138"/>
      <c r="M20" s="138"/>
      <c r="N20" s="138"/>
      <c r="O20" s="138"/>
      <c r="P20" s="140"/>
      <c r="Q20" s="102"/>
      <c r="R20" s="102"/>
      <c r="S20" s="102"/>
    </row>
    <row r="21" spans="1:29" s="141" customFormat="1" ht="18" customHeight="1" x14ac:dyDescent="0.2">
      <c r="B21" s="337" t="s">
        <v>411</v>
      </c>
      <c r="C21" s="337"/>
      <c r="D21" s="337"/>
      <c r="E21" s="337"/>
      <c r="F21" s="337" t="s">
        <v>412</v>
      </c>
      <c r="G21" s="337"/>
      <c r="H21" s="338"/>
      <c r="I21" s="337"/>
      <c r="J21" s="337"/>
      <c r="K21" s="337" t="s">
        <v>411</v>
      </c>
      <c r="L21" s="337"/>
      <c r="M21" s="338"/>
      <c r="N21" s="337"/>
      <c r="O21" s="102"/>
      <c r="P21" s="113"/>
    </row>
    <row r="22" spans="1:29" s="141" customFormat="1" ht="18" customHeight="1" x14ac:dyDescent="0.2">
      <c r="B22" s="337"/>
      <c r="C22" s="337"/>
      <c r="D22" s="337"/>
      <c r="E22" s="337"/>
      <c r="F22" s="337"/>
      <c r="G22" s="337"/>
      <c r="H22" s="338"/>
      <c r="I22" s="337"/>
      <c r="J22" s="337"/>
      <c r="K22" s="337"/>
      <c r="L22" s="337"/>
      <c r="M22" s="338"/>
      <c r="N22" s="337"/>
      <c r="O22" s="102"/>
      <c r="P22" s="113"/>
    </row>
    <row r="23" spans="1:29" s="141" customFormat="1" ht="18" customHeight="1" x14ac:dyDescent="0.2">
      <c r="B23" s="337"/>
      <c r="C23" s="337"/>
      <c r="D23" s="337"/>
      <c r="E23" s="337"/>
      <c r="F23" s="337"/>
      <c r="G23" s="337"/>
      <c r="H23" s="338"/>
      <c r="I23" s="337"/>
      <c r="J23" s="337"/>
      <c r="K23" s="337"/>
      <c r="L23" s="337"/>
      <c r="M23" s="338"/>
      <c r="N23" s="337"/>
      <c r="O23" s="102"/>
      <c r="P23" s="102"/>
    </row>
    <row r="24" spans="1:29" s="141" customFormat="1" ht="18" customHeight="1" thickBot="1" x14ac:dyDescent="0.25">
      <c r="B24" s="346"/>
      <c r="C24" s="347"/>
      <c r="D24" s="348"/>
      <c r="E24" s="340"/>
      <c r="F24" s="346"/>
      <c r="G24" s="346"/>
      <c r="H24" s="354"/>
      <c r="I24" s="346"/>
      <c r="J24" s="341"/>
      <c r="K24" s="346"/>
      <c r="L24" s="346"/>
      <c r="M24" s="360"/>
      <c r="N24" s="339"/>
      <c r="O24" s="102"/>
      <c r="P24" s="102"/>
    </row>
    <row r="25" spans="1:29" s="141" customFormat="1" ht="18" customHeight="1" x14ac:dyDescent="0.2">
      <c r="B25" s="558" t="s">
        <v>413</v>
      </c>
      <c r="C25" s="558"/>
      <c r="D25" s="558"/>
      <c r="E25" s="342"/>
      <c r="F25" s="559" t="s">
        <v>414</v>
      </c>
      <c r="G25" s="559"/>
      <c r="H25" s="559"/>
      <c r="I25" s="559"/>
      <c r="J25" s="343"/>
      <c r="K25" s="561" t="s">
        <v>429</v>
      </c>
      <c r="L25" s="561"/>
      <c r="M25" s="342"/>
      <c r="N25" s="358"/>
      <c r="O25" s="162"/>
      <c r="P25" s="162"/>
    </row>
    <row r="26" spans="1:29" s="141" customFormat="1" ht="18" customHeight="1" x14ac:dyDescent="0.2">
      <c r="B26" s="558" t="s">
        <v>415</v>
      </c>
      <c r="C26" s="558"/>
      <c r="D26" s="558"/>
      <c r="E26" s="342"/>
      <c r="F26" s="559" t="s">
        <v>416</v>
      </c>
      <c r="G26" s="559"/>
      <c r="H26" s="559"/>
      <c r="I26" s="559"/>
      <c r="J26" s="343"/>
      <c r="K26" s="559" t="s">
        <v>417</v>
      </c>
      <c r="L26" s="559"/>
      <c r="M26" s="342"/>
      <c r="N26" s="342"/>
      <c r="O26" s="162"/>
      <c r="P26" s="162"/>
    </row>
    <row r="27" spans="1:29" s="141" customFormat="1" ht="18" customHeight="1" x14ac:dyDescent="0.2">
      <c r="B27" s="558" t="s">
        <v>418</v>
      </c>
      <c r="C27" s="558"/>
      <c r="D27" s="558"/>
      <c r="E27" s="342"/>
      <c r="F27" s="559" t="s">
        <v>419</v>
      </c>
      <c r="G27" s="559"/>
      <c r="H27" s="559"/>
      <c r="I27" s="559"/>
      <c r="J27" s="343"/>
      <c r="K27" s="558"/>
      <c r="L27" s="558"/>
      <c r="M27" s="558"/>
      <c r="N27" s="558"/>
      <c r="O27" s="165"/>
      <c r="P27" s="165"/>
    </row>
    <row r="28" spans="1:29" ht="18" customHeight="1" x14ac:dyDescent="0.2">
      <c r="A28" s="102"/>
      <c r="B28" s="102"/>
      <c r="C28" s="102"/>
      <c r="D28" s="102"/>
      <c r="E28" s="102"/>
      <c r="F28" s="102"/>
      <c r="G28" s="102"/>
      <c r="H28" s="102"/>
      <c r="I28" s="102"/>
      <c r="J28" s="172"/>
      <c r="K28" s="102"/>
      <c r="L28" s="102"/>
      <c r="M28" s="102"/>
      <c r="N28" s="102"/>
      <c r="O28" s="102"/>
      <c r="P28" s="102"/>
      <c r="Q28" s="102"/>
      <c r="R28" s="102"/>
      <c r="S28" s="102"/>
      <c r="AA28" s="167"/>
    </row>
    <row r="29" spans="1:29" ht="18" customHeight="1" x14ac:dyDescent="0.2">
      <c r="A29" s="102"/>
      <c r="B29" s="102"/>
      <c r="C29" s="102"/>
      <c r="D29" s="102"/>
      <c r="E29" s="102"/>
      <c r="F29" s="102"/>
      <c r="G29" s="102"/>
      <c r="H29" s="102"/>
      <c r="I29" s="102"/>
      <c r="J29" s="172"/>
      <c r="K29" s="102"/>
      <c r="L29" s="102"/>
      <c r="M29" s="102"/>
      <c r="N29" s="102"/>
      <c r="O29" s="102"/>
      <c r="P29" s="102"/>
      <c r="Q29" s="102"/>
      <c r="R29" s="102"/>
      <c r="S29" s="102"/>
    </row>
    <row r="30" spans="1:29" ht="18" customHeight="1" x14ac:dyDescent="0.2">
      <c r="A30" s="141"/>
      <c r="B30" s="102"/>
      <c r="C30" s="102"/>
      <c r="D30" s="102"/>
      <c r="E30" s="102"/>
      <c r="F30" s="102"/>
      <c r="G30" s="102"/>
      <c r="H30" s="102"/>
      <c r="I30" s="102"/>
      <c r="J30" s="172"/>
      <c r="K30" s="102"/>
      <c r="L30" s="102"/>
      <c r="M30" s="102"/>
      <c r="N30" s="102"/>
      <c r="O30" s="102"/>
      <c r="P30" s="102"/>
      <c r="Q30" s="141"/>
      <c r="R30" s="141"/>
      <c r="S30" s="141"/>
    </row>
    <row r="31" spans="1:29" ht="18" customHeight="1" x14ac:dyDescent="0.2">
      <c r="A31" s="141"/>
      <c r="B31" s="102"/>
      <c r="C31" s="102"/>
      <c r="D31" s="102"/>
      <c r="E31" s="102"/>
      <c r="F31" s="102"/>
      <c r="G31" s="102"/>
      <c r="H31" s="102"/>
      <c r="I31" s="102"/>
      <c r="J31" s="172"/>
      <c r="K31" s="102"/>
      <c r="L31" s="102"/>
      <c r="M31" s="102"/>
      <c r="N31" s="102"/>
      <c r="O31" s="102"/>
      <c r="P31" s="102"/>
      <c r="Q31" s="141"/>
      <c r="R31" s="141"/>
      <c r="S31" s="141"/>
      <c r="AC31" s="168">
        <f>+AA31-AB31</f>
        <v>0</v>
      </c>
    </row>
    <row r="32" spans="1:29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72"/>
      <c r="K32" s="102"/>
      <c r="L32" s="102"/>
      <c r="M32" s="102"/>
      <c r="N32" s="102"/>
      <c r="O32" s="102"/>
      <c r="P32" s="102"/>
      <c r="Q32" s="102"/>
      <c r="R32" s="102"/>
      <c r="S32" s="102"/>
    </row>
    <row r="33" spans="1:28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7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28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72"/>
      <c r="K34" s="102"/>
      <c r="L34" s="102"/>
      <c r="M34" s="102"/>
      <c r="N34" s="102"/>
      <c r="O34" s="102"/>
      <c r="P34" s="102"/>
      <c r="Q34" s="102"/>
      <c r="R34" s="102"/>
      <c r="S34" s="102"/>
      <c r="AB34" s="169"/>
    </row>
    <row r="35" spans="1:28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72"/>
      <c r="K35" s="102"/>
      <c r="L35" s="102"/>
      <c r="M35" s="102"/>
      <c r="N35" s="102"/>
      <c r="O35" s="102"/>
      <c r="P35" s="102"/>
      <c r="Q35" s="102"/>
      <c r="R35" s="102"/>
      <c r="S35" s="102"/>
    </row>
    <row r="36" spans="1:28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72"/>
      <c r="K36" s="170"/>
      <c r="L36" s="102"/>
      <c r="M36" s="102"/>
      <c r="N36" s="102"/>
      <c r="O36" s="102"/>
      <c r="P36" s="102"/>
      <c r="Q36" s="102"/>
      <c r="R36" s="102"/>
      <c r="S36" s="102"/>
      <c r="AB36" s="171"/>
    </row>
    <row r="37" spans="1:28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72"/>
      <c r="K37" s="102"/>
      <c r="L37" s="102"/>
      <c r="M37" s="102"/>
      <c r="N37" s="102"/>
      <c r="O37" s="102"/>
      <c r="P37" s="102"/>
      <c r="Q37" s="102"/>
      <c r="R37" s="102"/>
      <c r="S37" s="102"/>
    </row>
    <row r="38" spans="1:28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7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8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7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8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72"/>
      <c r="K40" s="102"/>
      <c r="L40" s="102"/>
      <c r="M40" s="102"/>
      <c r="N40" s="102"/>
      <c r="O40" s="102"/>
      <c r="P40" s="102"/>
      <c r="Q40" s="102"/>
      <c r="R40" s="102"/>
      <c r="S40" s="102"/>
    </row>
    <row r="41" spans="1:28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7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8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7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8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7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8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7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8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7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8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7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8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7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8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7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7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7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7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7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7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7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7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7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7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7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7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7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7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7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7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7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7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7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7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7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7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7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7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7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7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7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7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7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7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7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7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7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7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7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7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7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72"/>
      <c r="K85" s="102"/>
      <c r="L85" s="102"/>
      <c r="M85" s="102"/>
      <c r="N85" s="102"/>
      <c r="O85" s="102"/>
      <c r="P85" s="102"/>
      <c r="Q85" s="102"/>
      <c r="R85" s="102"/>
      <c r="S85" s="102"/>
    </row>
  </sheetData>
  <mergeCells count="36">
    <mergeCell ref="K11:P11"/>
    <mergeCell ref="K12:P19"/>
    <mergeCell ref="C13:D13"/>
    <mergeCell ref="C14:D14"/>
    <mergeCell ref="C15:D15"/>
    <mergeCell ref="C16:D16"/>
    <mergeCell ref="B17:I17"/>
    <mergeCell ref="B18:I18"/>
    <mergeCell ref="B19:I19"/>
    <mergeCell ref="B11:B12"/>
    <mergeCell ref="C11:D12"/>
    <mergeCell ref="E11:G11"/>
    <mergeCell ref="H11:H12"/>
    <mergeCell ref="I11:I1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B27:D27"/>
    <mergeCell ref="F27:I27"/>
    <mergeCell ref="K27:N27"/>
    <mergeCell ref="B25:D25"/>
    <mergeCell ref="F25:I25"/>
    <mergeCell ref="K25:L25"/>
    <mergeCell ref="B26:D26"/>
    <mergeCell ref="F26:I26"/>
    <mergeCell ref="K26:L26"/>
  </mergeCells>
  <conditionalFormatting sqref="A11:A27 O21:P27">
    <cfRule type="cellIs" dxfId="207" priority="1" operator="lessThan">
      <formula>0</formula>
    </cfRule>
  </conditionalFormatting>
  <conditionalFormatting sqref="A1:S9 A10:M10 O10:S10 B11:C11 E11:S11 E12:G12 I12:S12 I13:J16 K13:S19 B16 E16:H16 J18:J19 B19 H20:S20">
    <cfRule type="cellIs" dxfId="206" priority="3" operator="lessThan">
      <formula>0</formula>
    </cfRule>
  </conditionalFormatting>
  <conditionalFormatting sqref="B20:G20">
    <cfRule type="cellIs" dxfId="205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  <colBreaks count="1" manualBreakCount="1">
    <brk id="16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D562E-DBE0-4706-B80B-F8008C4022F5}">
  <sheetPr>
    <tabColor theme="8" tint="0.59999389629810485"/>
    <pageSetUpPr fitToPage="1"/>
  </sheetPr>
  <dimension ref="A1:AC86"/>
  <sheetViews>
    <sheetView view="pageBreakPreview" topLeftCell="A4" zoomScale="70" zoomScaleNormal="25" zoomScaleSheetLayoutView="70" workbookViewId="0">
      <selection activeCell="G13" sqref="G13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0.42578125" style="103" customWidth="1"/>
    <col min="7" max="7" width="8.7109375" style="103" customWidth="1"/>
    <col min="8" max="8" width="12.7109375" style="103" customWidth="1"/>
    <col min="9" max="9" width="10.710937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2</v>
      </c>
      <c r="D7" s="587" t="s">
        <v>15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f>'SABANA MOD. 2'!B20</f>
        <v>2.7</v>
      </c>
      <c r="D8" s="589" t="s">
        <v>16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17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10" t="s">
        <v>170</v>
      </c>
      <c r="D11" s="610"/>
      <c r="E11" s="610" t="s">
        <v>171</v>
      </c>
      <c r="F11" s="612"/>
      <c r="G11" s="612"/>
      <c r="H11" s="610" t="s">
        <v>6</v>
      </c>
      <c r="I11" s="610" t="s">
        <v>5</v>
      </c>
      <c r="J11" s="118" t="s">
        <v>172</v>
      </c>
      <c r="K11" s="595" t="s">
        <v>173</v>
      </c>
      <c r="L11" s="596"/>
      <c r="M11" s="596"/>
      <c r="N11" s="596"/>
      <c r="O11" s="596"/>
      <c r="P11" s="597"/>
      <c r="Q11" s="117"/>
      <c r="R11" s="117"/>
      <c r="S11" s="117"/>
    </row>
    <row r="12" spans="1:29" ht="18" customHeight="1" x14ac:dyDescent="0.2">
      <c r="A12" s="119"/>
      <c r="B12" s="609"/>
      <c r="C12" s="611"/>
      <c r="D12" s="611"/>
      <c r="E12" s="120" t="s">
        <v>175</v>
      </c>
      <c r="F12" s="120" t="s">
        <v>174</v>
      </c>
      <c r="G12" s="120" t="s">
        <v>176</v>
      </c>
      <c r="H12" s="613"/>
      <c r="I12" s="613"/>
      <c r="J12" s="121" t="s">
        <v>177</v>
      </c>
      <c r="K12" s="598" t="s">
        <v>86</v>
      </c>
      <c r="L12" s="599"/>
      <c r="M12" s="599"/>
      <c r="N12" s="599"/>
      <c r="O12" s="599"/>
      <c r="P12" s="600"/>
      <c r="Q12" s="119"/>
      <c r="R12" s="119"/>
      <c r="S12" s="119"/>
    </row>
    <row r="13" spans="1:29" ht="41.25" customHeight="1" x14ac:dyDescent="0.2">
      <c r="A13" s="117"/>
      <c r="B13" s="122"/>
      <c r="C13" s="594" t="s">
        <v>192</v>
      </c>
      <c r="D13" s="594"/>
      <c r="E13" s="123">
        <v>0.25</v>
      </c>
      <c r="F13" s="124">
        <v>3.33</v>
      </c>
      <c r="G13" s="124">
        <v>0.25</v>
      </c>
      <c r="H13" s="126"/>
      <c r="I13" s="126"/>
      <c r="J13" s="127">
        <f>SUM(E13*F13*G13)</f>
        <v>0.208125</v>
      </c>
      <c r="K13" s="599"/>
      <c r="L13" s="601"/>
      <c r="M13" s="601"/>
      <c r="N13" s="601"/>
      <c r="O13" s="601"/>
      <c r="P13" s="600"/>
      <c r="Q13" s="117"/>
      <c r="R13" s="117"/>
      <c r="S13" s="117"/>
      <c r="AC13" s="128"/>
    </row>
    <row r="14" spans="1:29" ht="41.25" customHeight="1" x14ac:dyDescent="0.2">
      <c r="A14" s="117"/>
      <c r="B14" s="129"/>
      <c r="C14" s="624" t="s">
        <v>193</v>
      </c>
      <c r="D14" s="625"/>
      <c r="E14" s="123">
        <v>0.25</v>
      </c>
      <c r="F14" s="124">
        <v>3.66</v>
      </c>
      <c r="G14" s="124">
        <v>0.25</v>
      </c>
      <c r="H14" s="126"/>
      <c r="I14" s="126"/>
      <c r="J14" s="127">
        <f>SUM(E14*F14*G14)</f>
        <v>0.22875000000000001</v>
      </c>
      <c r="K14" s="599"/>
      <c r="L14" s="601"/>
      <c r="M14" s="601"/>
      <c r="N14" s="601"/>
      <c r="O14" s="601"/>
      <c r="P14" s="600"/>
      <c r="Q14" s="117"/>
      <c r="R14" s="117"/>
      <c r="S14" s="117"/>
      <c r="AC14" s="128"/>
    </row>
    <row r="15" spans="1:29" ht="41.25" customHeight="1" x14ac:dyDescent="0.2">
      <c r="A15" s="117"/>
      <c r="B15" s="129"/>
      <c r="C15" s="624" t="s">
        <v>194</v>
      </c>
      <c r="D15" s="625"/>
      <c r="E15" s="123">
        <v>0.25</v>
      </c>
      <c r="F15" s="124">
        <v>3.33</v>
      </c>
      <c r="G15" s="124">
        <v>0.25</v>
      </c>
      <c r="H15" s="126"/>
      <c r="I15" s="126"/>
      <c r="J15" s="127">
        <f>SUM(E15*F15*G15)</f>
        <v>0.208125</v>
      </c>
      <c r="K15" s="599"/>
      <c r="L15" s="601"/>
      <c r="M15" s="601"/>
      <c r="N15" s="601"/>
      <c r="O15" s="601"/>
      <c r="P15" s="600"/>
      <c r="Q15" s="117"/>
      <c r="R15" s="117"/>
      <c r="S15" s="117"/>
      <c r="AC15" s="128"/>
    </row>
    <row r="16" spans="1:29" ht="41.25" customHeight="1" x14ac:dyDescent="0.2">
      <c r="A16" s="117"/>
      <c r="B16" s="129"/>
      <c r="C16" s="594" t="s">
        <v>195</v>
      </c>
      <c r="D16" s="594"/>
      <c r="E16" s="123">
        <v>0.25</v>
      </c>
      <c r="F16" s="124">
        <v>3.66</v>
      </c>
      <c r="G16" s="124">
        <v>0.25</v>
      </c>
      <c r="H16" s="126"/>
      <c r="I16" s="126"/>
      <c r="J16" s="127">
        <f>SUM(E16*F16*G16)</f>
        <v>0.22875000000000001</v>
      </c>
      <c r="K16" s="599"/>
      <c r="L16" s="601"/>
      <c r="M16" s="601"/>
      <c r="N16" s="601"/>
      <c r="O16" s="601"/>
      <c r="P16" s="600"/>
      <c r="Q16" s="117"/>
      <c r="R16" s="117"/>
      <c r="S16" s="117"/>
      <c r="AC16" s="128"/>
    </row>
    <row r="17" spans="1:29" ht="41.25" customHeight="1" thickBot="1" x14ac:dyDescent="0.25">
      <c r="A17" s="102"/>
      <c r="B17" s="132"/>
      <c r="C17" s="594" t="s">
        <v>196</v>
      </c>
      <c r="D17" s="594"/>
      <c r="E17" s="123"/>
      <c r="F17" s="124">
        <f>SUM(F13:F16)</f>
        <v>13.98</v>
      </c>
      <c r="G17" s="124"/>
      <c r="H17" s="125"/>
      <c r="I17" s="126"/>
      <c r="J17" s="127"/>
      <c r="K17" s="599"/>
      <c r="L17" s="601"/>
      <c r="M17" s="601"/>
      <c r="N17" s="601"/>
      <c r="O17" s="601"/>
      <c r="P17" s="600"/>
      <c r="Q17" s="102"/>
      <c r="R17" s="102"/>
      <c r="S17" s="102"/>
    </row>
    <row r="18" spans="1:29" ht="18" customHeight="1" thickBot="1" x14ac:dyDescent="0.25">
      <c r="A18" s="102"/>
      <c r="B18" s="602" t="s">
        <v>182</v>
      </c>
      <c r="C18" s="603"/>
      <c r="D18" s="603"/>
      <c r="E18" s="603"/>
      <c r="F18" s="603"/>
      <c r="G18" s="603"/>
      <c r="H18" s="603"/>
      <c r="I18" s="604"/>
      <c r="J18" s="133">
        <f>ROUND(SUM(J13:J17),2)</f>
        <v>0.87</v>
      </c>
      <c r="K18" s="599"/>
      <c r="L18" s="601"/>
      <c r="M18" s="601"/>
      <c r="N18" s="601"/>
      <c r="O18" s="601"/>
      <c r="P18" s="600"/>
      <c r="Q18" s="102"/>
      <c r="R18" s="117"/>
      <c r="S18" s="102"/>
    </row>
    <row r="19" spans="1:29" ht="18" customHeight="1" thickBot="1" x14ac:dyDescent="0.25">
      <c r="A19" s="102"/>
      <c r="B19" s="602" t="s">
        <v>183</v>
      </c>
      <c r="C19" s="603"/>
      <c r="D19" s="603"/>
      <c r="E19" s="603"/>
      <c r="F19" s="603"/>
      <c r="G19" s="603"/>
      <c r="H19" s="603"/>
      <c r="I19" s="604"/>
      <c r="J19" s="134">
        <v>0</v>
      </c>
      <c r="K19" s="599"/>
      <c r="L19" s="601"/>
      <c r="M19" s="601"/>
      <c r="N19" s="601"/>
      <c r="O19" s="601"/>
      <c r="P19" s="600"/>
      <c r="Q19" s="102"/>
      <c r="S19" s="102"/>
    </row>
    <row r="20" spans="1:29" ht="18" customHeight="1" thickBot="1" x14ac:dyDescent="0.25">
      <c r="A20" s="102"/>
      <c r="B20" s="605" t="s">
        <v>172</v>
      </c>
      <c r="C20" s="606"/>
      <c r="D20" s="606"/>
      <c r="E20" s="606"/>
      <c r="F20" s="606"/>
      <c r="G20" s="606"/>
      <c r="H20" s="606"/>
      <c r="I20" s="607"/>
      <c r="J20" s="135">
        <f>J18-J19</f>
        <v>0.87</v>
      </c>
      <c r="K20" s="599"/>
      <c r="L20" s="599"/>
      <c r="M20" s="599"/>
      <c r="N20" s="599"/>
      <c r="O20" s="599"/>
      <c r="P20" s="600"/>
      <c r="Q20" s="102"/>
      <c r="R20" s="102"/>
      <c r="S20" s="102"/>
    </row>
    <row r="21" spans="1:29" ht="18" customHeight="1" x14ac:dyDescent="0.2">
      <c r="A21" s="102"/>
      <c r="B21" s="136"/>
      <c r="C21" s="137"/>
      <c r="D21" s="137"/>
      <c r="E21" s="137"/>
      <c r="F21" s="137"/>
      <c r="G21" s="137"/>
      <c r="H21" s="138"/>
      <c r="I21" s="138"/>
      <c r="J21" s="138"/>
      <c r="K21" s="139"/>
      <c r="L21" s="138"/>
      <c r="M21" s="138"/>
      <c r="N21" s="138"/>
      <c r="O21" s="138"/>
      <c r="P21" s="140"/>
      <c r="Q21" s="102"/>
      <c r="R21" s="102"/>
      <c r="S21" s="102"/>
    </row>
    <row r="22" spans="1:29" s="141" customFormat="1" ht="18" customHeight="1" x14ac:dyDescent="0.2">
      <c r="B22" s="337" t="s">
        <v>411</v>
      </c>
      <c r="C22" s="337"/>
      <c r="D22" s="337"/>
      <c r="E22" s="337"/>
      <c r="F22" s="337" t="s">
        <v>412</v>
      </c>
      <c r="G22" s="337"/>
      <c r="H22" s="338"/>
      <c r="I22" s="337"/>
      <c r="J22" s="337"/>
      <c r="K22" s="337" t="s">
        <v>411</v>
      </c>
      <c r="L22" s="337"/>
      <c r="M22" s="338"/>
      <c r="N22" s="337"/>
      <c r="O22" s="102"/>
      <c r="P22" s="113"/>
    </row>
    <row r="23" spans="1:29" s="141" customFormat="1" ht="18" customHeight="1" x14ac:dyDescent="0.2">
      <c r="B23" s="337"/>
      <c r="C23" s="337"/>
      <c r="D23" s="337"/>
      <c r="E23" s="337"/>
      <c r="F23" s="337"/>
      <c r="G23" s="337"/>
      <c r="H23" s="338"/>
      <c r="I23" s="337"/>
      <c r="J23" s="337"/>
      <c r="K23" s="337"/>
      <c r="L23" s="337"/>
      <c r="M23" s="338"/>
      <c r="N23" s="337"/>
      <c r="O23" s="102"/>
      <c r="P23" s="113"/>
    </row>
    <row r="24" spans="1:29" s="141" customFormat="1" ht="18" customHeight="1" x14ac:dyDescent="0.2">
      <c r="B24" s="337"/>
      <c r="C24" s="337"/>
      <c r="D24" s="337"/>
      <c r="E24" s="337"/>
      <c r="F24" s="337"/>
      <c r="G24" s="337"/>
      <c r="H24" s="338"/>
      <c r="I24" s="337"/>
      <c r="J24" s="337"/>
      <c r="K24" s="337"/>
      <c r="L24" s="337"/>
      <c r="M24" s="338"/>
      <c r="N24" s="337"/>
      <c r="O24" s="102"/>
      <c r="P24" s="102"/>
    </row>
    <row r="25" spans="1:29" s="141" customFormat="1" ht="18" customHeight="1" thickBot="1" x14ac:dyDescent="0.25">
      <c r="B25" s="346"/>
      <c r="C25" s="347"/>
      <c r="D25" s="348"/>
      <c r="E25" s="340"/>
      <c r="F25" s="346"/>
      <c r="G25" s="346"/>
      <c r="H25" s="354"/>
      <c r="I25" s="346"/>
      <c r="J25" s="341"/>
      <c r="K25" s="346"/>
      <c r="L25" s="346"/>
      <c r="M25" s="360"/>
      <c r="N25" s="339"/>
      <c r="O25" s="102"/>
      <c r="P25" s="102"/>
    </row>
    <row r="26" spans="1:29" s="141" customFormat="1" ht="18" customHeight="1" x14ac:dyDescent="0.2">
      <c r="B26" s="558" t="s">
        <v>413</v>
      </c>
      <c r="C26" s="558"/>
      <c r="D26" s="558"/>
      <c r="E26" s="342"/>
      <c r="F26" s="559" t="s">
        <v>414</v>
      </c>
      <c r="G26" s="559"/>
      <c r="H26" s="559"/>
      <c r="I26" s="559"/>
      <c r="J26" s="343"/>
      <c r="K26" s="561" t="s">
        <v>429</v>
      </c>
      <c r="L26" s="561"/>
      <c r="M26" s="342"/>
      <c r="N26" s="358"/>
      <c r="O26" s="162"/>
      <c r="P26" s="162"/>
    </row>
    <row r="27" spans="1:29" s="141" customFormat="1" ht="18" customHeight="1" x14ac:dyDescent="0.2">
      <c r="B27" s="558" t="s">
        <v>415</v>
      </c>
      <c r="C27" s="558"/>
      <c r="D27" s="558"/>
      <c r="E27" s="342"/>
      <c r="F27" s="559" t="s">
        <v>416</v>
      </c>
      <c r="G27" s="559"/>
      <c r="H27" s="559"/>
      <c r="I27" s="559"/>
      <c r="J27" s="343"/>
      <c r="K27" s="559" t="s">
        <v>417</v>
      </c>
      <c r="L27" s="559"/>
      <c r="M27" s="342"/>
      <c r="N27" s="342"/>
      <c r="O27" s="162"/>
      <c r="P27" s="162"/>
    </row>
    <row r="28" spans="1:29" s="141" customFormat="1" ht="18" customHeight="1" x14ac:dyDescent="0.2">
      <c r="B28" s="558" t="s">
        <v>418</v>
      </c>
      <c r="C28" s="558"/>
      <c r="D28" s="558"/>
      <c r="E28" s="342"/>
      <c r="F28" s="559" t="s">
        <v>419</v>
      </c>
      <c r="G28" s="559"/>
      <c r="H28" s="559"/>
      <c r="I28" s="559"/>
      <c r="J28" s="343"/>
      <c r="K28" s="558"/>
      <c r="L28" s="558"/>
      <c r="M28" s="558"/>
      <c r="N28" s="558"/>
      <c r="O28" s="165"/>
      <c r="P28" s="165"/>
    </row>
    <row r="29" spans="1:29" ht="18" customHeight="1" x14ac:dyDescent="0.2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AA29" s="167"/>
    </row>
    <row r="30" spans="1:29" ht="18" customHeight="1" x14ac:dyDescent="0.2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</row>
    <row r="31" spans="1:29" ht="18" customHeight="1" x14ac:dyDescent="0.2">
      <c r="A31" s="14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41"/>
      <c r="R31" s="141"/>
      <c r="S31" s="141"/>
    </row>
    <row r="32" spans="1:29" ht="18" customHeight="1" x14ac:dyDescent="0.2">
      <c r="A32" s="14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41"/>
      <c r="R32" s="141"/>
      <c r="S32" s="141"/>
      <c r="AC32" s="168">
        <f>+AA32-AB32</f>
        <v>0</v>
      </c>
    </row>
    <row r="33" spans="1:28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28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</row>
    <row r="35" spans="1:28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AB35" s="169"/>
    </row>
    <row r="36" spans="1:28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28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70"/>
      <c r="L37" s="102"/>
      <c r="M37" s="102"/>
      <c r="N37" s="102"/>
      <c r="O37" s="102"/>
      <c r="P37" s="102"/>
      <c r="Q37" s="102"/>
      <c r="R37" s="102"/>
      <c r="S37" s="102"/>
      <c r="AB37" s="171"/>
    </row>
    <row r="38" spans="1:28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8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8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</row>
    <row r="41" spans="1:28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8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8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8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8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8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8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8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</row>
    <row r="86" spans="1:19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</row>
  </sheetData>
  <mergeCells count="37">
    <mergeCell ref="C16:D16"/>
    <mergeCell ref="C17:D17"/>
    <mergeCell ref="I11:I12"/>
    <mergeCell ref="E11:G11"/>
    <mergeCell ref="H11:H12"/>
    <mergeCell ref="C13:D13"/>
    <mergeCell ref="C14:D14"/>
    <mergeCell ref="C15:D15"/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K11:P11"/>
    <mergeCell ref="K12:P20"/>
    <mergeCell ref="B28:D28"/>
    <mergeCell ref="F28:I28"/>
    <mergeCell ref="K28:N28"/>
    <mergeCell ref="B26:D26"/>
    <mergeCell ref="F26:I26"/>
    <mergeCell ref="K26:L26"/>
    <mergeCell ref="B27:D27"/>
    <mergeCell ref="F27:I27"/>
    <mergeCell ref="K27:L27"/>
    <mergeCell ref="B18:I18"/>
    <mergeCell ref="B19:I19"/>
    <mergeCell ref="B20:I20"/>
    <mergeCell ref="B11:B12"/>
    <mergeCell ref="C11:D12"/>
  </mergeCells>
  <conditionalFormatting sqref="A11:A28 O22:P28">
    <cfRule type="cellIs" dxfId="204" priority="1" operator="lessThan">
      <formula>0</formula>
    </cfRule>
  </conditionalFormatting>
  <conditionalFormatting sqref="A1:S9 A10:M10 O10:S10 B11:C11 E11:S12 H13:H16 I13:J17 K13:S20 B17 E17:H17 J19:J20 B20 H21:S21">
    <cfRule type="cellIs" dxfId="203" priority="3" operator="lessThan">
      <formula>0</formula>
    </cfRule>
  </conditionalFormatting>
  <conditionalFormatting sqref="B21:G21">
    <cfRule type="cellIs" dxfId="202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63528-6223-48B8-A267-B30DB3547C3E}">
  <sheetPr>
    <tabColor theme="8" tint="0.59999389629810485"/>
    <pageSetUpPr fitToPage="1"/>
  </sheetPr>
  <dimension ref="A1:AC85"/>
  <sheetViews>
    <sheetView view="pageBreakPreview" topLeftCell="A4" zoomScale="70" zoomScaleNormal="70" zoomScaleSheetLayoutView="70" workbookViewId="0">
      <selection activeCell="F13" sqref="F13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1.140625" style="103" customWidth="1"/>
    <col min="7" max="7" width="8.7109375" style="103" customWidth="1"/>
    <col min="8" max="8" width="12.7109375" style="103" customWidth="1"/>
    <col min="9" max="9" width="10.710937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2</v>
      </c>
      <c r="D7" s="587" t="s">
        <v>15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 t="e">
        <f>+#REF!</f>
        <v>#REF!</v>
      </c>
      <c r="D8" s="589" t="s">
        <v>18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17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10" t="s">
        <v>170</v>
      </c>
      <c r="D11" s="610"/>
      <c r="E11" s="610" t="s">
        <v>171</v>
      </c>
      <c r="F11" s="612"/>
      <c r="G11" s="612"/>
      <c r="H11" s="610" t="s">
        <v>6</v>
      </c>
      <c r="I11" s="610" t="s">
        <v>5</v>
      </c>
      <c r="J11" s="118" t="s">
        <v>172</v>
      </c>
      <c r="K11" s="595" t="s">
        <v>173</v>
      </c>
      <c r="L11" s="596"/>
      <c r="M11" s="596"/>
      <c r="N11" s="596"/>
      <c r="O11" s="596"/>
      <c r="P11" s="597"/>
      <c r="Q11" s="117"/>
      <c r="R11" s="117"/>
      <c r="S11" s="117"/>
    </row>
    <row r="12" spans="1:29" ht="18" customHeight="1" x14ac:dyDescent="0.2">
      <c r="A12" s="119"/>
      <c r="B12" s="609"/>
      <c r="C12" s="611"/>
      <c r="D12" s="611"/>
      <c r="E12" s="120" t="s">
        <v>174</v>
      </c>
      <c r="F12" s="120" t="s">
        <v>175</v>
      </c>
      <c r="G12" s="120" t="s">
        <v>176</v>
      </c>
      <c r="H12" s="613"/>
      <c r="I12" s="613"/>
      <c r="J12" s="121" t="s">
        <v>177</v>
      </c>
      <c r="K12" s="598" t="s">
        <v>86</v>
      </c>
      <c r="L12" s="599"/>
      <c r="M12" s="599"/>
      <c r="N12" s="599"/>
      <c r="O12" s="599"/>
      <c r="P12" s="600"/>
      <c r="Q12" s="119"/>
      <c r="R12" s="119"/>
      <c r="S12" s="119"/>
    </row>
    <row r="13" spans="1:29" ht="42.75" customHeight="1" x14ac:dyDescent="0.2">
      <c r="A13" s="117"/>
      <c r="B13" s="122"/>
      <c r="C13" s="594" t="s">
        <v>178</v>
      </c>
      <c r="D13" s="594"/>
      <c r="E13" s="123">
        <v>0.7</v>
      </c>
      <c r="F13" s="124">
        <v>0.35</v>
      </c>
      <c r="G13" s="124">
        <v>0.7</v>
      </c>
      <c r="H13" s="125">
        <v>4</v>
      </c>
      <c r="I13" s="126"/>
      <c r="J13" s="127">
        <f>SUM(E13*F13*G13*H13)</f>
        <v>0.68599999999999983</v>
      </c>
      <c r="K13" s="599"/>
      <c r="L13" s="601"/>
      <c r="M13" s="601"/>
      <c r="N13" s="601"/>
      <c r="O13" s="601"/>
      <c r="P13" s="600"/>
      <c r="Q13" s="117"/>
      <c r="R13" s="117"/>
      <c r="S13" s="117"/>
      <c r="AC13" s="128"/>
    </row>
    <row r="14" spans="1:29" ht="42.75" customHeight="1" x14ac:dyDescent="0.2">
      <c r="A14" s="117"/>
      <c r="B14" s="129"/>
      <c r="C14" s="594"/>
      <c r="D14" s="594"/>
      <c r="E14" s="130"/>
      <c r="F14" s="124"/>
      <c r="G14" s="124"/>
      <c r="H14" s="125"/>
      <c r="I14" s="126"/>
      <c r="J14" s="127"/>
      <c r="K14" s="599"/>
      <c r="L14" s="601"/>
      <c r="M14" s="601"/>
      <c r="N14" s="601"/>
      <c r="O14" s="601"/>
      <c r="P14" s="600"/>
      <c r="Q14" s="117"/>
      <c r="R14" s="117"/>
      <c r="S14" s="117"/>
      <c r="AC14" s="128"/>
    </row>
    <row r="15" spans="1:29" ht="42.75" customHeight="1" x14ac:dyDescent="0.2">
      <c r="A15" s="117"/>
      <c r="B15" s="129"/>
      <c r="C15" s="626"/>
      <c r="D15" s="626"/>
      <c r="E15" s="123"/>
      <c r="F15" s="124"/>
      <c r="G15" s="124"/>
      <c r="H15" s="125"/>
      <c r="I15" s="126"/>
      <c r="J15" s="127"/>
      <c r="K15" s="599"/>
      <c r="L15" s="601"/>
      <c r="M15" s="601"/>
      <c r="N15" s="601"/>
      <c r="O15" s="601"/>
      <c r="P15" s="600"/>
      <c r="Q15" s="117"/>
      <c r="R15" s="117"/>
      <c r="S15" s="117"/>
      <c r="AC15" s="128"/>
    </row>
    <row r="16" spans="1:29" ht="42.75" customHeight="1" thickBot="1" x14ac:dyDescent="0.25">
      <c r="A16" s="102"/>
      <c r="B16" s="132"/>
      <c r="C16" s="626"/>
      <c r="D16" s="626"/>
      <c r="E16" s="123"/>
      <c r="F16" s="124"/>
      <c r="G16" s="124"/>
      <c r="H16" s="125"/>
      <c r="I16" s="126"/>
      <c r="J16" s="127"/>
      <c r="K16" s="599"/>
      <c r="L16" s="601"/>
      <c r="M16" s="601"/>
      <c r="N16" s="601"/>
      <c r="O16" s="601"/>
      <c r="P16" s="600"/>
      <c r="Q16" s="102"/>
      <c r="R16" s="102"/>
      <c r="S16" s="102"/>
    </row>
    <row r="17" spans="1:29" ht="18" customHeight="1" thickBot="1" x14ac:dyDescent="0.25">
      <c r="A17" s="102"/>
      <c r="B17" s="602" t="s">
        <v>182</v>
      </c>
      <c r="C17" s="603"/>
      <c r="D17" s="603"/>
      <c r="E17" s="603"/>
      <c r="F17" s="603"/>
      <c r="G17" s="603"/>
      <c r="H17" s="603"/>
      <c r="I17" s="604"/>
      <c r="J17" s="133">
        <f>ROUND(SUM(J13:J16),2)</f>
        <v>0.69</v>
      </c>
      <c r="K17" s="599"/>
      <c r="L17" s="601"/>
      <c r="M17" s="601"/>
      <c r="N17" s="601"/>
      <c r="O17" s="601"/>
      <c r="P17" s="600"/>
      <c r="Q17" s="102"/>
      <c r="R17" s="117"/>
      <c r="S17" s="102"/>
    </row>
    <row r="18" spans="1:29" ht="18" customHeight="1" thickBot="1" x14ac:dyDescent="0.25">
      <c r="A18" s="102"/>
      <c r="B18" s="602" t="s">
        <v>183</v>
      </c>
      <c r="C18" s="603"/>
      <c r="D18" s="603"/>
      <c r="E18" s="603"/>
      <c r="F18" s="603"/>
      <c r="G18" s="603"/>
      <c r="H18" s="603"/>
      <c r="I18" s="604"/>
      <c r="J18" s="134">
        <v>0</v>
      </c>
      <c r="K18" s="599"/>
      <c r="L18" s="601"/>
      <c r="M18" s="601"/>
      <c r="N18" s="601"/>
      <c r="O18" s="601"/>
      <c r="P18" s="600"/>
      <c r="Q18" s="102"/>
      <c r="S18" s="102"/>
    </row>
    <row r="19" spans="1:29" ht="18" customHeight="1" thickBot="1" x14ac:dyDescent="0.25">
      <c r="A19" s="102"/>
      <c r="B19" s="605" t="s">
        <v>172</v>
      </c>
      <c r="C19" s="606"/>
      <c r="D19" s="606"/>
      <c r="E19" s="606"/>
      <c r="F19" s="606"/>
      <c r="G19" s="606"/>
      <c r="H19" s="606"/>
      <c r="I19" s="607"/>
      <c r="J19" s="135">
        <f>J17-J18</f>
        <v>0.69</v>
      </c>
      <c r="K19" s="599"/>
      <c r="L19" s="599"/>
      <c r="M19" s="599"/>
      <c r="N19" s="599"/>
      <c r="O19" s="599"/>
      <c r="P19" s="600"/>
      <c r="Q19" s="102"/>
      <c r="R19" s="102"/>
      <c r="S19" s="102"/>
    </row>
    <row r="20" spans="1:29" ht="18" customHeight="1" x14ac:dyDescent="0.2">
      <c r="A20" s="102"/>
      <c r="B20" s="136"/>
      <c r="C20" s="137"/>
      <c r="D20" s="137"/>
      <c r="E20" s="137"/>
      <c r="F20" s="137"/>
      <c r="G20" s="137"/>
      <c r="H20" s="138"/>
      <c r="I20" s="138"/>
      <c r="J20" s="138"/>
      <c r="K20" s="139"/>
      <c r="L20" s="138"/>
      <c r="M20" s="138"/>
      <c r="N20" s="138"/>
      <c r="O20" s="138"/>
      <c r="P20" s="140"/>
      <c r="Q20" s="102"/>
      <c r="R20" s="102"/>
      <c r="S20" s="102"/>
    </row>
    <row r="21" spans="1:29" s="141" customFormat="1" ht="18" customHeight="1" x14ac:dyDescent="0.2">
      <c r="B21" s="337" t="s">
        <v>411</v>
      </c>
      <c r="C21" s="337"/>
      <c r="D21" s="337"/>
      <c r="E21" s="337"/>
      <c r="F21" s="337" t="s">
        <v>412</v>
      </c>
      <c r="G21" s="337"/>
      <c r="H21" s="338"/>
      <c r="I21" s="337"/>
      <c r="J21" s="337"/>
      <c r="K21" s="337" t="s">
        <v>411</v>
      </c>
      <c r="L21" s="337"/>
      <c r="M21" s="338"/>
      <c r="N21" s="337"/>
      <c r="O21" s="102"/>
      <c r="P21" s="113"/>
    </row>
    <row r="22" spans="1:29" s="141" customFormat="1" ht="18" customHeight="1" x14ac:dyDescent="0.2">
      <c r="B22" s="337"/>
      <c r="C22" s="337"/>
      <c r="D22" s="337"/>
      <c r="E22" s="337"/>
      <c r="F22" s="337"/>
      <c r="G22" s="337"/>
      <c r="H22" s="338"/>
      <c r="I22" s="337"/>
      <c r="J22" s="337"/>
      <c r="K22" s="337"/>
      <c r="L22" s="337"/>
      <c r="M22" s="338"/>
      <c r="N22" s="337"/>
      <c r="O22" s="102"/>
      <c r="P22" s="113"/>
    </row>
    <row r="23" spans="1:29" s="141" customFormat="1" ht="18" customHeight="1" x14ac:dyDescent="0.2">
      <c r="B23" s="337"/>
      <c r="C23" s="337"/>
      <c r="D23" s="337"/>
      <c r="E23" s="337"/>
      <c r="F23" s="337"/>
      <c r="G23" s="337"/>
      <c r="H23" s="338"/>
      <c r="I23" s="337"/>
      <c r="J23" s="337"/>
      <c r="K23" s="337"/>
      <c r="L23" s="337"/>
      <c r="M23" s="338"/>
      <c r="N23" s="337"/>
      <c r="O23" s="102"/>
      <c r="P23" s="102"/>
    </row>
    <row r="24" spans="1:29" s="141" customFormat="1" ht="18" customHeight="1" thickBot="1" x14ac:dyDescent="0.25">
      <c r="B24" s="346"/>
      <c r="C24" s="347"/>
      <c r="D24" s="348"/>
      <c r="E24" s="340"/>
      <c r="F24" s="346"/>
      <c r="G24" s="346"/>
      <c r="H24" s="354"/>
      <c r="I24" s="346"/>
      <c r="J24" s="341"/>
      <c r="K24" s="346"/>
      <c r="L24" s="346"/>
      <c r="M24" s="360"/>
      <c r="N24" s="339"/>
      <c r="O24" s="102"/>
      <c r="P24" s="102"/>
    </row>
    <row r="25" spans="1:29" s="141" customFormat="1" ht="18" customHeight="1" x14ac:dyDescent="0.2">
      <c r="B25" s="558" t="s">
        <v>413</v>
      </c>
      <c r="C25" s="558"/>
      <c r="D25" s="558"/>
      <c r="E25" s="342"/>
      <c r="F25" s="559" t="s">
        <v>414</v>
      </c>
      <c r="G25" s="559"/>
      <c r="H25" s="559"/>
      <c r="I25" s="559"/>
      <c r="J25" s="343"/>
      <c r="K25" s="561" t="s">
        <v>429</v>
      </c>
      <c r="L25" s="561"/>
      <c r="M25" s="342"/>
      <c r="N25" s="358"/>
      <c r="O25" s="162"/>
      <c r="P25" s="162"/>
    </row>
    <row r="26" spans="1:29" s="141" customFormat="1" ht="18" customHeight="1" x14ac:dyDescent="0.2">
      <c r="B26" s="558" t="s">
        <v>415</v>
      </c>
      <c r="C26" s="558"/>
      <c r="D26" s="558"/>
      <c r="E26" s="342"/>
      <c r="F26" s="559" t="s">
        <v>416</v>
      </c>
      <c r="G26" s="559"/>
      <c r="H26" s="559"/>
      <c r="I26" s="559"/>
      <c r="J26" s="343"/>
      <c r="K26" s="559" t="s">
        <v>417</v>
      </c>
      <c r="L26" s="559"/>
      <c r="M26" s="342"/>
      <c r="N26" s="342"/>
      <c r="O26" s="162"/>
      <c r="P26" s="162"/>
    </row>
    <row r="27" spans="1:29" s="141" customFormat="1" ht="18" customHeight="1" x14ac:dyDescent="0.2">
      <c r="B27" s="558" t="s">
        <v>418</v>
      </c>
      <c r="C27" s="558"/>
      <c r="D27" s="558"/>
      <c r="E27" s="342"/>
      <c r="F27" s="559" t="s">
        <v>419</v>
      </c>
      <c r="G27" s="559"/>
      <c r="H27" s="559"/>
      <c r="I27" s="559"/>
      <c r="J27" s="343"/>
      <c r="K27" s="558"/>
      <c r="L27" s="558"/>
      <c r="M27" s="558"/>
      <c r="N27" s="558"/>
      <c r="O27" s="165"/>
      <c r="P27" s="165"/>
    </row>
    <row r="28" spans="1:29" ht="18" customHeight="1" x14ac:dyDescent="0.2">
      <c r="A28" s="102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AA28" s="167"/>
    </row>
    <row r="29" spans="1:29" ht="18" customHeight="1" x14ac:dyDescent="0.2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</row>
    <row r="30" spans="1:29" ht="18" customHeight="1" x14ac:dyDescent="0.2">
      <c r="A30" s="14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41"/>
      <c r="R30" s="141"/>
      <c r="S30" s="141"/>
    </row>
    <row r="31" spans="1:29" ht="18" customHeight="1" x14ac:dyDescent="0.2">
      <c r="A31" s="14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41"/>
      <c r="R31" s="141"/>
      <c r="S31" s="141"/>
      <c r="AC31" s="168">
        <f>+AA31-AB31</f>
        <v>0</v>
      </c>
    </row>
    <row r="32" spans="1:29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</row>
    <row r="33" spans="1:28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28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AB34" s="169"/>
    </row>
    <row r="35" spans="1:28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</row>
    <row r="36" spans="1:28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70"/>
      <c r="L36" s="102"/>
      <c r="M36" s="102"/>
      <c r="N36" s="102"/>
      <c r="O36" s="102"/>
      <c r="P36" s="102"/>
      <c r="Q36" s="102"/>
      <c r="R36" s="102"/>
      <c r="S36" s="102"/>
      <c r="AB36" s="171"/>
    </row>
    <row r="37" spans="1:28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</row>
    <row r="38" spans="1:28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8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8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</row>
    <row r="41" spans="1:28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8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8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8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8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8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8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8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</row>
  </sheetData>
  <mergeCells count="36">
    <mergeCell ref="K11:P11"/>
    <mergeCell ref="K12:P19"/>
    <mergeCell ref="C13:D13"/>
    <mergeCell ref="C14:D14"/>
    <mergeCell ref="C15:D15"/>
    <mergeCell ref="C16:D16"/>
    <mergeCell ref="B17:I17"/>
    <mergeCell ref="B18:I18"/>
    <mergeCell ref="B19:I19"/>
    <mergeCell ref="B11:B12"/>
    <mergeCell ref="C11:D12"/>
    <mergeCell ref="E11:G11"/>
    <mergeCell ref="H11:H12"/>
    <mergeCell ref="I11:I1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B27:D27"/>
    <mergeCell ref="F27:I27"/>
    <mergeCell ref="K27:N27"/>
    <mergeCell ref="B25:D25"/>
    <mergeCell ref="F25:I25"/>
    <mergeCell ref="K25:L25"/>
    <mergeCell ref="B26:D26"/>
    <mergeCell ref="F26:I26"/>
    <mergeCell ref="K26:L26"/>
  </mergeCells>
  <conditionalFormatting sqref="A11:A27 O21:P27">
    <cfRule type="cellIs" dxfId="201" priority="1" operator="lessThan">
      <formula>0</formula>
    </cfRule>
  </conditionalFormatting>
  <conditionalFormatting sqref="A1:S9 A10:M10 O10:S10 B11:C11 E11:S12 I13:J16 K13:S19 B16 E16:H16 J18:J19 B19 H20:S20">
    <cfRule type="cellIs" dxfId="200" priority="3" operator="lessThan">
      <formula>0</formula>
    </cfRule>
  </conditionalFormatting>
  <conditionalFormatting sqref="B20:G20">
    <cfRule type="cellIs" dxfId="199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1" orientation="landscape" r:id="rId1"/>
  <colBreaks count="1" manualBreakCount="1">
    <brk id="16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B471-956B-4987-AC4A-49336FAE264E}">
  <sheetPr>
    <tabColor theme="8" tint="0.59999389629810485"/>
    <pageSetUpPr fitToPage="1"/>
  </sheetPr>
  <dimension ref="A1:P89"/>
  <sheetViews>
    <sheetView view="pageBreakPreview" topLeftCell="A5" zoomScale="60" zoomScaleNormal="70" workbookViewId="0">
      <selection activeCell="A24" sqref="A24:XFD30"/>
    </sheetView>
  </sheetViews>
  <sheetFormatPr baseColWidth="10" defaultColWidth="14.42578125" defaultRowHeight="18" customHeight="1" x14ac:dyDescent="0.2"/>
  <cols>
    <col min="1" max="1" width="4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11.140625" style="103" customWidth="1"/>
    <col min="6" max="6" width="14.140625" style="103" customWidth="1"/>
    <col min="7" max="7" width="12.5703125" style="103" bestFit="1" customWidth="1"/>
    <col min="8" max="8" width="11.425781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3</v>
      </c>
      <c r="D7" s="587" t="s">
        <v>20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f>'SABANA MOD. 2'!B25</f>
        <v>3.6</v>
      </c>
      <c r="D8" s="589" t="s">
        <v>242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132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24.75" customHeight="1" thickBot="1" x14ac:dyDescent="0.25">
      <c r="A11" s="117"/>
      <c r="B11" s="608" t="s">
        <v>169</v>
      </c>
      <c r="C11" s="627" t="s">
        <v>170</v>
      </c>
      <c r="D11" s="628"/>
      <c r="E11" s="192"/>
      <c r="F11" s="193"/>
      <c r="G11" s="193"/>
      <c r="H11" s="193"/>
      <c r="I11" s="197" t="s">
        <v>237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5">
      <c r="A12" s="119"/>
      <c r="B12" s="609"/>
      <c r="C12" s="629"/>
      <c r="D12" s="630"/>
      <c r="E12" s="123"/>
      <c r="F12" s="182"/>
      <c r="G12" s="182"/>
      <c r="H12" s="195"/>
      <c r="I12" s="198"/>
      <c r="J12" s="121"/>
      <c r="K12" s="633" t="s">
        <v>86</v>
      </c>
      <c r="L12" s="634"/>
      <c r="M12" s="634"/>
      <c r="N12" s="634"/>
      <c r="O12" s="634"/>
      <c r="P12" s="635"/>
    </row>
    <row r="13" spans="1:16" ht="34.5" customHeight="1" x14ac:dyDescent="0.2">
      <c r="A13" s="117"/>
      <c r="B13" s="122"/>
      <c r="C13" s="624" t="s">
        <v>244</v>
      </c>
      <c r="D13" s="625"/>
      <c r="E13" s="123"/>
      <c r="F13" s="124"/>
      <c r="G13" s="124"/>
      <c r="H13" s="126"/>
      <c r="I13" s="126">
        <v>1</v>
      </c>
      <c r="J13" s="127">
        <f>+I13</f>
        <v>1</v>
      </c>
      <c r="K13" s="636"/>
      <c r="L13" s="598"/>
      <c r="M13" s="598"/>
      <c r="N13" s="598"/>
      <c r="O13" s="598"/>
      <c r="P13" s="637"/>
    </row>
    <row r="14" spans="1:16" ht="34.5" customHeight="1" x14ac:dyDescent="0.2">
      <c r="A14" s="117"/>
      <c r="B14" s="129"/>
      <c r="C14" s="624" t="s">
        <v>245</v>
      </c>
      <c r="D14" s="625"/>
      <c r="E14" s="123"/>
      <c r="F14" s="124"/>
      <c r="G14" s="124"/>
      <c r="H14" s="126"/>
      <c r="I14" s="126">
        <v>1</v>
      </c>
      <c r="J14" s="127">
        <f>+I14</f>
        <v>1</v>
      </c>
      <c r="K14" s="636"/>
      <c r="L14" s="598"/>
      <c r="M14" s="598"/>
      <c r="N14" s="598"/>
      <c r="O14" s="598"/>
      <c r="P14" s="637"/>
    </row>
    <row r="15" spans="1:16" ht="34.5" customHeight="1" x14ac:dyDescent="0.2">
      <c r="A15" s="117"/>
      <c r="B15" s="129"/>
      <c r="C15" s="641"/>
      <c r="D15" s="642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34.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34.5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34.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18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SUM(J12:J19)</f>
        <v>2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2</v>
      </c>
      <c r="K22" s="638"/>
      <c r="L22" s="639"/>
      <c r="M22" s="639"/>
      <c r="N22" s="639"/>
      <c r="O22" s="639"/>
      <c r="P22" s="640"/>
    </row>
    <row r="23" spans="1:16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</row>
    <row r="24" spans="1:16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6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6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16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16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16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16" s="141" customFormat="1" ht="18" customHeight="1" x14ac:dyDescent="0.2">
      <c r="A31" s="102"/>
      <c r="B31" s="142"/>
      <c r="C31" s="143"/>
      <c r="D31" s="143"/>
      <c r="E31" s="143"/>
      <c r="F31" s="143"/>
      <c r="G31" s="143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70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</sheetData>
  <mergeCells count="36">
    <mergeCell ref="B11:B12"/>
    <mergeCell ref="C11:D12"/>
    <mergeCell ref="K11:P11"/>
    <mergeCell ref="K12:P22"/>
    <mergeCell ref="C13:D13"/>
    <mergeCell ref="C19:D19"/>
    <mergeCell ref="C14:D14"/>
    <mergeCell ref="C15:D15"/>
    <mergeCell ref="C16:D16"/>
    <mergeCell ref="C17:D17"/>
    <mergeCell ref="C18:D18"/>
    <mergeCell ref="B20:I20"/>
    <mergeCell ref="B21:I21"/>
    <mergeCell ref="B22:I2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B30:D30"/>
    <mergeCell ref="F30:I30"/>
    <mergeCell ref="K30:N30"/>
    <mergeCell ref="K28:L28"/>
    <mergeCell ref="K29:L29"/>
    <mergeCell ref="B28:D28"/>
    <mergeCell ref="F28:I28"/>
    <mergeCell ref="B29:D29"/>
    <mergeCell ref="F29:I29"/>
  </mergeCells>
  <conditionalFormatting sqref="A1:P9 A10:M10 O10:P10 B11:C11 I11:P12 A11:A18 A19:B19 K20:P22 A20:A30 J21:J22 B22 H23:P23 O24:P30">
    <cfRule type="cellIs" dxfId="198" priority="3" operator="lessThan">
      <formula>0</formula>
    </cfRule>
  </conditionalFormatting>
  <conditionalFormatting sqref="B23:G23 B31:G31">
    <cfRule type="cellIs" dxfId="197" priority="4" operator="lessThan">
      <formula>0</formula>
    </cfRule>
  </conditionalFormatting>
  <conditionalFormatting sqref="E11:H11 H12">
    <cfRule type="cellIs" dxfId="196" priority="2" operator="lessThan">
      <formula>0</formula>
    </cfRule>
  </conditionalFormatting>
  <conditionalFormatting sqref="H13:P19">
    <cfRule type="cellIs" dxfId="195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CEB4F-A64F-4E10-81D7-29CF1249FA78}">
  <sheetPr>
    <tabColor theme="8" tint="0.59999389629810485"/>
    <pageSetUpPr fitToPage="1"/>
  </sheetPr>
  <dimension ref="A1:AC89"/>
  <sheetViews>
    <sheetView view="pageBreakPreview" topLeftCell="A5" zoomScale="70" zoomScaleNormal="40" zoomScaleSheetLayoutView="70" workbookViewId="0">
      <selection activeCell="K29" sqref="K29:L29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8.85546875" style="103" customWidth="1"/>
    <col min="5" max="5" width="8.7109375" style="103" customWidth="1"/>
    <col min="6" max="6" width="13.140625" style="103" customWidth="1"/>
    <col min="7" max="7" width="8.7109375" style="103" customWidth="1"/>
    <col min="8" max="8" width="12.7109375" style="103" customWidth="1"/>
    <col min="9" max="9" width="11.7109375" style="103" customWidth="1"/>
    <col min="10" max="10" width="17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9.75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5</v>
      </c>
      <c r="D7" s="587" t="s">
        <v>23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f>+'SABANA MOD. 2'!A29</f>
        <v>5.0999999999999996</v>
      </c>
      <c r="D8" s="589" t="s">
        <v>24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17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317" t="s">
        <v>169</v>
      </c>
      <c r="C11" s="302" t="s">
        <v>170</v>
      </c>
      <c r="D11" s="302"/>
      <c r="E11" s="302" t="s">
        <v>171</v>
      </c>
      <c r="F11" s="319"/>
      <c r="G11" s="319"/>
      <c r="H11" s="302" t="s">
        <v>6</v>
      </c>
      <c r="I11" s="197" t="s">
        <v>197</v>
      </c>
      <c r="J11" s="118" t="s">
        <v>172</v>
      </c>
      <c r="K11" s="305" t="s">
        <v>173</v>
      </c>
      <c r="L11" s="306"/>
      <c r="M11" s="306"/>
      <c r="N11" s="306"/>
      <c r="O11" s="306"/>
      <c r="P11" s="307"/>
      <c r="Q11" s="117"/>
      <c r="R11" s="117"/>
      <c r="S11" s="117"/>
    </row>
    <row r="12" spans="1:29" ht="18" customHeight="1" x14ac:dyDescent="0.25">
      <c r="A12" s="119"/>
      <c r="B12" s="318"/>
      <c r="C12" s="120"/>
      <c r="D12" s="120"/>
      <c r="E12" s="120" t="s">
        <v>175</v>
      </c>
      <c r="F12" s="120" t="s">
        <v>176</v>
      </c>
      <c r="G12" s="120" t="s">
        <v>176</v>
      </c>
      <c r="H12" s="303"/>
      <c r="I12" s="198"/>
      <c r="J12" s="121" t="s">
        <v>177</v>
      </c>
      <c r="K12" s="308" t="s">
        <v>86</v>
      </c>
      <c r="L12" s="309"/>
      <c r="M12" s="309"/>
      <c r="N12" s="309"/>
      <c r="O12" s="309"/>
      <c r="P12" s="310"/>
      <c r="Q12" s="119"/>
      <c r="R12" s="119"/>
      <c r="S12" s="119"/>
    </row>
    <row r="13" spans="1:29" ht="31.5" customHeight="1" x14ac:dyDescent="0.25">
      <c r="A13" s="117"/>
      <c r="B13" s="122"/>
      <c r="C13" s="304" t="s">
        <v>292</v>
      </c>
      <c r="D13" s="304"/>
      <c r="E13" s="130">
        <v>3.25</v>
      </c>
      <c r="F13" s="130">
        <v>0.25</v>
      </c>
      <c r="G13" s="130">
        <v>0.15</v>
      </c>
      <c r="H13" s="126">
        <v>2</v>
      </c>
      <c r="I13" s="126"/>
      <c r="J13" s="127">
        <f>SUM(E13*F13*G13*H13)</f>
        <v>0.24374999999999999</v>
      </c>
      <c r="K13" s="309"/>
      <c r="P13" s="310"/>
      <c r="Q13" s="117"/>
      <c r="R13" s="117"/>
      <c r="S13" s="117"/>
      <c r="AC13" s="128"/>
    </row>
    <row r="14" spans="1:29" ht="31.5" customHeight="1" x14ac:dyDescent="0.25">
      <c r="A14" s="117"/>
      <c r="B14" s="122"/>
      <c r="C14" s="320" t="s">
        <v>293</v>
      </c>
      <c r="D14" s="321"/>
      <c r="E14" s="130">
        <v>2.6</v>
      </c>
      <c r="F14" s="130">
        <v>0.25</v>
      </c>
      <c r="G14" s="130">
        <v>0.15</v>
      </c>
      <c r="H14" s="126">
        <v>2</v>
      </c>
      <c r="I14" s="126"/>
      <c r="J14" s="127">
        <f>SUM(E14*F14*G14*H14)</f>
        <v>0.19500000000000001</v>
      </c>
      <c r="K14" s="309"/>
      <c r="P14" s="310"/>
      <c r="Q14" s="117"/>
      <c r="R14" s="117"/>
      <c r="S14" s="117"/>
      <c r="AC14" s="128"/>
    </row>
    <row r="15" spans="1:29" ht="31.5" customHeight="1" x14ac:dyDescent="0.25">
      <c r="A15" s="117"/>
      <c r="B15" s="122"/>
      <c r="C15" s="331"/>
      <c r="D15" s="332"/>
      <c r="E15" s="130"/>
      <c r="F15" s="130"/>
      <c r="G15" s="130"/>
      <c r="H15" s="126"/>
      <c r="I15" s="126"/>
      <c r="J15" s="127"/>
      <c r="K15" s="309"/>
      <c r="P15" s="310"/>
      <c r="Q15" s="117"/>
      <c r="R15" s="117"/>
      <c r="S15" s="117"/>
      <c r="AC15" s="128"/>
    </row>
    <row r="16" spans="1:29" ht="31.5" customHeight="1" x14ac:dyDescent="0.25">
      <c r="A16" s="117"/>
      <c r="B16" s="129"/>
      <c r="C16" s="304"/>
      <c r="D16" s="304"/>
      <c r="E16" s="130"/>
      <c r="F16" s="130"/>
      <c r="G16" s="130"/>
      <c r="H16" s="126"/>
      <c r="I16" s="126"/>
      <c r="J16" s="127"/>
      <c r="K16" s="309"/>
      <c r="P16" s="310"/>
      <c r="Q16" s="117"/>
      <c r="R16" s="117"/>
      <c r="S16" s="117"/>
      <c r="AC16" s="128"/>
    </row>
    <row r="17" spans="1:29" ht="31.5" customHeight="1" x14ac:dyDescent="0.25">
      <c r="A17" s="117"/>
      <c r="B17" s="129"/>
      <c r="C17" s="304"/>
      <c r="D17" s="304"/>
      <c r="E17" s="130"/>
      <c r="F17" s="130"/>
      <c r="G17" s="130"/>
      <c r="H17" s="126"/>
      <c r="I17" s="126"/>
      <c r="J17" s="127"/>
      <c r="K17" s="309"/>
      <c r="P17" s="310"/>
      <c r="Q17" s="117"/>
      <c r="R17" s="117"/>
      <c r="S17" s="117"/>
      <c r="AC17" s="128"/>
    </row>
    <row r="18" spans="1:29" ht="31.5" customHeight="1" x14ac:dyDescent="0.25">
      <c r="A18" s="117"/>
      <c r="B18" s="129"/>
      <c r="C18" s="304"/>
      <c r="D18" s="304"/>
      <c r="E18" s="130"/>
      <c r="F18" s="130"/>
      <c r="G18" s="130"/>
      <c r="H18" s="130"/>
      <c r="I18" s="126"/>
      <c r="J18" s="127"/>
      <c r="K18" s="309"/>
      <c r="P18" s="310"/>
      <c r="Q18" s="117"/>
      <c r="R18" s="117"/>
      <c r="S18" s="117"/>
      <c r="AC18" s="128"/>
    </row>
    <row r="19" spans="1:29" ht="18" customHeight="1" thickBot="1" x14ac:dyDescent="0.3">
      <c r="A19" s="102"/>
      <c r="B19" s="132"/>
      <c r="C19" s="304"/>
      <c r="D19" s="304"/>
      <c r="E19" s="123"/>
      <c r="F19" s="124"/>
      <c r="G19" s="124"/>
      <c r="H19" s="125"/>
      <c r="I19" s="126"/>
      <c r="J19" s="127"/>
      <c r="K19" s="309"/>
      <c r="P19" s="310"/>
      <c r="Q19" s="102"/>
      <c r="R19" s="102"/>
      <c r="S19" s="102"/>
    </row>
    <row r="20" spans="1:29" ht="18" customHeight="1" thickBot="1" x14ac:dyDescent="0.3">
      <c r="A20" s="102"/>
      <c r="B20" s="311" t="s">
        <v>182</v>
      </c>
      <c r="C20" s="312"/>
      <c r="D20" s="312"/>
      <c r="E20" s="312"/>
      <c r="F20" s="312"/>
      <c r="G20" s="312"/>
      <c r="H20" s="312"/>
      <c r="I20" s="313"/>
      <c r="J20" s="133">
        <f>ROUND(SUM(J13:J19),2)</f>
        <v>0.44</v>
      </c>
      <c r="K20" s="309"/>
      <c r="P20" s="310"/>
      <c r="Q20" s="102"/>
      <c r="R20" s="117"/>
      <c r="S20" s="102"/>
    </row>
    <row r="21" spans="1:29" ht="18" customHeight="1" thickBot="1" x14ac:dyDescent="0.3">
      <c r="A21" s="102"/>
      <c r="B21" s="311" t="s">
        <v>183</v>
      </c>
      <c r="C21" s="312"/>
      <c r="D21" s="312"/>
      <c r="E21" s="312"/>
      <c r="F21" s="312"/>
      <c r="G21" s="312"/>
      <c r="H21" s="312"/>
      <c r="I21" s="313"/>
      <c r="J21" s="134">
        <v>0</v>
      </c>
      <c r="K21" s="309"/>
      <c r="P21" s="310"/>
      <c r="Q21" s="102"/>
      <c r="S21" s="102"/>
    </row>
    <row r="22" spans="1:29" ht="18" customHeight="1" thickBot="1" x14ac:dyDescent="0.3">
      <c r="A22" s="102"/>
      <c r="B22" s="314" t="s">
        <v>172</v>
      </c>
      <c r="C22" s="315"/>
      <c r="D22" s="315"/>
      <c r="E22" s="315"/>
      <c r="F22" s="315"/>
      <c r="G22" s="315"/>
      <c r="H22" s="315"/>
      <c r="I22" s="316"/>
      <c r="J22" s="135">
        <f>J20-J21</f>
        <v>0.44</v>
      </c>
      <c r="K22" s="309"/>
      <c r="L22" s="309"/>
      <c r="M22" s="309"/>
      <c r="N22" s="309"/>
      <c r="O22" s="309"/>
      <c r="P22" s="310"/>
      <c r="Q22" s="102"/>
      <c r="R22" s="102"/>
      <c r="S22" s="102"/>
    </row>
    <row r="23" spans="1:29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  <c r="Q23" s="102"/>
      <c r="R23" s="102"/>
      <c r="S23" s="102"/>
    </row>
    <row r="24" spans="1:29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29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29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29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29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29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29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29" s="141" customFormat="1" ht="18" customHeight="1" x14ac:dyDescent="0.2">
      <c r="A31" s="102"/>
      <c r="B31" s="142"/>
      <c r="C31" s="143"/>
      <c r="D31" s="143"/>
      <c r="E31" s="143"/>
      <c r="F31" s="143"/>
      <c r="G31" s="143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U31" s="148"/>
      <c r="V31" s="148"/>
      <c r="W31" s="148"/>
      <c r="X31" s="148"/>
      <c r="AA31" s="149"/>
      <c r="AC31" s="141">
        <f>+X32*0.01</f>
        <v>0</v>
      </c>
    </row>
    <row r="32" spans="1:29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AA32" s="167"/>
    </row>
    <row r="33" spans="1:29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29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41"/>
      <c r="R34" s="141"/>
      <c r="S34" s="141"/>
    </row>
    <row r="35" spans="1:29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41"/>
      <c r="R35" s="141"/>
      <c r="S35" s="141"/>
      <c r="AC35" s="168">
        <f>+AA35-AB35</f>
        <v>0</v>
      </c>
    </row>
    <row r="36" spans="1:29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29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</row>
    <row r="38" spans="1:29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AB38" s="169"/>
    </row>
    <row r="39" spans="1:29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9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70"/>
      <c r="L40" s="102"/>
      <c r="M40" s="102"/>
      <c r="N40" s="102"/>
      <c r="O40" s="102"/>
      <c r="P40" s="102"/>
      <c r="Q40" s="102"/>
      <c r="R40" s="102"/>
      <c r="S40" s="102"/>
      <c r="AB40" s="171"/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</row>
    <row r="86" spans="1:19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</row>
    <row r="87" spans="1:19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</row>
    <row r="88" spans="1:19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</row>
    <row r="89" spans="1:19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</row>
  </sheetData>
  <mergeCells count="22">
    <mergeCell ref="N9:N10"/>
    <mergeCell ref="O2:P3"/>
    <mergeCell ref="B4:P4"/>
    <mergeCell ref="B5:E5"/>
    <mergeCell ref="F5:G5"/>
    <mergeCell ref="H5:J5"/>
    <mergeCell ref="K5:P5"/>
    <mergeCell ref="B2:B3"/>
    <mergeCell ref="C2:N3"/>
    <mergeCell ref="C6:P6"/>
    <mergeCell ref="D7:P7"/>
    <mergeCell ref="D8:M8"/>
    <mergeCell ref="O8:P8"/>
    <mergeCell ref="B30:D30"/>
    <mergeCell ref="F30:I30"/>
    <mergeCell ref="K30:N30"/>
    <mergeCell ref="K28:L28"/>
    <mergeCell ref="K29:L29"/>
    <mergeCell ref="B28:D28"/>
    <mergeCell ref="F28:I28"/>
    <mergeCell ref="B29:D29"/>
    <mergeCell ref="F29:I29"/>
  </mergeCells>
  <conditionalFormatting sqref="A11:A30 O24:P30">
    <cfRule type="cellIs" dxfId="194" priority="1" operator="lessThan">
      <formula>0</formula>
    </cfRule>
  </conditionalFormatting>
  <conditionalFormatting sqref="A1:S9 A10:M10 O10:S10 B11:C11 E11:S12 H13:H17 I13:J19 K13:S22 B19 E19:H19 J21:J22 B22 H23:S23">
    <cfRule type="cellIs" dxfId="193" priority="3" operator="lessThan">
      <formula>0</formula>
    </cfRule>
  </conditionalFormatting>
  <conditionalFormatting sqref="B23:G23 B31:G31">
    <cfRule type="cellIs" dxfId="192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  <colBreaks count="1" manualBreakCount="1">
    <brk id="16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22F58-5E95-4462-AFF0-FBEBD83B3638}">
  <sheetPr>
    <tabColor theme="8" tint="0.59999389629810485"/>
    <pageSetUpPr fitToPage="1"/>
  </sheetPr>
  <dimension ref="A1:AC90"/>
  <sheetViews>
    <sheetView view="pageBreakPreview" zoomScale="70" zoomScaleNormal="55" zoomScaleSheetLayoutView="70" workbookViewId="0">
      <selection activeCell="R16" sqref="R16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0.7109375" style="103" customWidth="1"/>
    <col min="7" max="7" width="8.7109375" style="103" customWidth="1"/>
    <col min="8" max="8" width="12.7109375" style="103" customWidth="1"/>
    <col min="9" max="9" width="10.710937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5</v>
      </c>
      <c r="D7" s="587" t="s">
        <v>23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f>+'SABANA MOD. 2'!A30</f>
        <v>5.2</v>
      </c>
      <c r="D8" s="589" t="s">
        <v>25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17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317" t="s">
        <v>169</v>
      </c>
      <c r="C11" s="302" t="s">
        <v>170</v>
      </c>
      <c r="D11" s="302"/>
      <c r="E11" s="302" t="s">
        <v>171</v>
      </c>
      <c r="F11" s="319"/>
      <c r="G11" s="319"/>
      <c r="H11" s="302" t="s">
        <v>6</v>
      </c>
      <c r="I11" s="302" t="s">
        <v>5</v>
      </c>
      <c r="J11" s="118" t="s">
        <v>172</v>
      </c>
      <c r="K11" s="305" t="s">
        <v>173</v>
      </c>
      <c r="L11" s="306"/>
      <c r="M11" s="306"/>
      <c r="N11" s="306"/>
      <c r="O11" s="306"/>
      <c r="P11" s="307"/>
      <c r="Q11" s="117"/>
      <c r="R11" s="117"/>
      <c r="S11" s="117"/>
    </row>
    <row r="12" spans="1:29" ht="18" customHeight="1" x14ac:dyDescent="0.25">
      <c r="A12" s="119"/>
      <c r="B12" s="318"/>
      <c r="C12" s="120"/>
      <c r="D12" s="120"/>
      <c r="E12" s="120" t="s">
        <v>175</v>
      </c>
      <c r="F12" s="120" t="s">
        <v>176</v>
      </c>
      <c r="G12" s="120" t="s">
        <v>176</v>
      </c>
      <c r="H12" s="303"/>
      <c r="I12" s="303"/>
      <c r="J12" s="121" t="s">
        <v>177</v>
      </c>
      <c r="K12" s="308" t="s">
        <v>86</v>
      </c>
      <c r="L12" s="309"/>
      <c r="M12" s="309"/>
      <c r="N12" s="309"/>
      <c r="O12" s="309"/>
      <c r="P12" s="310"/>
      <c r="Q12" s="119"/>
      <c r="R12" s="119"/>
      <c r="S12" s="119"/>
    </row>
    <row r="13" spans="1:29" ht="33" customHeight="1" x14ac:dyDescent="0.25">
      <c r="A13" s="117"/>
      <c r="B13" s="122"/>
      <c r="C13" s="304" t="s">
        <v>294</v>
      </c>
      <c r="D13" s="304"/>
      <c r="E13" s="123">
        <v>0.2</v>
      </c>
      <c r="F13" s="124">
        <v>3.33</v>
      </c>
      <c r="G13" s="124">
        <v>0.15</v>
      </c>
      <c r="H13" s="126"/>
      <c r="I13" s="126"/>
      <c r="J13" s="127">
        <f>SUM(E13*F13*G13)</f>
        <v>9.9900000000000003E-2</v>
      </c>
      <c r="K13" s="309"/>
      <c r="P13" s="310"/>
      <c r="Q13" s="117"/>
      <c r="R13" s="117"/>
      <c r="S13" s="117"/>
      <c r="AC13" s="128"/>
    </row>
    <row r="14" spans="1:29" ht="33" customHeight="1" x14ac:dyDescent="0.25">
      <c r="A14" s="117"/>
      <c r="B14" s="122"/>
      <c r="C14" s="320" t="s">
        <v>295</v>
      </c>
      <c r="D14" s="321"/>
      <c r="E14" s="123">
        <v>0.2</v>
      </c>
      <c r="F14" s="124">
        <v>3.66</v>
      </c>
      <c r="G14" s="124">
        <v>0.15</v>
      </c>
      <c r="H14" s="126"/>
      <c r="I14" s="126"/>
      <c r="J14" s="127">
        <f t="shared" ref="J14:J19" si="0">SUM(E14*F14*G14)</f>
        <v>0.10980000000000001</v>
      </c>
      <c r="K14" s="309"/>
      <c r="P14" s="310"/>
      <c r="Q14" s="117"/>
      <c r="R14" s="117"/>
      <c r="S14" s="117"/>
      <c r="AC14" s="128"/>
    </row>
    <row r="15" spans="1:29" ht="33" customHeight="1" x14ac:dyDescent="0.25">
      <c r="A15" s="117"/>
      <c r="B15" s="122"/>
      <c r="C15" s="320" t="s">
        <v>296</v>
      </c>
      <c r="D15" s="321"/>
      <c r="E15" s="123">
        <v>0.2</v>
      </c>
      <c r="F15" s="124">
        <v>3.33</v>
      </c>
      <c r="G15" s="124">
        <v>0.15</v>
      </c>
      <c r="H15" s="126"/>
      <c r="I15" s="126"/>
      <c r="J15" s="127">
        <f t="shared" si="0"/>
        <v>9.9900000000000003E-2</v>
      </c>
      <c r="K15" s="309"/>
      <c r="P15" s="310"/>
      <c r="Q15" s="117"/>
      <c r="R15" s="117"/>
      <c r="S15" s="117"/>
      <c r="AC15" s="128"/>
    </row>
    <row r="16" spans="1:29" ht="33" customHeight="1" x14ac:dyDescent="0.25">
      <c r="A16" s="117"/>
      <c r="B16" s="122"/>
      <c r="C16" s="304" t="s">
        <v>297</v>
      </c>
      <c r="D16" s="304"/>
      <c r="E16" s="123">
        <v>0.2</v>
      </c>
      <c r="F16" s="124">
        <v>3.66</v>
      </c>
      <c r="G16" s="124">
        <v>0.15</v>
      </c>
      <c r="H16" s="126"/>
      <c r="I16" s="126"/>
      <c r="J16" s="127">
        <f t="shared" si="0"/>
        <v>0.10980000000000001</v>
      </c>
      <c r="K16" s="309"/>
      <c r="P16" s="310"/>
      <c r="Q16" s="117"/>
      <c r="R16" s="117"/>
      <c r="S16" s="117"/>
      <c r="AC16" s="128"/>
    </row>
    <row r="17" spans="1:29" ht="33" customHeight="1" x14ac:dyDescent="0.25">
      <c r="A17" s="117"/>
      <c r="B17" s="129"/>
      <c r="C17" s="320"/>
      <c r="D17" s="321"/>
      <c r="E17" s="123"/>
      <c r="F17" s="124"/>
      <c r="G17" s="124"/>
      <c r="H17" s="126"/>
      <c r="I17" s="126"/>
      <c r="J17" s="127">
        <f t="shared" si="0"/>
        <v>0</v>
      </c>
      <c r="K17" s="309"/>
      <c r="P17" s="310"/>
      <c r="Q17" s="117"/>
      <c r="R17" s="117"/>
      <c r="S17" s="117"/>
      <c r="AC17" s="128"/>
    </row>
    <row r="18" spans="1:29" ht="33" customHeight="1" x14ac:dyDescent="0.25">
      <c r="A18" s="117"/>
      <c r="B18" s="129"/>
      <c r="C18" s="304"/>
      <c r="D18" s="304"/>
      <c r="E18" s="123"/>
      <c r="F18" s="124"/>
      <c r="G18" s="124"/>
      <c r="H18" s="126"/>
      <c r="I18" s="126"/>
      <c r="J18" s="127">
        <f t="shared" si="0"/>
        <v>0</v>
      </c>
      <c r="K18" s="309"/>
      <c r="P18" s="310"/>
      <c r="Q18" s="117"/>
      <c r="R18" s="117"/>
      <c r="S18" s="117"/>
      <c r="AC18" s="128"/>
    </row>
    <row r="19" spans="1:29" ht="33" customHeight="1" x14ac:dyDescent="0.25">
      <c r="A19" s="117"/>
      <c r="B19" s="129"/>
      <c r="C19" s="304"/>
      <c r="D19" s="304"/>
      <c r="E19" s="123"/>
      <c r="F19" s="130"/>
      <c r="G19" s="124"/>
      <c r="H19" s="130"/>
      <c r="I19" s="126"/>
      <c r="J19" s="127">
        <f t="shared" si="0"/>
        <v>0</v>
      </c>
      <c r="K19" s="309"/>
      <c r="P19" s="310"/>
      <c r="Q19" s="117"/>
      <c r="R19" s="117"/>
      <c r="S19" s="117"/>
      <c r="AC19" s="128"/>
    </row>
    <row r="20" spans="1:29" ht="18" customHeight="1" thickBot="1" x14ac:dyDescent="0.3">
      <c r="A20" s="102"/>
      <c r="B20" s="132"/>
      <c r="C20" s="322"/>
      <c r="D20" s="322"/>
      <c r="E20" s="123"/>
      <c r="F20" s="124"/>
      <c r="G20" s="124"/>
      <c r="H20" s="125"/>
      <c r="I20" s="126"/>
      <c r="J20" s="127"/>
      <c r="K20" s="309"/>
      <c r="P20" s="310"/>
      <c r="Q20" s="102"/>
      <c r="R20" s="102"/>
      <c r="S20" s="102"/>
    </row>
    <row r="21" spans="1:29" ht="18" customHeight="1" thickBot="1" x14ac:dyDescent="0.3">
      <c r="A21" s="102"/>
      <c r="B21" s="311" t="s">
        <v>182</v>
      </c>
      <c r="C21" s="312"/>
      <c r="D21" s="312"/>
      <c r="E21" s="312"/>
      <c r="F21" s="312"/>
      <c r="G21" s="312"/>
      <c r="H21" s="312"/>
      <c r="I21" s="313"/>
      <c r="J21" s="133">
        <f>ROUND(SUM(J13:J20),2)</f>
        <v>0.42</v>
      </c>
      <c r="K21" s="309"/>
      <c r="P21" s="310"/>
      <c r="Q21" s="102"/>
      <c r="R21" s="117"/>
      <c r="S21" s="102"/>
    </row>
    <row r="22" spans="1:29" ht="18" customHeight="1" thickBot="1" x14ac:dyDescent="0.3">
      <c r="A22" s="102"/>
      <c r="B22" s="311" t="s">
        <v>183</v>
      </c>
      <c r="C22" s="312"/>
      <c r="D22" s="312"/>
      <c r="E22" s="312"/>
      <c r="F22" s="312"/>
      <c r="G22" s="312"/>
      <c r="H22" s="312"/>
      <c r="I22" s="313"/>
      <c r="J22" s="134">
        <v>0</v>
      </c>
      <c r="K22" s="309"/>
      <c r="P22" s="310"/>
      <c r="Q22" s="102"/>
      <c r="S22" s="102"/>
    </row>
    <row r="23" spans="1:29" ht="18" customHeight="1" thickBot="1" x14ac:dyDescent="0.3">
      <c r="A23" s="102"/>
      <c r="B23" s="314" t="s">
        <v>172</v>
      </c>
      <c r="C23" s="315"/>
      <c r="D23" s="315"/>
      <c r="E23" s="315"/>
      <c r="F23" s="315"/>
      <c r="G23" s="315"/>
      <c r="H23" s="315"/>
      <c r="I23" s="316"/>
      <c r="J23" s="135">
        <f>SUM(J13:J20)</f>
        <v>0.4194</v>
      </c>
      <c r="K23" s="309"/>
      <c r="L23" s="309"/>
      <c r="M23" s="309"/>
      <c r="N23" s="309"/>
      <c r="O23" s="309"/>
      <c r="P23" s="310"/>
      <c r="Q23" s="102"/>
      <c r="R23" s="102"/>
      <c r="S23" s="102"/>
    </row>
    <row r="24" spans="1:29" ht="18" customHeight="1" x14ac:dyDescent="0.2">
      <c r="A24" s="102"/>
      <c r="B24" s="136"/>
      <c r="C24" s="137"/>
      <c r="D24" s="137"/>
      <c r="E24" s="137"/>
      <c r="F24" s="137"/>
      <c r="G24" s="137"/>
      <c r="H24" s="138"/>
      <c r="I24" s="138"/>
      <c r="J24" s="138"/>
      <c r="K24" s="139"/>
      <c r="L24" s="138"/>
      <c r="M24" s="138"/>
      <c r="N24" s="138"/>
      <c r="O24" s="138"/>
      <c r="P24" s="140"/>
      <c r="Q24" s="102"/>
      <c r="R24" s="102"/>
      <c r="S24" s="102"/>
    </row>
    <row r="25" spans="1:29" s="141" customFormat="1" ht="18" customHeight="1" x14ac:dyDescent="0.2">
      <c r="B25" s="337" t="s">
        <v>411</v>
      </c>
      <c r="C25" s="337"/>
      <c r="D25" s="337"/>
      <c r="E25" s="337"/>
      <c r="F25" s="337" t="s">
        <v>412</v>
      </c>
      <c r="G25" s="337"/>
      <c r="H25" s="338"/>
      <c r="I25" s="337"/>
      <c r="J25" s="337"/>
      <c r="K25" s="337" t="s">
        <v>411</v>
      </c>
      <c r="L25" s="337"/>
      <c r="M25" s="338"/>
      <c r="N25" s="337"/>
      <c r="O25" s="102"/>
      <c r="P25" s="113"/>
    </row>
    <row r="26" spans="1:29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13"/>
    </row>
    <row r="27" spans="1:29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02"/>
    </row>
    <row r="28" spans="1:29" s="141" customFormat="1" ht="18" customHeight="1" thickBot="1" x14ac:dyDescent="0.25">
      <c r="B28" s="346"/>
      <c r="C28" s="347"/>
      <c r="D28" s="348"/>
      <c r="E28" s="340"/>
      <c r="F28" s="346"/>
      <c r="G28" s="346"/>
      <c r="H28" s="354"/>
      <c r="I28" s="346"/>
      <c r="J28" s="341"/>
      <c r="K28" s="346"/>
      <c r="L28" s="346"/>
      <c r="M28" s="360"/>
      <c r="N28" s="339"/>
      <c r="O28" s="102"/>
      <c r="P28" s="102"/>
    </row>
    <row r="29" spans="1:29" s="141" customFormat="1" ht="18" customHeight="1" x14ac:dyDescent="0.2">
      <c r="B29" s="558" t="s">
        <v>413</v>
      </c>
      <c r="C29" s="558"/>
      <c r="D29" s="558"/>
      <c r="E29" s="342"/>
      <c r="F29" s="559" t="s">
        <v>414</v>
      </c>
      <c r="G29" s="559"/>
      <c r="H29" s="559"/>
      <c r="I29" s="559"/>
      <c r="J29" s="343"/>
      <c r="K29" s="561" t="s">
        <v>429</v>
      </c>
      <c r="L29" s="561"/>
      <c r="M29" s="342"/>
      <c r="N29" s="358"/>
      <c r="O29" s="162"/>
      <c r="P29" s="162"/>
    </row>
    <row r="30" spans="1:29" s="141" customFormat="1" ht="18" customHeight="1" x14ac:dyDescent="0.2">
      <c r="B30" s="558" t="s">
        <v>415</v>
      </c>
      <c r="C30" s="558"/>
      <c r="D30" s="558"/>
      <c r="E30" s="342"/>
      <c r="F30" s="559" t="s">
        <v>416</v>
      </c>
      <c r="G30" s="559"/>
      <c r="H30" s="559"/>
      <c r="I30" s="559"/>
      <c r="J30" s="343"/>
      <c r="K30" s="559" t="s">
        <v>417</v>
      </c>
      <c r="L30" s="559"/>
      <c r="M30" s="342"/>
      <c r="N30" s="342"/>
      <c r="O30" s="162"/>
      <c r="P30" s="162"/>
    </row>
    <row r="31" spans="1:29" s="141" customFormat="1" ht="18" customHeight="1" x14ac:dyDescent="0.2">
      <c r="B31" s="558" t="s">
        <v>418</v>
      </c>
      <c r="C31" s="558"/>
      <c r="D31" s="558"/>
      <c r="E31" s="342"/>
      <c r="F31" s="559" t="s">
        <v>419</v>
      </c>
      <c r="G31" s="559"/>
      <c r="H31" s="559"/>
      <c r="I31" s="559"/>
      <c r="J31" s="343"/>
      <c r="K31" s="558"/>
      <c r="L31" s="558"/>
      <c r="M31" s="558"/>
      <c r="N31" s="558"/>
      <c r="O31" s="165"/>
      <c r="P31" s="165"/>
    </row>
    <row r="32" spans="1:29" s="141" customFormat="1" ht="18" customHeight="1" x14ac:dyDescent="0.2">
      <c r="A32" s="102"/>
      <c r="B32" s="142"/>
      <c r="C32" s="143"/>
      <c r="D32" s="143"/>
      <c r="E32" s="143"/>
      <c r="F32" s="143"/>
      <c r="G32" s="143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U32" s="148"/>
      <c r="V32" s="148"/>
      <c r="W32" s="148"/>
      <c r="X32" s="148"/>
      <c r="AA32" s="149"/>
      <c r="AC32" s="141">
        <f>+X33*0.01</f>
        <v>0</v>
      </c>
    </row>
    <row r="33" spans="1:29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AA33" s="167"/>
    </row>
    <row r="34" spans="1:29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</row>
    <row r="35" spans="1:29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41"/>
      <c r="R35" s="141"/>
      <c r="S35" s="141"/>
    </row>
    <row r="36" spans="1:29" ht="18" customHeight="1" x14ac:dyDescent="0.2">
      <c r="A36" s="14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41"/>
      <c r="R36" s="141"/>
      <c r="S36" s="141"/>
      <c r="AC36" s="168">
        <f>+AA36-AB36</f>
        <v>0</v>
      </c>
    </row>
    <row r="37" spans="1:29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</row>
    <row r="38" spans="1:29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9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AB39" s="169"/>
    </row>
    <row r="40" spans="1:29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70"/>
      <c r="L41" s="102"/>
      <c r="M41" s="102"/>
      <c r="N41" s="102"/>
      <c r="O41" s="102"/>
      <c r="P41" s="102"/>
      <c r="Q41" s="102"/>
      <c r="R41" s="102"/>
      <c r="S41" s="102"/>
      <c r="AB41" s="171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</row>
    <row r="86" spans="1:19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</row>
    <row r="87" spans="1:19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</row>
    <row r="88" spans="1:19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</row>
    <row r="89" spans="1:19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</row>
    <row r="90" spans="1:19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</row>
  </sheetData>
  <mergeCells count="22">
    <mergeCell ref="K29:L29"/>
    <mergeCell ref="B29:D29"/>
    <mergeCell ref="F29:I29"/>
    <mergeCell ref="N9:N10"/>
    <mergeCell ref="B2:B3"/>
    <mergeCell ref="C2:N3"/>
    <mergeCell ref="C6:P6"/>
    <mergeCell ref="D7:P7"/>
    <mergeCell ref="D8:M8"/>
    <mergeCell ref="O8:P8"/>
    <mergeCell ref="O2:P3"/>
    <mergeCell ref="B4:P4"/>
    <mergeCell ref="B5:E5"/>
    <mergeCell ref="F5:G5"/>
    <mergeCell ref="H5:J5"/>
    <mergeCell ref="K5:P5"/>
    <mergeCell ref="B30:D30"/>
    <mergeCell ref="F30:I30"/>
    <mergeCell ref="K30:L30"/>
    <mergeCell ref="B31:D31"/>
    <mergeCell ref="F31:I31"/>
    <mergeCell ref="K31:N31"/>
  </mergeCells>
  <conditionalFormatting sqref="A11:A31 O25:P31">
    <cfRule type="cellIs" dxfId="191" priority="1" operator="lessThan">
      <formula>0</formula>
    </cfRule>
  </conditionalFormatting>
  <conditionalFormatting sqref="A1:S9 A10:M10 O10:S10 B11:C11 E11:S12 K13:S23 B20 E20:J20 J22:J23 B23 H24:S24">
    <cfRule type="cellIs" dxfId="190" priority="5" operator="lessThan">
      <formula>0</formula>
    </cfRule>
  </conditionalFormatting>
  <conditionalFormatting sqref="B24:G24 B32:G32">
    <cfRule type="cellIs" dxfId="189" priority="4" operator="lessThan">
      <formula>0</formula>
    </cfRule>
  </conditionalFormatting>
  <conditionalFormatting sqref="H13:J18">
    <cfRule type="cellIs" dxfId="188" priority="2" operator="lessThan">
      <formula>0</formula>
    </cfRule>
  </conditionalFormatting>
  <conditionalFormatting sqref="I19:J19">
    <cfRule type="cellIs" dxfId="187" priority="3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  <colBreaks count="1" manualBreakCount="1">
    <brk id="17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F4C00-BD0A-408A-813F-F39D22F9003A}">
  <sheetPr>
    <tabColor theme="8" tint="0.59999389629810485"/>
    <pageSetUpPr fitToPage="1"/>
  </sheetPr>
  <dimension ref="A1:AD87"/>
  <sheetViews>
    <sheetView view="pageBreakPreview" zoomScale="60" zoomScaleNormal="70" workbookViewId="0">
      <selection activeCell="H15" sqref="H15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0.7109375" style="103" customWidth="1"/>
    <col min="7" max="7" width="8.7109375" style="103" customWidth="1"/>
    <col min="8" max="8" width="12.7109375" style="103" customWidth="1"/>
    <col min="9" max="9" width="12.42578125" style="103" customWidth="1"/>
    <col min="10" max="10" width="16.28515625" style="103" customWidth="1"/>
    <col min="11" max="11" width="16.140625" style="103" customWidth="1"/>
    <col min="12" max="12" width="32.42578125" style="103" customWidth="1"/>
    <col min="13" max="13" width="14.85546875" style="103" customWidth="1"/>
    <col min="14" max="14" width="17.85546875" style="103" customWidth="1"/>
    <col min="15" max="15" width="15.5703125" style="103" customWidth="1"/>
    <col min="16" max="16" width="14" style="103" customWidth="1"/>
    <col min="17" max="17" width="14.140625" style="103" customWidth="1"/>
    <col min="18" max="18" width="2.7109375" style="103" customWidth="1"/>
    <col min="19" max="20" width="10.85546875" style="103" customWidth="1"/>
    <col min="21" max="21" width="6.28515625" style="103" bestFit="1" customWidth="1"/>
    <col min="22" max="22" width="17.140625" style="104" customWidth="1"/>
    <col min="23" max="25" width="14.42578125" style="104"/>
    <col min="26" max="27" width="14.42578125" style="103"/>
    <col min="28" max="28" width="14.42578125" style="105"/>
    <col min="29" max="29" width="11.7109375" style="103" customWidth="1"/>
    <col min="30" max="16384" width="14.42578125" style="103"/>
  </cols>
  <sheetData>
    <row r="1" spans="1:30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</row>
    <row r="2" spans="1:30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6"/>
      <c r="P2" s="570"/>
      <c r="Q2" s="571"/>
      <c r="R2" s="102"/>
      <c r="S2" s="102"/>
      <c r="T2" s="102"/>
    </row>
    <row r="3" spans="1:30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9"/>
      <c r="P3" s="572"/>
      <c r="Q3" s="573"/>
      <c r="R3" s="102"/>
      <c r="S3" s="102"/>
      <c r="T3" s="102"/>
    </row>
    <row r="4" spans="1:30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5"/>
      <c r="Q4" s="576"/>
      <c r="R4" s="102"/>
      <c r="S4" s="102"/>
      <c r="T4" s="102"/>
    </row>
    <row r="5" spans="1:30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8"/>
      <c r="K5" s="579"/>
      <c r="L5" s="582" t="s">
        <v>344</v>
      </c>
      <c r="M5" s="583"/>
      <c r="N5" s="583"/>
      <c r="O5" s="583"/>
      <c r="P5" s="583"/>
      <c r="Q5" s="584"/>
      <c r="R5" s="102"/>
      <c r="S5" s="102"/>
      <c r="T5" s="102"/>
    </row>
    <row r="6" spans="1:30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5"/>
      <c r="Q6" s="586"/>
      <c r="R6" s="102"/>
      <c r="S6" s="102"/>
      <c r="T6" s="102"/>
    </row>
    <row r="7" spans="1:30" ht="18" customHeight="1" x14ac:dyDescent="0.2">
      <c r="A7" s="102"/>
      <c r="B7" s="107" t="s">
        <v>168</v>
      </c>
      <c r="C7" s="108">
        <v>5</v>
      </c>
      <c r="D7" s="587" t="s">
        <v>23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7"/>
      <c r="Q7" s="588"/>
      <c r="R7" s="102"/>
      <c r="S7" s="102"/>
      <c r="T7" s="102"/>
    </row>
    <row r="8" spans="1:30" ht="18" customHeight="1" thickBot="1" x14ac:dyDescent="0.25">
      <c r="A8" s="102"/>
      <c r="B8" s="109" t="s">
        <v>2</v>
      </c>
      <c r="C8" s="110">
        <f>+'SABANA MOD. 2'!A31</f>
        <v>5.3</v>
      </c>
      <c r="D8" s="589" t="s">
        <v>26</v>
      </c>
      <c r="E8" s="589"/>
      <c r="F8" s="589"/>
      <c r="G8" s="589"/>
      <c r="H8" s="589"/>
      <c r="I8" s="589"/>
      <c r="J8" s="589"/>
      <c r="K8" s="589"/>
      <c r="L8" s="589"/>
      <c r="M8" s="589"/>
      <c r="N8" s="589"/>
      <c r="O8" s="111" t="s">
        <v>5</v>
      </c>
      <c r="P8" s="590"/>
      <c r="Q8" s="591"/>
      <c r="R8" s="102"/>
      <c r="S8" s="102"/>
      <c r="T8" s="102"/>
    </row>
    <row r="9" spans="1:30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592" t="s">
        <v>27</v>
      </c>
      <c r="P9" s="102"/>
      <c r="Q9" s="113"/>
      <c r="R9" s="102"/>
      <c r="S9" s="102"/>
      <c r="T9" s="102"/>
    </row>
    <row r="10" spans="1:30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593"/>
      <c r="P10" s="115"/>
      <c r="Q10" s="116"/>
      <c r="R10" s="102"/>
      <c r="S10" s="102"/>
      <c r="T10" s="102"/>
    </row>
    <row r="11" spans="1:30" ht="18" customHeight="1" thickBot="1" x14ac:dyDescent="0.3">
      <c r="A11" s="117"/>
      <c r="B11" s="317" t="s">
        <v>169</v>
      </c>
      <c r="C11" s="302" t="s">
        <v>170</v>
      </c>
      <c r="D11" s="302"/>
      <c r="E11" s="302" t="s">
        <v>171</v>
      </c>
      <c r="F11" s="319"/>
      <c r="G11" s="319"/>
      <c r="H11" s="302" t="s">
        <v>6</v>
      </c>
      <c r="I11" s="302"/>
      <c r="J11" s="197" t="s">
        <v>198</v>
      </c>
      <c r="K11" s="118" t="s">
        <v>172</v>
      </c>
      <c r="L11" s="305" t="s">
        <v>173</v>
      </c>
      <c r="M11" s="306"/>
      <c r="N11" s="306"/>
      <c r="O11" s="306"/>
      <c r="P11" s="306"/>
      <c r="Q11" s="307"/>
      <c r="R11" s="117"/>
      <c r="S11" s="117"/>
      <c r="T11" s="117"/>
    </row>
    <row r="12" spans="1:30" ht="26.25" customHeight="1" x14ac:dyDescent="0.25">
      <c r="A12" s="119"/>
      <c r="B12" s="318"/>
      <c r="C12" s="120"/>
      <c r="D12" s="120"/>
      <c r="E12" s="120" t="s">
        <v>199</v>
      </c>
      <c r="F12" s="120" t="s">
        <v>200</v>
      </c>
      <c r="G12" s="178" t="s">
        <v>201</v>
      </c>
      <c r="H12" s="303"/>
      <c r="I12" s="179" t="s">
        <v>202</v>
      </c>
      <c r="J12" s="198"/>
      <c r="K12" s="121" t="s">
        <v>177</v>
      </c>
      <c r="L12" s="308" t="s">
        <v>86</v>
      </c>
      <c r="M12" s="309"/>
      <c r="N12" s="309"/>
      <c r="O12" s="309"/>
      <c r="P12" s="309"/>
      <c r="Q12" s="310"/>
      <c r="R12" s="119"/>
      <c r="S12" s="119"/>
      <c r="T12" s="119"/>
    </row>
    <row r="13" spans="1:30" ht="42.75" customHeight="1" x14ac:dyDescent="0.25">
      <c r="A13" s="117"/>
      <c r="B13" s="180"/>
      <c r="C13" s="333" t="s">
        <v>424</v>
      </c>
      <c r="D13" s="333"/>
      <c r="E13" s="130">
        <v>1</v>
      </c>
      <c r="F13" s="130">
        <v>8</v>
      </c>
      <c r="G13" s="130">
        <f>SUM(E13*F13)</f>
        <v>8</v>
      </c>
      <c r="H13" s="126">
        <v>4</v>
      </c>
      <c r="I13" s="126">
        <f>SUM(G13*H13)</f>
        <v>32</v>
      </c>
      <c r="J13" s="126">
        <v>1</v>
      </c>
      <c r="K13" s="127">
        <f>SUM(E13*F13*H13*J13)</f>
        <v>32</v>
      </c>
      <c r="L13" s="309"/>
      <c r="Q13" s="310"/>
      <c r="R13" s="117"/>
      <c r="S13" s="117"/>
      <c r="T13" s="117"/>
      <c r="AD13" s="128"/>
    </row>
    <row r="14" spans="1:30" ht="42.75" customHeight="1" x14ac:dyDescent="0.25">
      <c r="A14" s="117"/>
      <c r="B14" s="181"/>
      <c r="C14" s="333" t="s">
        <v>425</v>
      </c>
      <c r="D14" s="333"/>
      <c r="E14" s="130">
        <f>+viga!F17+0.4</f>
        <v>14.38</v>
      </c>
      <c r="F14" s="130">
        <v>4</v>
      </c>
      <c r="G14" s="130">
        <f>SUM(E14*F14)</f>
        <v>57.52</v>
      </c>
      <c r="H14" s="126">
        <v>1</v>
      </c>
      <c r="I14" s="126">
        <f>SUM(G14*H14)</f>
        <v>57.52</v>
      </c>
      <c r="J14" s="126">
        <v>1</v>
      </c>
      <c r="K14" s="127">
        <f>SUM(E14*F14*H14*J14)</f>
        <v>57.52</v>
      </c>
      <c r="L14" s="309"/>
      <c r="Q14" s="310"/>
      <c r="R14" s="117"/>
      <c r="S14" s="117"/>
      <c r="T14" s="117"/>
      <c r="AD14" s="128"/>
    </row>
    <row r="15" spans="1:30" ht="42.75" customHeight="1" x14ac:dyDescent="0.25">
      <c r="A15" s="117"/>
      <c r="B15" s="181"/>
      <c r="C15" s="333" t="s">
        <v>426</v>
      </c>
      <c r="D15" s="333"/>
      <c r="E15" s="130">
        <f>+columnas!E13+0.4</f>
        <v>3.65</v>
      </c>
      <c r="F15" s="130">
        <v>4</v>
      </c>
      <c r="G15" s="130">
        <f>SUM(E15*F15)</f>
        <v>14.6</v>
      </c>
      <c r="H15" s="126">
        <v>2</v>
      </c>
      <c r="I15" s="126">
        <f>SUM(G15*H15)</f>
        <v>29.2</v>
      </c>
      <c r="J15" s="126">
        <v>1</v>
      </c>
      <c r="K15" s="127">
        <f>SUM(E15*F15*H15*J15)</f>
        <v>29.2</v>
      </c>
      <c r="L15" s="309"/>
      <c r="Q15" s="310"/>
      <c r="R15" s="117"/>
      <c r="S15" s="117"/>
      <c r="T15" s="117"/>
      <c r="AD15" s="128"/>
    </row>
    <row r="16" spans="1:30" ht="42.75" customHeight="1" x14ac:dyDescent="0.25">
      <c r="A16" s="117"/>
      <c r="B16" s="181"/>
      <c r="C16" s="333" t="s">
        <v>203</v>
      </c>
      <c r="D16" s="333"/>
      <c r="E16" s="130">
        <f>+columnas!E14+0.4</f>
        <v>3</v>
      </c>
      <c r="F16" s="130">
        <v>4</v>
      </c>
      <c r="G16" s="130">
        <f>SUM(E16*F16)</f>
        <v>12</v>
      </c>
      <c r="H16" s="126">
        <v>2</v>
      </c>
      <c r="I16" s="126">
        <f>SUM(G16*H16)</f>
        <v>24</v>
      </c>
      <c r="J16" s="126">
        <v>1</v>
      </c>
      <c r="K16" s="127">
        <f>SUM(E16*F16*H16*J16)</f>
        <v>24</v>
      </c>
      <c r="L16" s="309"/>
      <c r="Q16" s="310"/>
      <c r="R16" s="117"/>
      <c r="S16" s="117"/>
      <c r="T16" s="117"/>
      <c r="AD16" s="128"/>
    </row>
    <row r="17" spans="1:30" ht="42.75" customHeight="1" thickBot="1" x14ac:dyDescent="0.3">
      <c r="A17" s="117"/>
      <c r="B17" s="181"/>
      <c r="C17" s="333" t="s">
        <v>204</v>
      </c>
      <c r="D17" s="333"/>
      <c r="E17" s="130">
        <f>+SUM('viga aerea'!F13:F16)+0.4</f>
        <v>14.38</v>
      </c>
      <c r="F17" s="130">
        <v>4</v>
      </c>
      <c r="G17" s="130">
        <f>SUM(E17*F17)</f>
        <v>57.52</v>
      </c>
      <c r="H17" s="126">
        <v>1</v>
      </c>
      <c r="I17" s="126">
        <f>SUM(G17*H17)</f>
        <v>57.52</v>
      </c>
      <c r="J17" s="126">
        <v>1</v>
      </c>
      <c r="K17" s="127">
        <f>SUM(E17*F17*H17*J17)</f>
        <v>57.52</v>
      </c>
      <c r="L17" s="309"/>
      <c r="Q17" s="310"/>
      <c r="R17" s="117"/>
      <c r="S17" s="117"/>
      <c r="T17" s="117"/>
      <c r="AD17" s="128"/>
    </row>
    <row r="18" spans="1:30" ht="18" customHeight="1" thickBot="1" x14ac:dyDescent="0.3">
      <c r="A18" s="102"/>
      <c r="B18" s="334"/>
      <c r="C18" s="335"/>
      <c r="D18" s="335"/>
      <c r="E18" s="335"/>
      <c r="F18" s="335"/>
      <c r="G18" s="335"/>
      <c r="H18" s="335"/>
      <c r="I18" s="336"/>
      <c r="J18" s="336"/>
      <c r="K18" s="133">
        <f>ROUND(SUM(K13:K17),2)</f>
        <v>200.24</v>
      </c>
      <c r="L18" s="309"/>
      <c r="Q18" s="310"/>
      <c r="R18" s="102"/>
      <c r="S18" s="117"/>
      <c r="T18" s="102" t="s">
        <v>427</v>
      </c>
    </row>
    <row r="19" spans="1:30" ht="18" customHeight="1" thickBot="1" x14ac:dyDescent="0.3">
      <c r="A19" s="102" t="s">
        <v>428</v>
      </c>
      <c r="B19" s="311" t="s">
        <v>183</v>
      </c>
      <c r="C19" s="312"/>
      <c r="D19" s="312"/>
      <c r="E19" s="312"/>
      <c r="F19" s="312"/>
      <c r="G19" s="312"/>
      <c r="H19" s="312"/>
      <c r="I19" s="313"/>
      <c r="J19" s="313"/>
      <c r="K19" s="134">
        <v>0</v>
      </c>
      <c r="L19" s="309"/>
      <c r="Q19" s="310"/>
      <c r="R19" s="102"/>
      <c r="T19" s="102"/>
    </row>
    <row r="20" spans="1:30" ht="18" customHeight="1" thickBot="1" x14ac:dyDescent="0.3">
      <c r="A20" s="102"/>
      <c r="B20" s="314" t="s">
        <v>172</v>
      </c>
      <c r="C20" s="315"/>
      <c r="D20" s="315"/>
      <c r="E20" s="315"/>
      <c r="F20" s="315"/>
      <c r="G20" s="315"/>
      <c r="H20" s="315"/>
      <c r="I20" s="316"/>
      <c r="J20" s="316"/>
      <c r="K20" s="135">
        <f>K18-K19</f>
        <v>200.24</v>
      </c>
      <c r="L20" s="309"/>
      <c r="M20" s="309"/>
      <c r="N20" s="309"/>
      <c r="O20" s="309"/>
      <c r="P20" s="309"/>
      <c r="Q20" s="310"/>
      <c r="R20" s="102"/>
      <c r="S20" s="102"/>
      <c r="T20" s="102"/>
    </row>
    <row r="21" spans="1:30" ht="18" customHeight="1" x14ac:dyDescent="0.2">
      <c r="A21" s="102"/>
      <c r="B21" s="136"/>
      <c r="C21" s="137"/>
      <c r="D21" s="137"/>
      <c r="E21" s="137"/>
      <c r="F21" s="137"/>
      <c r="G21" s="137"/>
      <c r="H21" s="138"/>
      <c r="I21" s="138"/>
      <c r="J21" s="138"/>
      <c r="K21" s="138"/>
      <c r="L21" s="139"/>
      <c r="M21" s="138"/>
      <c r="N21" s="138"/>
      <c r="O21" s="138"/>
      <c r="P21" s="138"/>
      <c r="Q21" s="140"/>
      <c r="R21" s="102"/>
      <c r="S21" s="102"/>
      <c r="T21" s="102"/>
    </row>
    <row r="22" spans="1:30" s="141" customFormat="1" ht="18" customHeight="1" x14ac:dyDescent="0.2">
      <c r="B22" s="337" t="s">
        <v>411</v>
      </c>
      <c r="C22" s="337"/>
      <c r="D22" s="337"/>
      <c r="E22" s="337"/>
      <c r="F22" s="337" t="s">
        <v>412</v>
      </c>
      <c r="G22" s="337"/>
      <c r="H22" s="338"/>
      <c r="I22" s="337"/>
      <c r="J22" s="337"/>
      <c r="K22" s="337" t="s">
        <v>411</v>
      </c>
      <c r="L22" s="337"/>
      <c r="M22" s="338"/>
      <c r="N22" s="337"/>
      <c r="O22" s="102"/>
      <c r="P22" s="102"/>
    </row>
    <row r="23" spans="1:30" s="141" customFormat="1" ht="18" customHeight="1" x14ac:dyDescent="0.2">
      <c r="B23" s="337"/>
      <c r="C23" s="337"/>
      <c r="D23" s="337"/>
      <c r="E23" s="337"/>
      <c r="F23" s="337"/>
      <c r="G23" s="337"/>
      <c r="H23" s="338"/>
      <c r="I23" s="337"/>
      <c r="J23" s="337"/>
      <c r="K23" s="337"/>
      <c r="L23" s="337"/>
      <c r="M23" s="338"/>
      <c r="N23" s="337"/>
      <c r="O23" s="102"/>
      <c r="P23" s="102"/>
    </row>
    <row r="24" spans="1:30" s="141" customFormat="1" ht="18" customHeight="1" x14ac:dyDescent="0.2">
      <c r="B24" s="337"/>
      <c r="C24" s="337"/>
      <c r="D24" s="337"/>
      <c r="E24" s="337"/>
      <c r="F24" s="337"/>
      <c r="G24" s="337"/>
      <c r="H24" s="338"/>
      <c r="I24" s="337"/>
      <c r="J24" s="337"/>
      <c r="K24" s="337"/>
      <c r="L24" s="337"/>
      <c r="M24" s="338"/>
      <c r="N24" s="337"/>
      <c r="O24" s="102"/>
      <c r="P24" s="102"/>
    </row>
    <row r="25" spans="1:30" s="141" customFormat="1" ht="18" customHeight="1" thickBot="1" x14ac:dyDescent="0.25">
      <c r="B25" s="346"/>
      <c r="C25" s="347"/>
      <c r="D25" s="348"/>
      <c r="E25" s="340"/>
      <c r="F25" s="346"/>
      <c r="G25" s="346"/>
      <c r="H25" s="354"/>
      <c r="I25" s="346"/>
      <c r="J25" s="341"/>
      <c r="K25" s="346"/>
      <c r="L25" s="346"/>
      <c r="M25" s="360"/>
      <c r="N25" s="339"/>
      <c r="O25" s="102"/>
      <c r="P25" s="102"/>
    </row>
    <row r="26" spans="1:30" s="141" customFormat="1" ht="18" customHeight="1" x14ac:dyDescent="0.2">
      <c r="B26" s="558" t="s">
        <v>413</v>
      </c>
      <c r="C26" s="558"/>
      <c r="D26" s="558"/>
      <c r="E26" s="342"/>
      <c r="F26" s="559" t="s">
        <v>414</v>
      </c>
      <c r="G26" s="559"/>
      <c r="H26" s="559"/>
      <c r="I26" s="559"/>
      <c r="J26" s="343"/>
      <c r="K26" s="561" t="s">
        <v>429</v>
      </c>
      <c r="L26" s="561"/>
      <c r="M26" s="342"/>
      <c r="N26" s="358"/>
      <c r="O26" s="162"/>
      <c r="P26" s="162"/>
    </row>
    <row r="27" spans="1:30" s="141" customFormat="1" ht="18" customHeight="1" x14ac:dyDescent="0.2">
      <c r="B27" s="558" t="s">
        <v>415</v>
      </c>
      <c r="C27" s="558"/>
      <c r="D27" s="558"/>
      <c r="E27" s="342"/>
      <c r="F27" s="559" t="s">
        <v>416</v>
      </c>
      <c r="G27" s="559"/>
      <c r="H27" s="559"/>
      <c r="I27" s="559"/>
      <c r="J27" s="343"/>
      <c r="K27" s="559" t="s">
        <v>417</v>
      </c>
      <c r="L27" s="559"/>
      <c r="M27" s="342"/>
      <c r="N27" s="342"/>
      <c r="O27" s="162"/>
      <c r="P27" s="162"/>
    </row>
    <row r="28" spans="1:30" s="141" customFormat="1" ht="18" customHeight="1" x14ac:dyDescent="0.2">
      <c r="B28" s="558" t="s">
        <v>418</v>
      </c>
      <c r="C28" s="558"/>
      <c r="D28" s="558"/>
      <c r="E28" s="342"/>
      <c r="F28" s="559" t="s">
        <v>419</v>
      </c>
      <c r="G28" s="559"/>
      <c r="H28" s="559"/>
      <c r="I28" s="559"/>
      <c r="J28" s="343"/>
      <c r="K28" s="558"/>
      <c r="L28" s="558"/>
      <c r="M28" s="558"/>
      <c r="N28" s="558"/>
      <c r="O28" s="165"/>
      <c r="P28" s="165"/>
    </row>
    <row r="29" spans="1:30" s="141" customFormat="1" ht="18" customHeight="1" x14ac:dyDescent="0.2">
      <c r="A29" s="102"/>
      <c r="B29" s="142"/>
      <c r="C29" s="143"/>
      <c r="D29" s="143"/>
      <c r="E29" s="143"/>
      <c r="F29" s="143"/>
      <c r="G29" s="143"/>
      <c r="H29" s="102"/>
      <c r="I29" s="102"/>
      <c r="J29" s="102"/>
      <c r="K29" s="649"/>
      <c r="L29" s="649"/>
      <c r="M29" s="102"/>
      <c r="N29" s="102"/>
      <c r="O29" s="102"/>
      <c r="P29" s="102"/>
      <c r="Q29" s="102"/>
      <c r="R29" s="102"/>
      <c r="S29" s="102"/>
      <c r="T29" s="102"/>
      <c r="V29" s="148"/>
      <c r="W29" s="148"/>
      <c r="X29" s="148"/>
      <c r="Y29" s="148"/>
      <c r="AB29" s="149"/>
      <c r="AD29" s="141">
        <f>+Y30*0.01</f>
        <v>0</v>
      </c>
    </row>
    <row r="30" spans="1:30" ht="18" customHeight="1" x14ac:dyDescent="0.2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AB30" s="167"/>
    </row>
    <row r="31" spans="1:30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</row>
    <row r="32" spans="1:30" ht="18" customHeight="1" x14ac:dyDescent="0.2">
      <c r="A32" s="14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41"/>
      <c r="S32" s="141"/>
      <c r="T32" s="141"/>
    </row>
    <row r="33" spans="1:30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41"/>
      <c r="S33" s="141"/>
      <c r="T33" s="141"/>
      <c r="AD33" s="168">
        <f>+AB33-AC33</f>
        <v>0</v>
      </c>
    </row>
    <row r="34" spans="1:30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</row>
    <row r="35" spans="1:30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</row>
    <row r="36" spans="1:30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AC36" s="169"/>
    </row>
    <row r="37" spans="1:30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</row>
    <row r="38" spans="1:30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70"/>
      <c r="M38" s="102"/>
      <c r="N38" s="102"/>
      <c r="O38" s="102"/>
      <c r="P38" s="102"/>
      <c r="Q38" s="102"/>
      <c r="R38" s="102"/>
      <c r="S38" s="102"/>
      <c r="T38" s="102"/>
      <c r="AC38" s="171"/>
    </row>
    <row r="39" spans="1:30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</row>
    <row r="40" spans="1:30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</row>
    <row r="41" spans="1:30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</row>
    <row r="42" spans="1:30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</row>
    <row r="43" spans="1:30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</row>
    <row r="44" spans="1:30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</row>
    <row r="45" spans="1:30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</row>
    <row r="46" spans="1:30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</row>
    <row r="47" spans="1:30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</row>
    <row r="48" spans="1:30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</row>
    <row r="49" spans="1:20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</row>
    <row r="50" spans="1:20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</row>
    <row r="51" spans="1:20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</row>
    <row r="52" spans="1:20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</row>
    <row r="53" spans="1:20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</row>
    <row r="54" spans="1:20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</row>
    <row r="55" spans="1:20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</row>
    <row r="56" spans="1:20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</row>
    <row r="57" spans="1:20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</row>
    <row r="58" spans="1:20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</row>
    <row r="59" spans="1:20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</row>
    <row r="60" spans="1:20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</row>
    <row r="61" spans="1:20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</row>
    <row r="62" spans="1:20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</row>
    <row r="63" spans="1:20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</row>
    <row r="64" spans="1:20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</row>
    <row r="65" spans="1:20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</row>
    <row r="66" spans="1:20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</row>
    <row r="67" spans="1:20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</row>
    <row r="68" spans="1:20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</row>
    <row r="69" spans="1:20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</row>
    <row r="70" spans="1:20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</row>
    <row r="71" spans="1:20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</row>
    <row r="72" spans="1:20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</row>
    <row r="73" spans="1:20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</row>
    <row r="74" spans="1:20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</row>
    <row r="75" spans="1:20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</row>
    <row r="76" spans="1:20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</row>
    <row r="77" spans="1:20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</row>
    <row r="78" spans="1:20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</row>
    <row r="79" spans="1:20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</row>
    <row r="80" spans="1:20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</row>
    <row r="81" spans="1:20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</row>
    <row r="82" spans="1:20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</row>
    <row r="83" spans="1:20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</row>
    <row r="84" spans="1:20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</row>
    <row r="85" spans="1:20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</row>
    <row r="86" spans="1:20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</row>
    <row r="87" spans="1:20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</row>
  </sheetData>
  <mergeCells count="23">
    <mergeCell ref="C6:Q6"/>
    <mergeCell ref="D7:Q7"/>
    <mergeCell ref="D8:N8"/>
    <mergeCell ref="P8:Q8"/>
    <mergeCell ref="O9:O10"/>
    <mergeCell ref="B2:B3"/>
    <mergeCell ref="C2:O3"/>
    <mergeCell ref="P2:Q3"/>
    <mergeCell ref="B4:Q4"/>
    <mergeCell ref="B5:E5"/>
    <mergeCell ref="F5:G5"/>
    <mergeCell ref="H5:K5"/>
    <mergeCell ref="L5:Q5"/>
    <mergeCell ref="K29:L29"/>
    <mergeCell ref="B26:D26"/>
    <mergeCell ref="F26:I26"/>
    <mergeCell ref="K26:L26"/>
    <mergeCell ref="B27:D27"/>
    <mergeCell ref="F27:I27"/>
    <mergeCell ref="K27:L27"/>
    <mergeCell ref="B28:D28"/>
    <mergeCell ref="F28:I28"/>
    <mergeCell ref="K28:N28"/>
  </mergeCells>
  <conditionalFormatting sqref="A11:A28 O22:P28">
    <cfRule type="cellIs" dxfId="186" priority="1" operator="lessThan">
      <formula>0</formula>
    </cfRule>
  </conditionalFormatting>
  <conditionalFormatting sqref="A1:T9 A10:N10 P10:T10 B11:C11 E11:T12 L13:T20 K19:K20 B20 H21:T21">
    <cfRule type="cellIs" dxfId="185" priority="4" operator="lessThan">
      <formula>0</formula>
    </cfRule>
  </conditionalFormatting>
  <conditionalFormatting sqref="B21:G21 B29:G29">
    <cfRule type="cellIs" dxfId="184" priority="3" operator="lessThan">
      <formula>0</formula>
    </cfRule>
  </conditionalFormatting>
  <conditionalFormatting sqref="H13:K17">
    <cfRule type="cellIs" dxfId="183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7" orientation="landscape" r:id="rId1"/>
  <colBreaks count="1" manualBreakCount="1">
    <brk id="17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9B924-1D86-45DC-92E5-6B191C141274}">
  <sheetPr>
    <tabColor theme="8" tint="0.59999389629810485"/>
    <pageSetUpPr fitToPage="1"/>
  </sheetPr>
  <dimension ref="A1:AC89"/>
  <sheetViews>
    <sheetView view="pageBreakPreview" topLeftCell="A4" zoomScale="60" zoomScaleNormal="70" workbookViewId="0">
      <selection activeCell="G17" sqref="G17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0.7109375" style="103" customWidth="1"/>
    <col min="7" max="7" width="9.140625" style="103" customWidth="1"/>
    <col min="8" max="8" width="12.710937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5</v>
      </c>
      <c r="D7" s="587" t="s">
        <v>23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5.4</v>
      </c>
      <c r="D8" s="589" t="s">
        <v>28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27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10" t="s">
        <v>170</v>
      </c>
      <c r="D11" s="610"/>
      <c r="E11" s="610" t="s">
        <v>171</v>
      </c>
      <c r="F11" s="612"/>
      <c r="G11" s="612"/>
      <c r="H11" s="622" t="s">
        <v>205</v>
      </c>
      <c r="I11" s="622" t="s">
        <v>198</v>
      </c>
      <c r="J11" s="118" t="s">
        <v>172</v>
      </c>
      <c r="K11" s="595" t="s">
        <v>173</v>
      </c>
      <c r="L11" s="596"/>
      <c r="M11" s="596"/>
      <c r="N11" s="596"/>
      <c r="O11" s="596"/>
      <c r="P11" s="597"/>
      <c r="Q11" s="117"/>
      <c r="R11" s="117"/>
      <c r="S11" s="117"/>
    </row>
    <row r="12" spans="1:29" ht="39.75" customHeight="1" x14ac:dyDescent="0.25">
      <c r="A12" s="119"/>
      <c r="B12" s="609"/>
      <c r="C12" s="611"/>
      <c r="D12" s="611"/>
      <c r="E12" s="120" t="s">
        <v>199</v>
      </c>
      <c r="F12" s="178" t="s">
        <v>206</v>
      </c>
      <c r="G12" s="178" t="s">
        <v>207</v>
      </c>
      <c r="H12" s="623"/>
      <c r="I12" s="623"/>
      <c r="J12" s="121" t="s">
        <v>177</v>
      </c>
      <c r="K12" s="308" t="s">
        <v>86</v>
      </c>
      <c r="L12" s="309"/>
      <c r="M12" s="309"/>
      <c r="N12" s="309"/>
      <c r="O12" s="309"/>
      <c r="P12" s="310"/>
      <c r="Q12" s="119"/>
      <c r="R12" s="119"/>
      <c r="S12" s="119"/>
    </row>
    <row r="13" spans="1:29" ht="40.5" customHeight="1" x14ac:dyDescent="0.25">
      <c r="A13" s="117"/>
      <c r="B13" s="122"/>
      <c r="C13" s="594" t="s">
        <v>421</v>
      </c>
      <c r="D13" s="594"/>
      <c r="E13" s="130">
        <f>+'acero 60000'!E14-0.4</f>
        <v>13.98</v>
      </c>
      <c r="F13" s="124">
        <v>0.9</v>
      </c>
      <c r="G13" s="124">
        <f>SUM(E13/0.2)</f>
        <v>69.899999999999991</v>
      </c>
      <c r="H13" s="126">
        <f>SUM(F13*G13)</f>
        <v>62.91</v>
      </c>
      <c r="I13" s="126">
        <v>0.65</v>
      </c>
      <c r="J13" s="127">
        <f>SUM(H13*I13)</f>
        <v>40.891500000000001</v>
      </c>
      <c r="K13" s="309"/>
      <c r="P13" s="310"/>
      <c r="Q13" s="117"/>
      <c r="R13" s="117"/>
      <c r="S13" s="117"/>
      <c r="AC13" s="128"/>
    </row>
    <row r="14" spans="1:29" ht="40.5" customHeight="1" x14ac:dyDescent="0.25">
      <c r="A14" s="117"/>
      <c r="B14" s="122"/>
      <c r="C14" s="594" t="s">
        <v>422</v>
      </c>
      <c r="D14" s="594"/>
      <c r="E14" s="130">
        <f>+'acero 60000'!E17-0.4</f>
        <v>13.98</v>
      </c>
      <c r="F14" s="124">
        <v>0.65</v>
      </c>
      <c r="G14" s="124">
        <f>SUM(E14/0.2)</f>
        <v>69.899999999999991</v>
      </c>
      <c r="H14" s="126">
        <f>SUM(F14*G14)</f>
        <v>45.434999999999995</v>
      </c>
      <c r="I14" s="126">
        <v>0.65</v>
      </c>
      <c r="J14" s="127">
        <f>SUM(H14*I14)</f>
        <v>29.532749999999997</v>
      </c>
      <c r="K14" s="309"/>
      <c r="P14" s="310"/>
      <c r="Q14" s="117"/>
      <c r="R14" s="117"/>
      <c r="S14" s="117"/>
      <c r="AC14" s="128"/>
    </row>
    <row r="15" spans="1:29" ht="40.5" customHeight="1" x14ac:dyDescent="0.25">
      <c r="A15" s="117"/>
      <c r="B15" s="122"/>
      <c r="C15" s="624" t="s">
        <v>423</v>
      </c>
      <c r="D15" s="625"/>
      <c r="E15" s="130">
        <f>+'acero 60000'!E15-0.4</f>
        <v>3.25</v>
      </c>
      <c r="F15" s="124">
        <v>0.9</v>
      </c>
      <c r="G15" s="124">
        <f>ROUND(SUM(E15/0.2),0)</f>
        <v>16</v>
      </c>
      <c r="H15" s="126">
        <f>SUM(F15*G15)</f>
        <v>14.4</v>
      </c>
      <c r="I15" s="126">
        <v>0.65</v>
      </c>
      <c r="J15" s="127">
        <f>SUM(H15*I15)</f>
        <v>9.3600000000000012</v>
      </c>
      <c r="K15" s="309"/>
      <c r="P15" s="310"/>
      <c r="Q15" s="117"/>
      <c r="R15" s="117"/>
      <c r="S15" s="117"/>
      <c r="AC15" s="128"/>
    </row>
    <row r="16" spans="1:29" ht="40.5" customHeight="1" x14ac:dyDescent="0.25">
      <c r="A16" s="117"/>
      <c r="B16" s="129"/>
      <c r="C16" s="624" t="s">
        <v>423</v>
      </c>
      <c r="D16" s="625"/>
      <c r="E16" s="130">
        <f>+'acero 60000'!E16-0.4</f>
        <v>2.6</v>
      </c>
      <c r="F16" s="124">
        <v>0.9</v>
      </c>
      <c r="G16" s="124">
        <f>ROUND(SUM(E16/0.2),0)</f>
        <v>13</v>
      </c>
      <c r="H16" s="126">
        <f>SUM(F16*G16)</f>
        <v>11.700000000000001</v>
      </c>
      <c r="I16" s="126">
        <v>0.65</v>
      </c>
      <c r="J16" s="127">
        <f>SUM(H16*I16)</f>
        <v>7.6050000000000013</v>
      </c>
      <c r="K16" s="309"/>
      <c r="P16" s="310"/>
      <c r="Q16" s="117"/>
      <c r="R16" s="117"/>
      <c r="S16" s="117"/>
      <c r="AC16" s="128"/>
    </row>
    <row r="17" spans="1:29" ht="28.5" customHeight="1" x14ac:dyDescent="0.25">
      <c r="A17" s="117"/>
      <c r="B17" s="129"/>
      <c r="C17" s="594"/>
      <c r="D17" s="594"/>
      <c r="E17" s="130"/>
      <c r="F17" s="124"/>
      <c r="G17" s="124"/>
      <c r="H17" s="126"/>
      <c r="I17" s="126"/>
      <c r="J17" s="127"/>
      <c r="K17" s="309"/>
      <c r="P17" s="310"/>
      <c r="Q17" s="117"/>
      <c r="R17" s="117"/>
      <c r="S17" s="117"/>
      <c r="AC17" s="128"/>
    </row>
    <row r="18" spans="1:29" ht="28.5" customHeight="1" x14ac:dyDescent="0.25">
      <c r="A18" s="117"/>
      <c r="B18" s="129"/>
      <c r="C18" s="594"/>
      <c r="D18" s="594"/>
      <c r="E18" s="130"/>
      <c r="F18" s="182"/>
      <c r="G18" s="124"/>
      <c r="H18" s="126"/>
      <c r="I18" s="126"/>
      <c r="J18" s="127"/>
      <c r="K18" s="309"/>
      <c r="P18" s="310"/>
      <c r="Q18" s="117"/>
      <c r="R18" s="117"/>
      <c r="S18" s="117"/>
      <c r="AC18" s="128"/>
    </row>
    <row r="19" spans="1:29" ht="28.5" customHeight="1" thickBot="1" x14ac:dyDescent="0.3">
      <c r="A19" s="102"/>
      <c r="B19" s="132"/>
      <c r="C19" s="594"/>
      <c r="D19" s="594"/>
      <c r="E19" s="130"/>
      <c r="F19" s="182"/>
      <c r="G19" s="124"/>
      <c r="H19" s="126"/>
      <c r="I19" s="126"/>
      <c r="J19" s="127"/>
      <c r="K19" s="309"/>
      <c r="P19" s="310"/>
      <c r="Q19" s="102"/>
      <c r="R19" s="102"/>
      <c r="S19" s="102"/>
    </row>
    <row r="20" spans="1:29" ht="18" customHeight="1" thickBot="1" x14ac:dyDescent="0.3">
      <c r="A20" s="102"/>
      <c r="B20" s="602"/>
      <c r="C20" s="603"/>
      <c r="D20" s="603"/>
      <c r="E20" s="603"/>
      <c r="F20" s="603"/>
      <c r="G20" s="603"/>
      <c r="H20" s="603"/>
      <c r="I20" s="604"/>
      <c r="J20" s="133">
        <f>ROUND(SUM(J13:J19),2)</f>
        <v>87.39</v>
      </c>
      <c r="K20" s="309"/>
      <c r="P20" s="310"/>
      <c r="Q20" s="102"/>
      <c r="R20" s="117"/>
      <c r="S20" s="102"/>
    </row>
    <row r="21" spans="1:29" ht="18" customHeight="1" thickBot="1" x14ac:dyDescent="0.3">
      <c r="A21" s="102"/>
      <c r="B21" s="602" t="s">
        <v>183</v>
      </c>
      <c r="C21" s="603"/>
      <c r="D21" s="603"/>
      <c r="E21" s="603"/>
      <c r="F21" s="603"/>
      <c r="G21" s="603"/>
      <c r="H21" s="603"/>
      <c r="I21" s="604"/>
      <c r="J21" s="134">
        <v>0</v>
      </c>
      <c r="K21" s="309"/>
      <c r="P21" s="310"/>
      <c r="Q21" s="102"/>
      <c r="S21" s="102"/>
    </row>
    <row r="22" spans="1:29" ht="18" customHeight="1" thickBot="1" x14ac:dyDescent="0.3">
      <c r="A22" s="102"/>
      <c r="B22" s="605" t="s">
        <v>172</v>
      </c>
      <c r="C22" s="606"/>
      <c r="D22" s="606"/>
      <c r="E22" s="606"/>
      <c r="F22" s="606"/>
      <c r="G22" s="606"/>
      <c r="H22" s="606"/>
      <c r="I22" s="607"/>
      <c r="J22" s="135">
        <f>J20-J21</f>
        <v>87.39</v>
      </c>
      <c r="K22" s="309"/>
      <c r="L22" s="309"/>
      <c r="M22" s="309"/>
      <c r="N22" s="309"/>
      <c r="O22" s="309"/>
      <c r="P22" s="310"/>
      <c r="Q22" s="102"/>
      <c r="R22" s="102"/>
      <c r="S22" s="102"/>
    </row>
    <row r="23" spans="1:29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  <c r="Q23" s="102"/>
      <c r="R23" s="102"/>
      <c r="S23" s="102"/>
    </row>
    <row r="24" spans="1:29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29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29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29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29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29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29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29" s="141" customFormat="1" ht="18" customHeight="1" x14ac:dyDescent="0.2">
      <c r="A31" s="102"/>
      <c r="B31" s="142"/>
      <c r="C31" s="143"/>
      <c r="D31" s="143"/>
      <c r="E31" s="143"/>
      <c r="F31" s="143"/>
      <c r="G31" s="143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U31" s="148"/>
      <c r="V31" s="148"/>
      <c r="W31" s="148"/>
      <c r="X31" s="148"/>
      <c r="AA31" s="149"/>
      <c r="AC31" s="141">
        <f>+X32*0.01</f>
        <v>0</v>
      </c>
    </row>
    <row r="32" spans="1:29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AA32" s="167"/>
    </row>
    <row r="33" spans="1:29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29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41"/>
      <c r="R34" s="141"/>
      <c r="S34" s="141"/>
    </row>
    <row r="35" spans="1:29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41"/>
      <c r="R35" s="141"/>
      <c r="S35" s="141"/>
      <c r="AC35" s="168">
        <f>+AA35-AB35</f>
        <v>0</v>
      </c>
    </row>
    <row r="36" spans="1:29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29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</row>
    <row r="38" spans="1:29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AB38" s="169"/>
    </row>
    <row r="39" spans="1:29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9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70"/>
      <c r="L40" s="102"/>
      <c r="M40" s="102"/>
      <c r="N40" s="102"/>
      <c r="O40" s="102"/>
      <c r="P40" s="102"/>
      <c r="Q40" s="102"/>
      <c r="R40" s="102"/>
      <c r="S40" s="102"/>
      <c r="AB40" s="171"/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</row>
    <row r="86" spans="1:19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</row>
    <row r="87" spans="1:19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</row>
    <row r="88" spans="1:19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</row>
    <row r="89" spans="1:19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</row>
  </sheetData>
  <mergeCells count="38">
    <mergeCell ref="C19:D19"/>
    <mergeCell ref="I11:I12"/>
    <mergeCell ref="B2:B3"/>
    <mergeCell ref="C2:N3"/>
    <mergeCell ref="C6:P6"/>
    <mergeCell ref="D7:P7"/>
    <mergeCell ref="D8:M8"/>
    <mergeCell ref="O8:P8"/>
    <mergeCell ref="N9:N10"/>
    <mergeCell ref="K11:P11"/>
    <mergeCell ref="B11:B12"/>
    <mergeCell ref="C11:D12"/>
    <mergeCell ref="E11:G11"/>
    <mergeCell ref="H11:H12"/>
    <mergeCell ref="C13:D13"/>
    <mergeCell ref="C14:D14"/>
    <mergeCell ref="O2:P3"/>
    <mergeCell ref="B4:P4"/>
    <mergeCell ref="B5:E5"/>
    <mergeCell ref="F5:G5"/>
    <mergeCell ref="H5:J5"/>
    <mergeCell ref="K5:P5"/>
    <mergeCell ref="B30:D30"/>
    <mergeCell ref="F30:I30"/>
    <mergeCell ref="K30:N30"/>
    <mergeCell ref="C15:D15"/>
    <mergeCell ref="C16:D16"/>
    <mergeCell ref="K28:L28"/>
    <mergeCell ref="K29:L29"/>
    <mergeCell ref="B28:D28"/>
    <mergeCell ref="F28:I28"/>
    <mergeCell ref="B29:D29"/>
    <mergeCell ref="F29:I29"/>
    <mergeCell ref="B21:I21"/>
    <mergeCell ref="B22:I22"/>
    <mergeCell ref="B20:I20"/>
    <mergeCell ref="C17:D17"/>
    <mergeCell ref="C18:D18"/>
  </mergeCells>
  <conditionalFormatting sqref="A11:A30 O24:P30">
    <cfRule type="cellIs" dxfId="182" priority="1" operator="lessThan">
      <formula>0</formula>
    </cfRule>
  </conditionalFormatting>
  <conditionalFormatting sqref="A1:S9 A10:M10 O10:S10 B11:C11 H13:J19 K13:S22 B19 E19 J21:J22 B22 H23:S23">
    <cfRule type="cellIs" dxfId="181" priority="4" operator="lessThan">
      <formula>0</formula>
    </cfRule>
  </conditionalFormatting>
  <conditionalFormatting sqref="B23:G23 B31:G31">
    <cfRule type="cellIs" dxfId="180" priority="3" operator="lessThan">
      <formula>0</formula>
    </cfRule>
  </conditionalFormatting>
  <conditionalFormatting sqref="E11:S12">
    <cfRule type="cellIs" dxfId="179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2E11B-AB71-4CAC-B538-28A7B1EEEE21}">
  <sheetPr>
    <tabColor theme="8" tint="0.59999389629810485"/>
    <pageSetUpPr fitToPage="1"/>
  </sheetPr>
  <dimension ref="A1:AC88"/>
  <sheetViews>
    <sheetView view="pageBreakPreview" topLeftCell="A4" zoomScale="55" zoomScaleNormal="70" zoomScaleSheetLayoutView="55" workbookViewId="0">
      <selection activeCell="K11" sqref="K11:P11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1.42578125" style="103" customWidth="1"/>
    <col min="7" max="7" width="9.140625" style="103" customWidth="1"/>
    <col min="8" max="8" width="12.7109375" style="103" customWidth="1"/>
    <col min="9" max="9" width="17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5</v>
      </c>
      <c r="D7" s="587" t="s">
        <v>23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f>+'SABANA MOD. 2'!A33</f>
        <v>5.5</v>
      </c>
      <c r="D8" s="589" t="s">
        <v>29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27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10" t="s">
        <v>170</v>
      </c>
      <c r="D11" s="610"/>
      <c r="E11" s="610" t="s">
        <v>171</v>
      </c>
      <c r="F11" s="612"/>
      <c r="G11" s="612"/>
      <c r="H11" s="622" t="s">
        <v>209</v>
      </c>
      <c r="I11" s="622" t="s">
        <v>210</v>
      </c>
      <c r="J11" s="118" t="s">
        <v>172</v>
      </c>
      <c r="K11" s="595" t="s">
        <v>173</v>
      </c>
      <c r="L11" s="596"/>
      <c r="M11" s="596"/>
      <c r="N11" s="596"/>
      <c r="O11" s="596"/>
      <c r="P11" s="597"/>
      <c r="Q11" s="117"/>
      <c r="R11" s="117"/>
      <c r="S11" s="117"/>
    </row>
    <row r="12" spans="1:29" ht="25.5" customHeight="1" x14ac:dyDescent="0.25">
      <c r="A12" s="119"/>
      <c r="B12" s="609"/>
      <c r="C12" s="611"/>
      <c r="D12" s="611"/>
      <c r="E12" s="120" t="s">
        <v>211</v>
      </c>
      <c r="F12" s="178" t="s">
        <v>176</v>
      </c>
      <c r="G12" s="178" t="s">
        <v>212</v>
      </c>
      <c r="H12" s="623"/>
      <c r="I12" s="623"/>
      <c r="J12" s="121" t="s">
        <v>177</v>
      </c>
      <c r="K12" s="308" t="s">
        <v>86</v>
      </c>
      <c r="L12" s="309"/>
      <c r="M12" s="309"/>
      <c r="N12" s="309"/>
      <c r="O12" s="309"/>
      <c r="P12" s="310"/>
      <c r="Q12" s="119"/>
      <c r="R12" s="119"/>
      <c r="S12" s="119"/>
    </row>
    <row r="13" spans="1:29" ht="44.25" customHeight="1" x14ac:dyDescent="0.25">
      <c r="A13" s="117"/>
      <c r="B13" s="122"/>
      <c r="C13" s="594" t="s">
        <v>246</v>
      </c>
      <c r="D13" s="594"/>
      <c r="E13" s="123">
        <v>3.36</v>
      </c>
      <c r="F13" s="124">
        <v>3.66</v>
      </c>
      <c r="G13" s="124">
        <f>SUM(E13*F13)</f>
        <v>12.297599999999999</v>
      </c>
      <c r="H13" s="126">
        <v>2.99</v>
      </c>
      <c r="I13" s="126"/>
      <c r="J13" s="127">
        <f>SUM(G13*H13)</f>
        <v>36.769824</v>
      </c>
      <c r="K13" s="309"/>
      <c r="P13" s="310"/>
      <c r="Q13" s="117"/>
      <c r="R13" s="117"/>
      <c r="S13" s="117"/>
      <c r="AC13" s="128"/>
    </row>
    <row r="14" spans="1:29" ht="44.25" customHeight="1" x14ac:dyDescent="0.25">
      <c r="A14" s="117"/>
      <c r="B14" s="129"/>
      <c r="C14" s="594"/>
      <c r="D14" s="594"/>
      <c r="E14" s="130"/>
      <c r="F14" s="124"/>
      <c r="G14" s="124"/>
      <c r="H14" s="126"/>
      <c r="I14" s="126"/>
      <c r="J14" s="127"/>
      <c r="K14" s="309"/>
      <c r="P14" s="310"/>
      <c r="Q14" s="117"/>
      <c r="R14" s="117"/>
      <c r="S14" s="117"/>
      <c r="AC14" s="128"/>
    </row>
    <row r="15" spans="1:29" ht="44.25" customHeight="1" x14ac:dyDescent="0.25">
      <c r="A15" s="117"/>
      <c r="B15" s="129"/>
      <c r="C15" s="594"/>
      <c r="D15" s="594"/>
      <c r="E15" s="130"/>
      <c r="F15" s="182"/>
      <c r="G15" s="124"/>
      <c r="H15" s="126"/>
      <c r="I15" s="126"/>
      <c r="J15" s="127"/>
      <c r="K15" s="309"/>
      <c r="P15" s="310"/>
      <c r="Q15" s="117"/>
      <c r="R15" s="117"/>
      <c r="S15" s="117"/>
      <c r="AC15" s="128"/>
    </row>
    <row r="16" spans="1:29" ht="44.25" customHeight="1" x14ac:dyDescent="0.25">
      <c r="A16" s="117"/>
      <c r="B16" s="129"/>
      <c r="C16" s="594"/>
      <c r="D16" s="594"/>
      <c r="E16" s="130"/>
      <c r="F16" s="182"/>
      <c r="G16" s="124"/>
      <c r="H16" s="126"/>
      <c r="I16" s="126"/>
      <c r="J16" s="127"/>
      <c r="K16" s="309"/>
      <c r="P16" s="310"/>
      <c r="Q16" s="117"/>
      <c r="R16" s="117"/>
      <c r="S16" s="117"/>
      <c r="AC16" s="128"/>
    </row>
    <row r="17" spans="1:29" ht="44.25" customHeight="1" x14ac:dyDescent="0.25">
      <c r="A17" s="117"/>
      <c r="B17" s="129"/>
      <c r="C17" s="594"/>
      <c r="D17" s="594"/>
      <c r="E17" s="130"/>
      <c r="F17" s="182"/>
      <c r="G17" s="124"/>
      <c r="H17" s="126"/>
      <c r="I17" s="126"/>
      <c r="J17" s="127"/>
      <c r="K17" s="309"/>
      <c r="P17" s="310"/>
      <c r="Q17" s="117"/>
      <c r="R17" s="117"/>
      <c r="S17" s="117"/>
      <c r="AC17" s="128"/>
    </row>
    <row r="18" spans="1:29" ht="44.25" customHeight="1" thickBot="1" x14ac:dyDescent="0.3">
      <c r="A18" s="102"/>
      <c r="B18" s="132"/>
      <c r="C18" s="594"/>
      <c r="D18" s="594"/>
      <c r="E18" s="130"/>
      <c r="F18" s="182"/>
      <c r="G18" s="124"/>
      <c r="H18" s="126"/>
      <c r="I18" s="126"/>
      <c r="J18" s="127"/>
      <c r="K18" s="309"/>
      <c r="P18" s="310"/>
      <c r="Q18" s="102"/>
      <c r="R18" s="102"/>
      <c r="S18" s="102"/>
    </row>
    <row r="19" spans="1:29" ht="18" customHeight="1" thickBot="1" x14ac:dyDescent="0.3">
      <c r="A19" s="102"/>
      <c r="B19" s="602" t="s">
        <v>182</v>
      </c>
      <c r="C19" s="603"/>
      <c r="D19" s="603"/>
      <c r="E19" s="603"/>
      <c r="F19" s="603"/>
      <c r="G19" s="603"/>
      <c r="H19" s="603"/>
      <c r="I19" s="604"/>
      <c r="J19" s="133">
        <f>ROUND(SUM(J13:J18),2)</f>
        <v>36.770000000000003</v>
      </c>
      <c r="K19" s="309"/>
      <c r="P19" s="310"/>
      <c r="Q19" s="102"/>
      <c r="R19" s="117"/>
      <c r="S19" s="102"/>
    </row>
    <row r="20" spans="1:29" ht="18" customHeight="1" thickBot="1" x14ac:dyDescent="0.3">
      <c r="A20" s="102"/>
      <c r="B20" s="602" t="s">
        <v>183</v>
      </c>
      <c r="C20" s="603"/>
      <c r="D20" s="603"/>
      <c r="E20" s="603"/>
      <c r="F20" s="603"/>
      <c r="G20" s="603"/>
      <c r="H20" s="603"/>
      <c r="I20" s="604"/>
      <c r="J20" s="134">
        <v>0</v>
      </c>
      <c r="K20" s="309"/>
      <c r="P20" s="310"/>
      <c r="Q20" s="102"/>
      <c r="S20" s="102"/>
    </row>
    <row r="21" spans="1:29" ht="18" customHeight="1" thickBot="1" x14ac:dyDescent="0.3">
      <c r="A21" s="102"/>
      <c r="B21" s="605" t="s">
        <v>172</v>
      </c>
      <c r="C21" s="606"/>
      <c r="D21" s="606"/>
      <c r="E21" s="606"/>
      <c r="F21" s="606"/>
      <c r="G21" s="606"/>
      <c r="H21" s="606"/>
      <c r="I21" s="607"/>
      <c r="J21" s="135">
        <f>J19-J20</f>
        <v>36.770000000000003</v>
      </c>
      <c r="K21" s="309"/>
      <c r="L21" s="309"/>
      <c r="M21" s="309"/>
      <c r="N21" s="309"/>
      <c r="O21" s="309"/>
      <c r="P21" s="310"/>
      <c r="Q21" s="102"/>
      <c r="R21" s="102"/>
      <c r="S21" s="102"/>
    </row>
    <row r="22" spans="1:29" ht="18" customHeight="1" x14ac:dyDescent="0.2">
      <c r="A22" s="102"/>
      <c r="B22" s="136"/>
      <c r="C22" s="137"/>
      <c r="D22" s="137"/>
      <c r="E22" s="137"/>
      <c r="F22" s="137"/>
      <c r="G22" s="137"/>
      <c r="H22" s="138"/>
      <c r="I22" s="138"/>
      <c r="J22" s="138"/>
      <c r="K22" s="139"/>
      <c r="L22" s="138"/>
      <c r="M22" s="138"/>
      <c r="N22" s="138"/>
      <c r="O22" s="138"/>
      <c r="P22" s="140"/>
      <c r="Q22" s="102"/>
      <c r="R22" s="102"/>
      <c r="S22" s="102"/>
    </row>
    <row r="23" spans="1:29" s="141" customFormat="1" ht="18" customHeight="1" x14ac:dyDescent="0.2">
      <c r="B23" s="337" t="s">
        <v>411</v>
      </c>
      <c r="C23" s="337"/>
      <c r="D23" s="337"/>
      <c r="E23" s="337"/>
      <c r="F23" s="337" t="s">
        <v>412</v>
      </c>
      <c r="G23" s="337"/>
      <c r="H23" s="338"/>
      <c r="I23" s="337"/>
      <c r="J23" s="337"/>
      <c r="K23" s="337" t="s">
        <v>411</v>
      </c>
      <c r="L23" s="337"/>
      <c r="M23" s="338"/>
      <c r="N23" s="337"/>
      <c r="O23" s="102"/>
      <c r="P23" s="102"/>
    </row>
    <row r="24" spans="1:29" s="141" customFormat="1" ht="18" customHeight="1" x14ac:dyDescent="0.2">
      <c r="B24" s="337"/>
      <c r="C24" s="337"/>
      <c r="D24" s="337"/>
      <c r="E24" s="337"/>
      <c r="F24" s="337"/>
      <c r="G24" s="337"/>
      <c r="H24" s="338"/>
      <c r="I24" s="337"/>
      <c r="J24" s="337"/>
      <c r="K24" s="337"/>
      <c r="L24" s="337"/>
      <c r="M24" s="338"/>
      <c r="N24" s="337"/>
      <c r="O24" s="102"/>
      <c r="P24" s="102"/>
    </row>
    <row r="25" spans="1:29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02"/>
    </row>
    <row r="26" spans="1:29" s="141" customFormat="1" ht="18" customHeight="1" thickBot="1" x14ac:dyDescent="0.25">
      <c r="B26" s="346"/>
      <c r="C26" s="347"/>
      <c r="D26" s="348"/>
      <c r="E26" s="340"/>
      <c r="F26" s="346"/>
      <c r="G26" s="346"/>
      <c r="H26" s="354"/>
      <c r="I26" s="346"/>
      <c r="J26" s="341"/>
      <c r="K26" s="346"/>
      <c r="L26" s="346"/>
      <c r="M26" s="360"/>
      <c r="N26" s="339"/>
      <c r="O26" s="102"/>
      <c r="P26" s="102"/>
    </row>
    <row r="27" spans="1:29" s="141" customFormat="1" ht="18" customHeight="1" x14ac:dyDescent="0.2">
      <c r="B27" s="558" t="s">
        <v>413</v>
      </c>
      <c r="C27" s="558"/>
      <c r="D27" s="558"/>
      <c r="E27" s="342"/>
      <c r="F27" s="559" t="s">
        <v>414</v>
      </c>
      <c r="G27" s="559"/>
      <c r="H27" s="559"/>
      <c r="I27" s="559"/>
      <c r="J27" s="343"/>
      <c r="K27" s="561" t="s">
        <v>429</v>
      </c>
      <c r="L27" s="561"/>
      <c r="M27" s="342"/>
      <c r="N27" s="358"/>
      <c r="O27" s="162"/>
      <c r="P27" s="162"/>
    </row>
    <row r="28" spans="1:29" s="141" customFormat="1" ht="18" customHeight="1" x14ac:dyDescent="0.2">
      <c r="B28" s="558" t="s">
        <v>415</v>
      </c>
      <c r="C28" s="558"/>
      <c r="D28" s="558"/>
      <c r="E28" s="342"/>
      <c r="F28" s="559" t="s">
        <v>416</v>
      </c>
      <c r="G28" s="559"/>
      <c r="H28" s="559"/>
      <c r="I28" s="559"/>
      <c r="J28" s="343"/>
      <c r="K28" s="559" t="s">
        <v>417</v>
      </c>
      <c r="L28" s="559"/>
      <c r="M28" s="342"/>
      <c r="N28" s="342"/>
      <c r="O28" s="162"/>
      <c r="P28" s="162"/>
    </row>
    <row r="29" spans="1:29" s="141" customFormat="1" ht="18" customHeight="1" x14ac:dyDescent="0.2">
      <c r="B29" s="558" t="s">
        <v>418</v>
      </c>
      <c r="C29" s="558"/>
      <c r="D29" s="558"/>
      <c r="E29" s="342"/>
      <c r="F29" s="559" t="s">
        <v>419</v>
      </c>
      <c r="G29" s="559"/>
      <c r="H29" s="559"/>
      <c r="I29" s="559"/>
      <c r="J29" s="343"/>
      <c r="K29" s="558"/>
      <c r="L29" s="558"/>
      <c r="M29" s="558"/>
      <c r="N29" s="558"/>
      <c r="O29" s="165"/>
      <c r="P29" s="165"/>
    </row>
    <row r="30" spans="1:29" s="141" customFormat="1" ht="18" customHeight="1" x14ac:dyDescent="0.2">
      <c r="A30" s="102"/>
      <c r="B30" s="142"/>
      <c r="C30" s="143"/>
      <c r="D30" s="143"/>
      <c r="E30" s="143"/>
      <c r="F30" s="143"/>
      <c r="G30" s="143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U30" s="148"/>
      <c r="V30" s="148"/>
      <c r="W30" s="148"/>
      <c r="X30" s="148"/>
      <c r="AA30" s="149"/>
      <c r="AC30" s="141">
        <f>+X31*0.01</f>
        <v>0</v>
      </c>
    </row>
    <row r="31" spans="1:29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AA31" s="167"/>
    </row>
    <row r="32" spans="1:29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</row>
    <row r="33" spans="1:29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41"/>
      <c r="R33" s="141"/>
      <c r="S33" s="141"/>
    </row>
    <row r="34" spans="1:29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41"/>
      <c r="R34" s="141"/>
      <c r="S34" s="141"/>
      <c r="AC34" s="168">
        <f>+AA34-AB34</f>
        <v>0</v>
      </c>
    </row>
    <row r="35" spans="1:29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</row>
    <row r="36" spans="1:29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29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AB37" s="169"/>
    </row>
    <row r="38" spans="1:29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9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70"/>
      <c r="L39" s="102"/>
      <c r="M39" s="102"/>
      <c r="N39" s="102"/>
      <c r="O39" s="102"/>
      <c r="P39" s="102"/>
      <c r="Q39" s="102"/>
      <c r="R39" s="102"/>
      <c r="S39" s="102"/>
      <c r="AB39" s="171"/>
    </row>
    <row r="40" spans="1:29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</row>
    <row r="86" spans="1:19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</row>
    <row r="87" spans="1:19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</row>
    <row r="88" spans="1:19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</row>
  </sheetData>
  <mergeCells count="37">
    <mergeCell ref="C11:D12"/>
    <mergeCell ref="E11:G11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B29:D29"/>
    <mergeCell ref="F29:I29"/>
    <mergeCell ref="K29:N29"/>
    <mergeCell ref="H11:H12"/>
    <mergeCell ref="I11:I12"/>
    <mergeCell ref="B21:I21"/>
    <mergeCell ref="K11:P11"/>
    <mergeCell ref="C13:D13"/>
    <mergeCell ref="C14:D14"/>
    <mergeCell ref="C15:D15"/>
    <mergeCell ref="C16:D16"/>
    <mergeCell ref="C17:D17"/>
    <mergeCell ref="C18:D18"/>
    <mergeCell ref="B19:I19"/>
    <mergeCell ref="B20:I20"/>
    <mergeCell ref="B11:B12"/>
    <mergeCell ref="K28:L28"/>
    <mergeCell ref="B27:D27"/>
    <mergeCell ref="F27:I27"/>
    <mergeCell ref="K27:L27"/>
    <mergeCell ref="B28:D28"/>
    <mergeCell ref="F28:I28"/>
  </mergeCells>
  <conditionalFormatting sqref="A11:A29 O23:P29">
    <cfRule type="cellIs" dxfId="178" priority="1" operator="lessThan">
      <formula>0</formula>
    </cfRule>
  </conditionalFormatting>
  <conditionalFormatting sqref="A1:S9 A10:M10 O10:S10 B11:C11 E11:S12 K13:S21 B18 J20:J21 B21 H22:S22">
    <cfRule type="cellIs" dxfId="177" priority="5" operator="lessThan">
      <formula>0</formula>
    </cfRule>
  </conditionalFormatting>
  <conditionalFormatting sqref="B22:G22 B30:G30">
    <cfRule type="cellIs" dxfId="176" priority="4" operator="lessThan">
      <formula>0</formula>
    </cfRule>
  </conditionalFormatting>
  <conditionalFormatting sqref="E18">
    <cfRule type="cellIs" dxfId="175" priority="3" operator="lessThan">
      <formula>0</formula>
    </cfRule>
  </conditionalFormatting>
  <conditionalFormatting sqref="H13:J18">
    <cfRule type="cellIs" dxfId="174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colBreaks count="1" manualBreakCount="1">
    <brk id="17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D8F2E-3E0D-4574-B7E6-69EE2E3F4021}">
  <sheetPr>
    <tabColor theme="8" tint="0.59999389629810485"/>
    <pageSetUpPr fitToPage="1"/>
  </sheetPr>
  <dimension ref="A1:AC92"/>
  <sheetViews>
    <sheetView view="pageBreakPreview" topLeftCell="A7" zoomScale="55" zoomScaleNormal="70" zoomScaleSheetLayoutView="55" workbookViewId="0">
      <selection activeCell="J46" sqref="J46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3.1406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6</v>
      </c>
      <c r="D7" s="587" t="s">
        <v>213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6.1</v>
      </c>
      <c r="D8" s="589" t="s">
        <v>214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323" t="s">
        <v>86</v>
      </c>
      <c r="L12" s="324"/>
      <c r="M12" s="324"/>
      <c r="N12" s="324"/>
      <c r="O12" s="324"/>
      <c r="P12" s="325"/>
      <c r="Q12" s="119"/>
      <c r="R12" s="119"/>
      <c r="S12" s="119"/>
    </row>
    <row r="13" spans="1:29" ht="50.25" customHeight="1" x14ac:dyDescent="0.2">
      <c r="A13" s="117"/>
      <c r="B13" s="122"/>
      <c r="C13" s="624" t="s">
        <v>300</v>
      </c>
      <c r="D13" s="625"/>
      <c r="E13" s="123">
        <f>SUM(3.35-0.94)</f>
        <v>2.41</v>
      </c>
      <c r="F13" s="124">
        <v>2.48</v>
      </c>
      <c r="G13" s="124"/>
      <c r="H13" s="126">
        <v>1</v>
      </c>
      <c r="I13" s="126"/>
      <c r="J13" s="127">
        <f>SUM(E13*F13)*H13</f>
        <v>5.9767999999999999</v>
      </c>
      <c r="K13" s="326"/>
      <c r="L13" s="308"/>
      <c r="M13" s="308"/>
      <c r="N13" s="308"/>
      <c r="O13" s="308"/>
      <c r="P13" s="327"/>
      <c r="Q13" s="117"/>
      <c r="R13" s="117"/>
      <c r="S13" s="117"/>
      <c r="AC13" s="128"/>
    </row>
    <row r="14" spans="1:29" ht="50.25" customHeight="1" x14ac:dyDescent="0.2">
      <c r="A14" s="117"/>
      <c r="B14" s="129"/>
      <c r="C14" s="624" t="s">
        <v>301</v>
      </c>
      <c r="D14" s="625"/>
      <c r="E14" s="123">
        <v>3.35</v>
      </c>
      <c r="F14" s="124">
        <v>2.95</v>
      </c>
      <c r="G14" s="124"/>
      <c r="H14" s="126">
        <v>1</v>
      </c>
      <c r="I14" s="126"/>
      <c r="J14" s="127">
        <f>SUM(E14*F14)*H14</f>
        <v>9.8825000000000003</v>
      </c>
      <c r="K14" s="326"/>
      <c r="L14" s="308"/>
      <c r="M14" s="308"/>
      <c r="N14" s="308"/>
      <c r="O14" s="308"/>
      <c r="P14" s="327"/>
      <c r="Q14" s="117"/>
      <c r="R14" s="117"/>
      <c r="S14" s="117"/>
      <c r="AC14" s="128"/>
    </row>
    <row r="15" spans="1:29" ht="50.25" customHeight="1" x14ac:dyDescent="0.2">
      <c r="A15" s="117"/>
      <c r="B15" s="129"/>
      <c r="C15" s="624" t="s">
        <v>302</v>
      </c>
      <c r="D15" s="625"/>
      <c r="E15" s="130">
        <v>2.85</v>
      </c>
      <c r="F15" s="124">
        <v>2.75</v>
      </c>
      <c r="G15" s="124"/>
      <c r="H15" s="126">
        <v>1</v>
      </c>
      <c r="I15" s="126"/>
      <c r="J15" s="127">
        <f>SUM(E15*F15)*H15</f>
        <v>7.8375000000000004</v>
      </c>
      <c r="K15" s="326"/>
      <c r="L15" s="308"/>
      <c r="M15" s="308"/>
      <c r="N15" s="308"/>
      <c r="O15" s="308"/>
      <c r="P15" s="327"/>
      <c r="Q15" s="117"/>
      <c r="R15" s="117"/>
      <c r="S15" s="117"/>
      <c r="AC15" s="128"/>
    </row>
    <row r="16" spans="1:29" ht="50.25" customHeight="1" x14ac:dyDescent="0.2">
      <c r="A16" s="117"/>
      <c r="B16" s="129"/>
      <c r="C16" s="624" t="s">
        <v>303</v>
      </c>
      <c r="D16" s="625"/>
      <c r="E16" s="130">
        <v>2.85</v>
      </c>
      <c r="F16" s="124">
        <v>2.75</v>
      </c>
      <c r="G16" s="124"/>
      <c r="H16" s="126">
        <v>1</v>
      </c>
      <c r="I16" s="126"/>
      <c r="J16" s="127">
        <f>SUM(E16*F16)*H16</f>
        <v>7.8375000000000004</v>
      </c>
      <c r="K16" s="326"/>
      <c r="L16" s="308"/>
      <c r="M16" s="308"/>
      <c r="N16" s="308"/>
      <c r="O16" s="308"/>
      <c r="P16" s="327"/>
      <c r="Q16" s="117"/>
      <c r="R16" s="117"/>
      <c r="S16" s="117"/>
      <c r="AC16" s="128"/>
    </row>
    <row r="17" spans="1:29" ht="50.25" customHeight="1" x14ac:dyDescent="0.2">
      <c r="A17" s="117"/>
      <c r="B17" s="129"/>
      <c r="C17" s="624" t="s">
        <v>304</v>
      </c>
      <c r="D17" s="625"/>
      <c r="E17" s="130">
        <v>0.56999999999999995</v>
      </c>
      <c r="F17" s="124">
        <v>0.6</v>
      </c>
      <c r="G17" s="124"/>
      <c r="H17" s="126">
        <v>2</v>
      </c>
      <c r="I17" s="126"/>
      <c r="J17" s="127">
        <f>SUM(E17*F17)*H17</f>
        <v>0.68399999999999994</v>
      </c>
      <c r="K17" s="326"/>
      <c r="L17" s="308"/>
      <c r="M17" s="308"/>
      <c r="N17" s="308"/>
      <c r="O17" s="308"/>
      <c r="P17" s="327"/>
      <c r="Q17" s="117"/>
      <c r="R17" s="117"/>
      <c r="S17" s="117"/>
      <c r="AC17" s="128"/>
    </row>
    <row r="18" spans="1:29" ht="50.25" customHeight="1" x14ac:dyDescent="0.2">
      <c r="A18" s="117"/>
      <c r="B18" s="129"/>
      <c r="C18" s="624" t="s">
        <v>305</v>
      </c>
      <c r="D18" s="625"/>
      <c r="E18" s="130">
        <f>SUM(1+0.36)</f>
        <v>1.3599999999999999</v>
      </c>
      <c r="F18" s="124">
        <v>2.02</v>
      </c>
      <c r="G18" s="124"/>
      <c r="H18" s="126">
        <v>1</v>
      </c>
      <c r="I18" s="126"/>
      <c r="J18" s="127">
        <f t="shared" ref="J18:J22" si="0">SUM(E18*F18)*H18</f>
        <v>2.7471999999999999</v>
      </c>
      <c r="K18" s="326"/>
      <c r="L18" s="308"/>
      <c r="M18" s="308"/>
      <c r="N18" s="308"/>
      <c r="O18" s="308"/>
      <c r="P18" s="327"/>
      <c r="Q18" s="117"/>
      <c r="R18" s="117"/>
      <c r="S18" s="117"/>
      <c r="AC18" s="128"/>
    </row>
    <row r="19" spans="1:29" ht="50.25" customHeight="1" x14ac:dyDescent="0.2">
      <c r="A19" s="117"/>
      <c r="B19" s="129"/>
      <c r="C19" s="624" t="s">
        <v>306</v>
      </c>
      <c r="D19" s="625"/>
      <c r="E19" s="130">
        <f>SUM(1+0.5)</f>
        <v>1.5</v>
      </c>
      <c r="F19" s="124">
        <v>2.02</v>
      </c>
      <c r="G19" s="124"/>
      <c r="H19" s="126">
        <v>1</v>
      </c>
      <c r="I19" s="126"/>
      <c r="J19" s="127">
        <f t="shared" si="0"/>
        <v>3.0300000000000002</v>
      </c>
      <c r="K19" s="326"/>
      <c r="L19" s="308"/>
      <c r="M19" s="308"/>
      <c r="N19" s="308"/>
      <c r="O19" s="308"/>
      <c r="P19" s="327"/>
      <c r="Q19" s="117"/>
      <c r="R19" s="117"/>
      <c r="S19" s="117"/>
      <c r="AC19" s="128"/>
    </row>
    <row r="20" spans="1:29" ht="50.25" customHeight="1" x14ac:dyDescent="0.2">
      <c r="A20" s="117"/>
      <c r="B20" s="129"/>
      <c r="C20" s="624" t="s">
        <v>298</v>
      </c>
      <c r="D20" s="625"/>
      <c r="E20" s="130">
        <v>0.94</v>
      </c>
      <c r="F20" s="124">
        <v>1.87</v>
      </c>
      <c r="G20" s="124"/>
      <c r="H20" s="126">
        <v>-1</v>
      </c>
      <c r="I20" s="126"/>
      <c r="J20" s="127">
        <f t="shared" si="0"/>
        <v>-1.7578</v>
      </c>
      <c r="K20" s="326"/>
      <c r="L20" s="308"/>
      <c r="M20" s="308"/>
      <c r="N20" s="308"/>
      <c r="O20" s="308"/>
      <c r="P20" s="327"/>
      <c r="Q20" s="117"/>
      <c r="R20" s="117"/>
      <c r="S20" s="117"/>
      <c r="AC20" s="128"/>
    </row>
    <row r="21" spans="1:29" ht="50.25" customHeight="1" x14ac:dyDescent="0.2">
      <c r="A21" s="117"/>
      <c r="B21" s="129"/>
      <c r="C21" s="624" t="s">
        <v>299</v>
      </c>
      <c r="D21" s="625"/>
      <c r="E21" s="130">
        <v>0.3</v>
      </c>
      <c r="F21" s="124">
        <v>2.6</v>
      </c>
      <c r="G21" s="124"/>
      <c r="H21" s="126">
        <v>-1</v>
      </c>
      <c r="I21" s="126"/>
      <c r="J21" s="127">
        <f t="shared" si="0"/>
        <v>-0.78</v>
      </c>
      <c r="K21" s="326"/>
      <c r="L21" s="308"/>
      <c r="M21" s="308"/>
      <c r="N21" s="308"/>
      <c r="O21" s="308"/>
      <c r="P21" s="327"/>
      <c r="Q21" s="117"/>
      <c r="R21" s="117"/>
      <c r="S21" s="117"/>
      <c r="AC21" s="128"/>
    </row>
    <row r="22" spans="1:29" ht="18" customHeight="1" thickBot="1" x14ac:dyDescent="0.25">
      <c r="A22" s="117"/>
      <c r="B22" s="129"/>
      <c r="C22" s="624" t="s">
        <v>299</v>
      </c>
      <c r="D22" s="625"/>
      <c r="E22" s="130">
        <v>0.6</v>
      </c>
      <c r="F22" s="124">
        <v>1</v>
      </c>
      <c r="G22" s="124"/>
      <c r="H22" s="126">
        <v>-1</v>
      </c>
      <c r="I22" s="126"/>
      <c r="J22" s="127">
        <f t="shared" si="0"/>
        <v>-0.6</v>
      </c>
      <c r="K22" s="326"/>
      <c r="L22" s="308"/>
      <c r="M22" s="308"/>
      <c r="N22" s="308"/>
      <c r="O22" s="308"/>
      <c r="P22" s="327"/>
      <c r="Q22" s="117"/>
      <c r="R22" s="117"/>
      <c r="S22" s="117"/>
      <c r="AC22" s="128"/>
    </row>
    <row r="23" spans="1:29" ht="18" customHeight="1" thickBot="1" x14ac:dyDescent="0.25">
      <c r="A23" s="102"/>
      <c r="B23" s="643" t="s">
        <v>182</v>
      </c>
      <c r="C23" s="644"/>
      <c r="D23" s="644"/>
      <c r="E23" s="644"/>
      <c r="F23" s="644"/>
      <c r="G23" s="644"/>
      <c r="H23" s="644"/>
      <c r="I23" s="645"/>
      <c r="J23" s="133">
        <f>SUM(J13:J22)</f>
        <v>34.857699999999994</v>
      </c>
      <c r="K23" s="326"/>
      <c r="L23" s="308"/>
      <c r="M23" s="308"/>
      <c r="N23" s="308"/>
      <c r="O23" s="308"/>
      <c r="P23" s="327"/>
      <c r="Q23" s="102"/>
      <c r="R23" s="117"/>
      <c r="S23" s="102"/>
    </row>
    <row r="24" spans="1:29" ht="18" customHeight="1" thickBot="1" x14ac:dyDescent="0.25">
      <c r="A24" s="102"/>
      <c r="B24" s="653" t="s">
        <v>183</v>
      </c>
      <c r="C24" s="654"/>
      <c r="D24" s="654"/>
      <c r="E24" s="654"/>
      <c r="F24" s="654"/>
      <c r="G24" s="654"/>
      <c r="H24" s="654"/>
      <c r="I24" s="655"/>
      <c r="J24" s="134">
        <v>0</v>
      </c>
      <c r="K24" s="326"/>
      <c r="L24" s="308"/>
      <c r="M24" s="308"/>
      <c r="N24" s="308"/>
      <c r="O24" s="308"/>
      <c r="P24" s="327"/>
      <c r="Q24" s="102"/>
      <c r="S24" s="102"/>
    </row>
    <row r="25" spans="1:29" ht="18" customHeight="1" thickBot="1" x14ac:dyDescent="0.25">
      <c r="A25" s="102"/>
      <c r="B25" s="650" t="s">
        <v>172</v>
      </c>
      <c r="C25" s="651"/>
      <c r="D25" s="651"/>
      <c r="E25" s="651"/>
      <c r="F25" s="651"/>
      <c r="G25" s="651"/>
      <c r="H25" s="651"/>
      <c r="I25" s="652"/>
      <c r="J25" s="362">
        <f>J23-J24</f>
        <v>34.857699999999994</v>
      </c>
      <c r="K25" s="328"/>
      <c r="L25" s="329"/>
      <c r="M25" s="329"/>
      <c r="N25" s="329"/>
      <c r="O25" s="329"/>
      <c r="P25" s="330"/>
      <c r="Q25" s="102"/>
      <c r="R25" s="102"/>
      <c r="S25" s="102"/>
    </row>
    <row r="26" spans="1:29" ht="18" customHeight="1" x14ac:dyDescent="0.2">
      <c r="A26" s="102"/>
      <c r="B26" s="344"/>
      <c r="C26" s="344"/>
      <c r="D26" s="344"/>
      <c r="E26" s="344"/>
      <c r="F26" s="344"/>
      <c r="G26" s="344"/>
      <c r="H26" s="344"/>
      <c r="I26" s="344"/>
      <c r="J26" s="344"/>
      <c r="K26" s="308"/>
      <c r="L26" s="308"/>
      <c r="M26" s="308"/>
      <c r="N26" s="308"/>
      <c r="O26" s="308"/>
      <c r="P26" s="308"/>
      <c r="Q26" s="102"/>
      <c r="R26" s="102"/>
      <c r="S26" s="102"/>
    </row>
    <row r="27" spans="1:29" ht="18" customHeight="1" x14ac:dyDescent="0.2">
      <c r="A27" s="102"/>
      <c r="B27" s="142"/>
      <c r="C27" s="142"/>
      <c r="D27" s="142"/>
      <c r="E27" s="142"/>
      <c r="F27" s="142"/>
      <c r="G27" s="142"/>
      <c r="H27" s="161"/>
      <c r="I27" s="161"/>
      <c r="J27" s="161"/>
      <c r="K27" s="281"/>
      <c r="L27" s="161"/>
      <c r="M27" s="161"/>
      <c r="N27" s="161"/>
      <c r="O27" s="161"/>
      <c r="P27" s="161"/>
      <c r="Q27" s="102"/>
      <c r="R27" s="102"/>
      <c r="S27" s="102"/>
    </row>
    <row r="28" spans="1:29" s="141" customFormat="1" ht="18" customHeight="1" x14ac:dyDescent="0.2">
      <c r="B28" s="337" t="s">
        <v>411</v>
      </c>
      <c r="C28" s="337"/>
      <c r="D28" s="337"/>
      <c r="E28" s="337"/>
      <c r="F28" s="337" t="s">
        <v>412</v>
      </c>
      <c r="G28" s="337"/>
      <c r="H28" s="338"/>
      <c r="I28" s="337"/>
      <c r="J28" s="337"/>
      <c r="K28" s="337" t="s">
        <v>411</v>
      </c>
      <c r="L28" s="337"/>
      <c r="M28" s="338"/>
      <c r="N28" s="337"/>
      <c r="O28" s="102"/>
      <c r="P28" s="113"/>
    </row>
    <row r="29" spans="1:29" s="141" customFormat="1" ht="18" customHeight="1" x14ac:dyDescent="0.2">
      <c r="B29" s="337"/>
      <c r="C29" s="337"/>
      <c r="D29" s="337"/>
      <c r="E29" s="337"/>
      <c r="F29" s="337"/>
      <c r="G29" s="337"/>
      <c r="H29" s="338"/>
      <c r="I29" s="337"/>
      <c r="J29" s="337"/>
      <c r="K29" s="337"/>
      <c r="L29" s="337"/>
      <c r="M29" s="338"/>
      <c r="N29" s="337"/>
      <c r="O29" s="102"/>
      <c r="P29" s="113"/>
    </row>
    <row r="30" spans="1:29" s="141" customFormat="1" ht="18" customHeight="1" x14ac:dyDescent="0.2">
      <c r="B30" s="337"/>
      <c r="C30" s="337"/>
      <c r="D30" s="337"/>
      <c r="E30" s="337"/>
      <c r="F30" s="337"/>
      <c r="G30" s="337"/>
      <c r="H30" s="338"/>
      <c r="I30" s="337"/>
      <c r="J30" s="337"/>
      <c r="K30" s="337"/>
      <c r="L30" s="337"/>
      <c r="M30" s="338"/>
      <c r="N30" s="337"/>
      <c r="O30" s="102"/>
      <c r="P30" s="102"/>
    </row>
    <row r="31" spans="1:29" s="141" customFormat="1" ht="18" customHeight="1" thickBot="1" x14ac:dyDescent="0.25">
      <c r="B31" s="346"/>
      <c r="C31" s="347"/>
      <c r="D31" s="348"/>
      <c r="E31" s="340"/>
      <c r="F31" s="346"/>
      <c r="G31" s="346"/>
      <c r="H31" s="354"/>
      <c r="I31" s="346"/>
      <c r="J31" s="341"/>
      <c r="K31" s="346"/>
      <c r="L31" s="346"/>
      <c r="M31" s="360"/>
      <c r="N31" s="339"/>
      <c r="O31" s="102"/>
      <c r="P31" s="102"/>
    </row>
    <row r="32" spans="1:29" s="141" customFormat="1" ht="18" customHeight="1" x14ac:dyDescent="0.2">
      <c r="B32" s="558" t="s">
        <v>413</v>
      </c>
      <c r="C32" s="558"/>
      <c r="D32" s="558"/>
      <c r="E32" s="342"/>
      <c r="F32" s="559" t="s">
        <v>414</v>
      </c>
      <c r="G32" s="559"/>
      <c r="H32" s="559"/>
      <c r="I32" s="559"/>
      <c r="J32" s="343"/>
      <c r="K32" s="561" t="s">
        <v>429</v>
      </c>
      <c r="L32" s="561"/>
      <c r="M32" s="342"/>
      <c r="N32" s="358"/>
      <c r="O32" s="162"/>
      <c r="P32" s="162"/>
    </row>
    <row r="33" spans="1:29" s="141" customFormat="1" ht="18" customHeight="1" x14ac:dyDescent="0.2">
      <c r="B33" s="558" t="s">
        <v>415</v>
      </c>
      <c r="C33" s="558"/>
      <c r="D33" s="558"/>
      <c r="E33" s="342"/>
      <c r="F33" s="559" t="s">
        <v>416</v>
      </c>
      <c r="G33" s="559"/>
      <c r="H33" s="559"/>
      <c r="I33" s="559"/>
      <c r="J33" s="343"/>
      <c r="K33" s="559" t="s">
        <v>417</v>
      </c>
      <c r="L33" s="559"/>
      <c r="M33" s="342"/>
      <c r="N33" s="342"/>
      <c r="O33" s="162"/>
      <c r="P33" s="162"/>
    </row>
    <row r="34" spans="1:29" s="141" customFormat="1" ht="18" customHeight="1" x14ac:dyDescent="0.2">
      <c r="B34" s="558" t="s">
        <v>418</v>
      </c>
      <c r="C34" s="558"/>
      <c r="D34" s="558"/>
      <c r="E34" s="342"/>
      <c r="F34" s="559" t="s">
        <v>419</v>
      </c>
      <c r="G34" s="559"/>
      <c r="H34" s="559"/>
      <c r="I34" s="559"/>
      <c r="J34" s="343"/>
      <c r="K34" s="558"/>
      <c r="L34" s="558"/>
      <c r="M34" s="558"/>
      <c r="N34" s="558"/>
      <c r="O34" s="165"/>
      <c r="P34" s="165"/>
    </row>
    <row r="35" spans="1:29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AA35" s="167"/>
    </row>
    <row r="36" spans="1:29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29" ht="18" customHeight="1" x14ac:dyDescent="0.2">
      <c r="A37" s="141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41"/>
      <c r="R37" s="141"/>
      <c r="S37" s="141"/>
    </row>
    <row r="38" spans="1:29" ht="18" customHeight="1" x14ac:dyDescent="0.2">
      <c r="A38" s="14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41"/>
      <c r="R38" s="141"/>
      <c r="S38" s="141"/>
      <c r="AC38" s="168">
        <f>+AA38-AB38</f>
        <v>0</v>
      </c>
    </row>
    <row r="39" spans="1:29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9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AB41" s="169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70"/>
      <c r="L43" s="102"/>
      <c r="M43" s="102"/>
      <c r="N43" s="102"/>
      <c r="O43" s="102"/>
      <c r="P43" s="102"/>
      <c r="Q43" s="102"/>
      <c r="R43" s="102"/>
      <c r="S43" s="102"/>
      <c r="AB43" s="171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27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27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27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27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2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27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27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U55" s="103"/>
      <c r="V55" s="103"/>
      <c r="W55" s="103"/>
      <c r="X55" s="103"/>
      <c r="AA55" s="103"/>
    </row>
    <row r="56" spans="1:27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U56" s="103"/>
      <c r="V56" s="103"/>
      <c r="W56" s="103"/>
      <c r="X56" s="103"/>
      <c r="AA56" s="103"/>
    </row>
    <row r="57" spans="1:27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U57" s="103"/>
      <c r="V57" s="103"/>
      <c r="W57" s="103"/>
      <c r="X57" s="103"/>
      <c r="AA57" s="103"/>
    </row>
    <row r="58" spans="1:27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U58" s="103"/>
      <c r="V58" s="103"/>
      <c r="W58" s="103"/>
      <c r="X58" s="103"/>
      <c r="AA58" s="103"/>
    </row>
    <row r="59" spans="1:27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U59" s="103"/>
      <c r="V59" s="103"/>
      <c r="W59" s="103"/>
      <c r="X59" s="103"/>
      <c r="AA59" s="103"/>
    </row>
    <row r="60" spans="1:27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U60" s="103"/>
      <c r="V60" s="103"/>
      <c r="W60" s="103"/>
      <c r="X60" s="103"/>
      <c r="AA60" s="103"/>
    </row>
    <row r="61" spans="1:2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U61" s="103"/>
      <c r="V61" s="103"/>
      <c r="W61" s="103"/>
      <c r="X61" s="103"/>
      <c r="AA61" s="103"/>
    </row>
    <row r="62" spans="1:27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U62" s="103"/>
      <c r="V62" s="103"/>
      <c r="W62" s="103"/>
      <c r="X62" s="103"/>
      <c r="AA62" s="103"/>
    </row>
    <row r="63" spans="1:27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U63" s="103"/>
      <c r="V63" s="103"/>
      <c r="W63" s="103"/>
      <c r="X63" s="103"/>
      <c r="AA63" s="103"/>
    </row>
    <row r="64" spans="1:27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U64" s="103"/>
      <c r="V64" s="103"/>
      <c r="W64" s="103"/>
      <c r="X64" s="103"/>
      <c r="AA64" s="103"/>
    </row>
    <row r="65" spans="1:2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U65" s="103"/>
      <c r="V65" s="103"/>
      <c r="W65" s="103"/>
      <c r="X65" s="103"/>
      <c r="AA65" s="103"/>
    </row>
    <row r="66" spans="1:2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U66" s="103"/>
      <c r="V66" s="103"/>
      <c r="W66" s="103"/>
      <c r="X66" s="103"/>
      <c r="AA66" s="103"/>
    </row>
    <row r="67" spans="1:2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U67" s="103"/>
      <c r="V67" s="103"/>
      <c r="W67" s="103"/>
      <c r="X67" s="103"/>
      <c r="AA67" s="103"/>
    </row>
    <row r="68" spans="1:2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U68" s="103"/>
      <c r="V68" s="103"/>
      <c r="W68" s="103"/>
      <c r="X68" s="103"/>
      <c r="AA68" s="103"/>
    </row>
    <row r="69" spans="1:2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U69" s="103"/>
      <c r="V69" s="103"/>
      <c r="W69" s="103"/>
      <c r="X69" s="103"/>
      <c r="AA69" s="103"/>
    </row>
    <row r="70" spans="1:2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U70" s="103"/>
      <c r="V70" s="103"/>
      <c r="W70" s="103"/>
      <c r="X70" s="103"/>
      <c r="AA70" s="103"/>
    </row>
    <row r="71" spans="1:2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U71" s="103"/>
      <c r="V71" s="103"/>
      <c r="W71" s="103"/>
      <c r="X71" s="103"/>
      <c r="AA71" s="103"/>
    </row>
    <row r="72" spans="1:2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U72" s="103"/>
      <c r="V72" s="103"/>
      <c r="W72" s="103"/>
      <c r="X72" s="103"/>
      <c r="AA72" s="103"/>
    </row>
    <row r="73" spans="1:2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U73" s="103"/>
      <c r="V73" s="103"/>
      <c r="W73" s="103"/>
      <c r="X73" s="103"/>
      <c r="AA73" s="103"/>
    </row>
    <row r="74" spans="1:2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U74" s="103"/>
      <c r="V74" s="103"/>
      <c r="W74" s="103"/>
      <c r="X74" s="103"/>
      <c r="AA74" s="103"/>
    </row>
    <row r="75" spans="1:2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U75" s="103"/>
      <c r="V75" s="103"/>
      <c r="W75" s="103"/>
      <c r="X75" s="103"/>
      <c r="AA75" s="103"/>
    </row>
    <row r="76" spans="1:2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U76" s="103"/>
      <c r="V76" s="103"/>
      <c r="W76" s="103"/>
      <c r="X76" s="103"/>
      <c r="AA76" s="103"/>
    </row>
    <row r="77" spans="1:2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U77" s="103"/>
      <c r="V77" s="103"/>
      <c r="W77" s="103"/>
      <c r="X77" s="103"/>
      <c r="AA77" s="103"/>
    </row>
    <row r="78" spans="1:2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U78" s="103"/>
      <c r="V78" s="103"/>
      <c r="W78" s="103"/>
      <c r="X78" s="103"/>
      <c r="AA78" s="103"/>
    </row>
    <row r="79" spans="1:2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U79" s="103"/>
      <c r="V79" s="103"/>
      <c r="W79" s="103"/>
      <c r="X79" s="103"/>
      <c r="AA79" s="103"/>
    </row>
    <row r="80" spans="1:2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U80" s="103"/>
      <c r="V80" s="103"/>
      <c r="W80" s="103"/>
      <c r="X80" s="103"/>
      <c r="AA80" s="103"/>
    </row>
    <row r="81" spans="1:2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U81" s="103"/>
      <c r="V81" s="103"/>
      <c r="W81" s="103"/>
      <c r="X81" s="103"/>
      <c r="AA81" s="103"/>
    </row>
    <row r="82" spans="1:2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U82" s="103"/>
      <c r="V82" s="103"/>
      <c r="W82" s="103"/>
      <c r="X82" s="103"/>
      <c r="AA82" s="103"/>
    </row>
    <row r="83" spans="1:2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U83" s="103"/>
      <c r="V83" s="103"/>
      <c r="W83" s="103"/>
      <c r="X83" s="103"/>
      <c r="AA83" s="103"/>
    </row>
    <row r="84" spans="1:2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U84" s="103"/>
      <c r="V84" s="103"/>
      <c r="W84" s="103"/>
      <c r="X84" s="103"/>
      <c r="AA84" s="103"/>
    </row>
    <row r="85" spans="1:2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U85" s="103"/>
      <c r="V85" s="103"/>
      <c r="W85" s="103"/>
      <c r="X85" s="103"/>
      <c r="AA85" s="103"/>
    </row>
    <row r="86" spans="1:2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U86" s="103"/>
      <c r="V86" s="103"/>
      <c r="W86" s="103"/>
      <c r="X86" s="103"/>
      <c r="AA86" s="103"/>
    </row>
    <row r="87" spans="1:2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U87" s="103"/>
      <c r="V87" s="103"/>
      <c r="W87" s="103"/>
      <c r="X87" s="103"/>
      <c r="AA87" s="103"/>
    </row>
    <row r="88" spans="1:2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U88" s="103"/>
      <c r="V88" s="103"/>
      <c r="W88" s="103"/>
      <c r="X88" s="103"/>
      <c r="AA88" s="103"/>
    </row>
    <row r="89" spans="1:2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U89" s="103"/>
      <c r="V89" s="103"/>
      <c r="W89" s="103"/>
      <c r="X89" s="103"/>
      <c r="AA89" s="103"/>
    </row>
    <row r="90" spans="1:27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U90" s="103"/>
      <c r="V90" s="103"/>
      <c r="W90" s="103"/>
      <c r="X90" s="103"/>
      <c r="AA90" s="103"/>
    </row>
    <row r="91" spans="1:27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U91" s="103"/>
      <c r="V91" s="103"/>
      <c r="W91" s="103"/>
      <c r="X91" s="103"/>
      <c r="AA91" s="103"/>
    </row>
    <row r="92" spans="1:27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U92" s="103"/>
      <c r="V92" s="103"/>
      <c r="W92" s="103"/>
      <c r="X92" s="103"/>
      <c r="AA92" s="103"/>
    </row>
  </sheetData>
  <mergeCells count="41">
    <mergeCell ref="B25:I25"/>
    <mergeCell ref="B24:I24"/>
    <mergeCell ref="C15:D15"/>
    <mergeCell ref="C20:D20"/>
    <mergeCell ref="C21:D21"/>
    <mergeCell ref="C19:D19"/>
    <mergeCell ref="C18:D18"/>
    <mergeCell ref="C22:D22"/>
    <mergeCell ref="B23:I23"/>
    <mergeCell ref="B11:B12"/>
    <mergeCell ref="C11:D12"/>
    <mergeCell ref="E11:G11"/>
    <mergeCell ref="H11:H12"/>
    <mergeCell ref="I11:I12"/>
    <mergeCell ref="K11:P11"/>
    <mergeCell ref="C13:D13"/>
    <mergeCell ref="C14:D14"/>
    <mergeCell ref="C16:D16"/>
    <mergeCell ref="C17:D17"/>
    <mergeCell ref="B32:D32"/>
    <mergeCell ref="F32:I32"/>
    <mergeCell ref="K32:L32"/>
    <mergeCell ref="N9:N10"/>
    <mergeCell ref="O2:P3"/>
    <mergeCell ref="B4:P4"/>
    <mergeCell ref="B5:E5"/>
    <mergeCell ref="F5:G5"/>
    <mergeCell ref="H5:J5"/>
    <mergeCell ref="K5:P5"/>
    <mergeCell ref="B2:B3"/>
    <mergeCell ref="C2:N3"/>
    <mergeCell ref="C6:P6"/>
    <mergeCell ref="D7:P7"/>
    <mergeCell ref="D8:M8"/>
    <mergeCell ref="O8:P8"/>
    <mergeCell ref="B33:D33"/>
    <mergeCell ref="F33:I33"/>
    <mergeCell ref="K33:L33"/>
    <mergeCell ref="B34:D34"/>
    <mergeCell ref="F34:I34"/>
    <mergeCell ref="K34:N34"/>
  </mergeCells>
  <conditionalFormatting sqref="A11:A34 O28:P34">
    <cfRule type="cellIs" dxfId="173" priority="1" operator="lessThan">
      <formula>0</formula>
    </cfRule>
  </conditionalFormatting>
  <conditionalFormatting sqref="A1:S9 A10:M10 O10:S10 B11:C11 H13:J22 K13:S26 J24:J26 B25:B26 H27:S27">
    <cfRule type="cellIs" dxfId="172" priority="5" operator="lessThan">
      <formula>0</formula>
    </cfRule>
  </conditionalFormatting>
  <conditionalFormatting sqref="B27:G27">
    <cfRule type="cellIs" dxfId="171" priority="4" operator="lessThan">
      <formula>0</formula>
    </cfRule>
  </conditionalFormatting>
  <conditionalFormatting sqref="E11:S12">
    <cfRule type="cellIs" dxfId="170" priority="3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colBreaks count="1" manualBreakCount="1">
    <brk id="16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55803-4CEC-4CF1-BD33-6B6A781F6CD4}">
  <sheetPr>
    <tabColor theme="8" tint="0.59999389629810485"/>
    <pageSetUpPr fitToPage="1"/>
  </sheetPr>
  <dimension ref="A1:AB103"/>
  <sheetViews>
    <sheetView view="pageBreakPreview" zoomScale="55" zoomScaleNormal="60" zoomScaleSheetLayoutView="55" workbookViewId="0">
      <selection activeCell="U14" sqref="U14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3.85546875" style="103" customWidth="1"/>
    <col min="7" max="7" width="14.28515625" style="103" customWidth="1"/>
    <col min="8" max="8" width="16.28515625" style="103" customWidth="1"/>
    <col min="9" max="9" width="16.140625" style="103" customWidth="1"/>
    <col min="10" max="10" width="32.42578125" style="103" customWidth="1"/>
    <col min="11" max="11" width="14.85546875" style="103" customWidth="1"/>
    <col min="12" max="12" width="23.7109375" style="103" customWidth="1"/>
    <col min="13" max="13" width="15.5703125" style="103" customWidth="1"/>
    <col min="14" max="14" width="14" style="103" customWidth="1"/>
    <col min="15" max="15" width="14.140625" style="103" customWidth="1"/>
    <col min="16" max="16" width="2.7109375" style="103" customWidth="1"/>
    <col min="17" max="18" width="10.85546875" style="103" customWidth="1"/>
    <col min="19" max="19" width="6.28515625" style="103" bestFit="1" customWidth="1"/>
    <col min="20" max="20" width="17.140625" style="104" customWidth="1"/>
    <col min="21" max="23" width="14.42578125" style="104"/>
    <col min="24" max="25" width="14.42578125" style="103"/>
    <col min="26" max="26" width="14.42578125" style="105"/>
    <col min="27" max="27" width="11.7109375" style="103" customWidth="1"/>
    <col min="28" max="16384" width="14.42578125" style="103"/>
  </cols>
  <sheetData>
    <row r="1" spans="1:28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</row>
    <row r="2" spans="1:28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6"/>
      <c r="N2" s="570"/>
      <c r="O2" s="571"/>
      <c r="P2" s="102"/>
      <c r="Q2" s="102"/>
      <c r="R2" s="102"/>
    </row>
    <row r="3" spans="1:28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9"/>
      <c r="N3" s="572"/>
      <c r="O3" s="573"/>
      <c r="P3" s="102"/>
      <c r="Q3" s="102"/>
      <c r="R3" s="102"/>
    </row>
    <row r="4" spans="1:28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6"/>
      <c r="P4" s="102"/>
      <c r="Q4" s="102"/>
      <c r="R4" s="102"/>
    </row>
    <row r="5" spans="1:28" ht="36.75" customHeight="1" thickBot="1" x14ac:dyDescent="0.25">
      <c r="A5" s="102"/>
      <c r="B5" s="577" t="s">
        <v>165</v>
      </c>
      <c r="C5" s="578"/>
      <c r="D5" s="578"/>
      <c r="E5" s="579"/>
      <c r="F5" s="283"/>
      <c r="G5" s="581"/>
      <c r="H5" s="578"/>
      <c r="I5" s="579"/>
      <c r="J5" s="582" t="s">
        <v>344</v>
      </c>
      <c r="K5" s="583"/>
      <c r="L5" s="583"/>
      <c r="M5" s="583"/>
      <c r="N5" s="583"/>
      <c r="O5" s="584"/>
      <c r="P5" s="102"/>
      <c r="Q5" s="102"/>
      <c r="R5" s="102"/>
    </row>
    <row r="6" spans="1:28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6"/>
      <c r="P6" s="102"/>
      <c r="Q6" s="102"/>
      <c r="R6" s="102"/>
    </row>
    <row r="7" spans="1:28" ht="18" customHeight="1" x14ac:dyDescent="0.2">
      <c r="A7" s="102"/>
      <c r="B7" s="107" t="s">
        <v>168</v>
      </c>
      <c r="C7" s="108">
        <v>7</v>
      </c>
      <c r="D7" s="587" t="s">
        <v>33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8"/>
      <c r="P7" s="102"/>
      <c r="Q7" s="102"/>
      <c r="R7" s="102"/>
    </row>
    <row r="8" spans="1:28" ht="18" customHeight="1" thickBot="1" x14ac:dyDescent="0.25">
      <c r="A8" s="102"/>
      <c r="B8" s="109" t="s">
        <v>2</v>
      </c>
      <c r="C8" s="110">
        <v>7.1</v>
      </c>
      <c r="D8" s="589" t="s">
        <v>223</v>
      </c>
      <c r="E8" s="589"/>
      <c r="F8" s="589"/>
      <c r="G8" s="589"/>
      <c r="H8" s="589"/>
      <c r="I8" s="589"/>
      <c r="J8" s="589"/>
      <c r="K8" s="589"/>
      <c r="L8" s="589"/>
      <c r="M8" s="111" t="s">
        <v>5</v>
      </c>
      <c r="N8" s="590"/>
      <c r="O8" s="591"/>
      <c r="P8" s="102"/>
      <c r="Q8" s="102"/>
      <c r="R8" s="102"/>
    </row>
    <row r="9" spans="1:28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592" t="s">
        <v>215</v>
      </c>
      <c r="N9" s="102"/>
      <c r="O9" s="113"/>
      <c r="P9" s="102"/>
      <c r="Q9" s="102"/>
      <c r="R9" s="102"/>
    </row>
    <row r="10" spans="1:28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593"/>
      <c r="N10" s="115"/>
      <c r="O10" s="116"/>
      <c r="P10" s="102"/>
      <c r="Q10" s="102"/>
      <c r="R10" s="102"/>
    </row>
    <row r="11" spans="1:28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22" t="s">
        <v>6</v>
      </c>
      <c r="H11" s="622" t="s">
        <v>224</v>
      </c>
      <c r="I11" s="118" t="s">
        <v>172</v>
      </c>
      <c r="J11" s="631" t="s">
        <v>173</v>
      </c>
      <c r="K11" s="595"/>
      <c r="L11" s="595"/>
      <c r="M11" s="595"/>
      <c r="N11" s="595"/>
      <c r="O11" s="632"/>
      <c r="P11" s="117"/>
      <c r="Q11" s="117"/>
      <c r="R11" s="117"/>
    </row>
    <row r="12" spans="1:28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623"/>
      <c r="H12" s="623"/>
      <c r="I12" s="121" t="s">
        <v>177</v>
      </c>
      <c r="J12" s="323" t="s">
        <v>86</v>
      </c>
      <c r="K12" s="324"/>
      <c r="L12" s="324"/>
      <c r="M12" s="324"/>
      <c r="N12" s="324"/>
      <c r="O12" s="325"/>
      <c r="P12" s="119"/>
      <c r="Q12" s="119"/>
      <c r="R12" s="119"/>
    </row>
    <row r="13" spans="1:28" ht="44.25" customHeight="1" x14ac:dyDescent="0.2">
      <c r="A13" s="117"/>
      <c r="B13" s="122"/>
      <c r="C13" s="624" t="s">
        <v>307</v>
      </c>
      <c r="D13" s="625"/>
      <c r="E13" s="130">
        <v>3.0510834749264646</v>
      </c>
      <c r="F13" s="124">
        <v>2.5499999999999998</v>
      </c>
      <c r="G13" s="126">
        <v>1</v>
      </c>
      <c r="H13" s="126"/>
      <c r="I13" s="127">
        <f t="shared" ref="I13:I28" si="0">SUM(E13*F13)*G13</f>
        <v>7.780262861062484</v>
      </c>
      <c r="J13" s="326"/>
      <c r="K13" s="308"/>
      <c r="L13" s="308"/>
      <c r="M13" s="308"/>
      <c r="N13" s="308"/>
      <c r="O13" s="327"/>
      <c r="P13" s="117"/>
      <c r="Q13" s="117"/>
      <c r="R13" s="117"/>
      <c r="AB13" s="128"/>
    </row>
    <row r="14" spans="1:28" ht="44.25" customHeight="1" x14ac:dyDescent="0.2">
      <c r="A14" s="117"/>
      <c r="B14" s="122"/>
      <c r="C14" s="624" t="s">
        <v>307</v>
      </c>
      <c r="D14" s="625"/>
      <c r="E14" s="123">
        <v>2.7</v>
      </c>
      <c r="F14" s="124">
        <v>2.5499999999999998</v>
      </c>
      <c r="G14" s="126">
        <v>1</v>
      </c>
      <c r="H14" s="126"/>
      <c r="I14" s="127">
        <f t="shared" ref="I14" si="1">SUM(E14*F14)*G14</f>
        <v>6.8849999999999998</v>
      </c>
      <c r="J14" s="326"/>
      <c r="K14" s="308"/>
      <c r="L14" s="308"/>
      <c r="M14" s="308"/>
      <c r="N14" s="308"/>
      <c r="O14" s="327"/>
      <c r="P14" s="117"/>
      <c r="Q14" s="117"/>
      <c r="R14" s="117"/>
      <c r="AB14" s="128"/>
    </row>
    <row r="15" spans="1:28" ht="44.25" customHeight="1" x14ac:dyDescent="0.2">
      <c r="A15" s="117"/>
      <c r="B15" s="129"/>
      <c r="C15" s="624" t="s">
        <v>308</v>
      </c>
      <c r="D15" s="625"/>
      <c r="E15" s="123">
        <v>3.35</v>
      </c>
      <c r="F15" s="124">
        <v>2.95</v>
      </c>
      <c r="G15" s="126">
        <v>1</v>
      </c>
      <c r="H15" s="126"/>
      <c r="I15" s="127">
        <f t="shared" si="0"/>
        <v>9.8825000000000003</v>
      </c>
      <c r="J15" s="326"/>
      <c r="K15" s="308"/>
      <c r="L15" s="308"/>
      <c r="M15" s="308"/>
      <c r="N15" s="308"/>
      <c r="O15" s="327"/>
      <c r="P15" s="117"/>
      <c r="Q15" s="117"/>
      <c r="R15" s="117"/>
      <c r="AB15" s="128"/>
    </row>
    <row r="16" spans="1:28" ht="44.25" customHeight="1" x14ac:dyDescent="0.2">
      <c r="A16" s="117"/>
      <c r="B16" s="129"/>
      <c r="C16" s="624" t="s">
        <v>309</v>
      </c>
      <c r="D16" s="625"/>
      <c r="E16" s="130">
        <v>3.36</v>
      </c>
      <c r="F16" s="124">
        <v>2.7</v>
      </c>
      <c r="G16" s="126">
        <v>1</v>
      </c>
      <c r="H16" s="126"/>
      <c r="I16" s="127">
        <f t="shared" si="0"/>
        <v>9.072000000000001</v>
      </c>
      <c r="J16" s="326"/>
      <c r="K16" s="308"/>
      <c r="L16" s="308"/>
      <c r="M16" s="308"/>
      <c r="N16" s="308"/>
      <c r="O16" s="327"/>
      <c r="P16" s="117"/>
      <c r="Q16" s="117"/>
      <c r="R16" s="117"/>
      <c r="AB16" s="128"/>
    </row>
    <row r="17" spans="1:28" ht="44.25" customHeight="1" x14ac:dyDescent="0.2">
      <c r="A17" s="117"/>
      <c r="B17" s="129"/>
      <c r="C17" s="624" t="s">
        <v>311</v>
      </c>
      <c r="D17" s="625"/>
      <c r="E17" s="130">
        <v>3</v>
      </c>
      <c r="F17" s="124">
        <v>2.7</v>
      </c>
      <c r="G17" s="126">
        <v>1</v>
      </c>
      <c r="H17" s="126"/>
      <c r="I17" s="127">
        <f t="shared" si="0"/>
        <v>8.1000000000000014</v>
      </c>
      <c r="J17" s="326"/>
      <c r="K17" s="308"/>
      <c r="L17" s="308"/>
      <c r="M17" s="308"/>
      <c r="N17" s="308"/>
      <c r="O17" s="327"/>
      <c r="P17" s="117"/>
      <c r="Q17" s="117"/>
      <c r="R17" s="117"/>
      <c r="AB17" s="128"/>
    </row>
    <row r="18" spans="1:28" ht="44.25" customHeight="1" x14ac:dyDescent="0.2">
      <c r="A18" s="117"/>
      <c r="B18" s="129"/>
      <c r="C18" s="624" t="s">
        <v>310</v>
      </c>
      <c r="D18" s="625"/>
      <c r="E18" s="130">
        <v>3.36</v>
      </c>
      <c r="F18" s="124">
        <v>2.7</v>
      </c>
      <c r="G18" s="126">
        <v>1</v>
      </c>
      <c r="H18" s="126"/>
      <c r="I18" s="127">
        <f t="shared" si="0"/>
        <v>9.072000000000001</v>
      </c>
      <c r="J18" s="326"/>
      <c r="K18" s="308"/>
      <c r="L18" s="308"/>
      <c r="M18" s="308"/>
      <c r="N18" s="308"/>
      <c r="O18" s="327"/>
      <c r="P18" s="117"/>
      <c r="Q18" s="117"/>
      <c r="R18" s="117"/>
      <c r="AB18" s="128"/>
    </row>
    <row r="19" spans="1:28" ht="44.25" customHeight="1" x14ac:dyDescent="0.2">
      <c r="A19" s="117"/>
      <c r="B19" s="129"/>
      <c r="C19" s="624" t="s">
        <v>312</v>
      </c>
      <c r="D19" s="625"/>
      <c r="E19" s="130">
        <v>3</v>
      </c>
      <c r="F19" s="124">
        <v>2.7</v>
      </c>
      <c r="G19" s="126">
        <v>1</v>
      </c>
      <c r="H19" s="126"/>
      <c r="I19" s="127">
        <f t="shared" si="0"/>
        <v>8.1000000000000014</v>
      </c>
      <c r="J19" s="326"/>
      <c r="K19" s="308"/>
      <c r="L19" s="308"/>
      <c r="M19" s="308"/>
      <c r="N19" s="308"/>
      <c r="O19" s="327"/>
      <c r="P19" s="117"/>
      <c r="Q19" s="117"/>
      <c r="R19" s="117"/>
      <c r="AB19" s="128"/>
    </row>
    <row r="20" spans="1:28" ht="44.25" customHeight="1" x14ac:dyDescent="0.2">
      <c r="A20" s="117"/>
      <c r="B20" s="129"/>
      <c r="C20" s="624" t="s">
        <v>313</v>
      </c>
      <c r="D20" s="625"/>
      <c r="E20" s="130">
        <v>0.56999999999999995</v>
      </c>
      <c r="F20" s="124">
        <v>0.6</v>
      </c>
      <c r="G20" s="126">
        <v>4</v>
      </c>
      <c r="H20" s="126"/>
      <c r="I20" s="127">
        <f t="shared" si="0"/>
        <v>1.3679999999999999</v>
      </c>
      <c r="J20" s="326"/>
      <c r="K20" s="308"/>
      <c r="L20" s="308"/>
      <c r="M20" s="308"/>
      <c r="N20" s="308"/>
      <c r="O20" s="327"/>
      <c r="P20" s="117"/>
      <c r="Q20" s="117"/>
      <c r="R20" s="117"/>
      <c r="AB20" s="128"/>
    </row>
    <row r="21" spans="1:28" ht="44.25" customHeight="1" x14ac:dyDescent="0.2">
      <c r="A21" s="117"/>
      <c r="B21" s="129"/>
      <c r="C21" s="624" t="s">
        <v>313</v>
      </c>
      <c r="D21" s="625"/>
      <c r="E21" s="130">
        <v>0.15</v>
      </c>
      <c r="F21" s="130">
        <v>0.56999999999999995</v>
      </c>
      <c r="G21" s="126">
        <v>2</v>
      </c>
      <c r="H21" s="126"/>
      <c r="I21" s="127">
        <f t="shared" si="0"/>
        <v>0.17099999999999999</v>
      </c>
      <c r="J21" s="326"/>
      <c r="K21" s="308"/>
      <c r="L21" s="308"/>
      <c r="M21" s="308"/>
      <c r="N21" s="308"/>
      <c r="O21" s="327"/>
      <c r="P21" s="117"/>
      <c r="Q21" s="117"/>
      <c r="R21" s="117"/>
      <c r="AB21" s="128"/>
    </row>
    <row r="22" spans="1:28" ht="44.25" customHeight="1" x14ac:dyDescent="0.2">
      <c r="A22" s="117"/>
      <c r="B22" s="129"/>
      <c r="C22" s="624" t="s">
        <v>314</v>
      </c>
      <c r="D22" s="625"/>
      <c r="E22" s="130">
        <f>SUM(1+1.15+0.36+0.15)</f>
        <v>2.6599999999999997</v>
      </c>
      <c r="F22" s="124">
        <v>2.02</v>
      </c>
      <c r="G22" s="126">
        <v>1</v>
      </c>
      <c r="H22" s="126"/>
      <c r="I22" s="127">
        <f t="shared" si="0"/>
        <v>5.3731999999999998</v>
      </c>
      <c r="J22" s="326"/>
      <c r="K22" s="308"/>
      <c r="L22" s="308"/>
      <c r="M22" s="308"/>
      <c r="N22" s="308"/>
      <c r="O22" s="327"/>
      <c r="P22" s="117"/>
      <c r="Q22" s="117"/>
      <c r="R22" s="117"/>
      <c r="AB22" s="128"/>
    </row>
    <row r="23" spans="1:28" ht="44.25" customHeight="1" x14ac:dyDescent="0.2">
      <c r="A23" s="117"/>
      <c r="B23" s="129"/>
      <c r="C23" s="624" t="s">
        <v>314</v>
      </c>
      <c r="D23" s="625"/>
      <c r="E23" s="130">
        <f>SUM(1+1+0.16+0.19+0.15+0.5)</f>
        <v>3</v>
      </c>
      <c r="F23" s="124">
        <v>2.02</v>
      </c>
      <c r="G23" s="126">
        <v>1</v>
      </c>
      <c r="H23" s="126"/>
      <c r="I23" s="127">
        <f t="shared" si="0"/>
        <v>6.0600000000000005</v>
      </c>
      <c r="J23" s="326"/>
      <c r="K23" s="308"/>
      <c r="L23" s="308"/>
      <c r="M23" s="308"/>
      <c r="N23" s="308"/>
      <c r="O23" s="327"/>
      <c r="P23" s="117"/>
      <c r="Q23" s="117"/>
      <c r="R23" s="117"/>
      <c r="AB23" s="128"/>
    </row>
    <row r="24" spans="1:28" ht="44.25" customHeight="1" x14ac:dyDescent="0.2">
      <c r="A24" s="117"/>
      <c r="B24" s="129"/>
      <c r="C24" s="624" t="s">
        <v>315</v>
      </c>
      <c r="D24" s="625"/>
      <c r="E24" s="130">
        <f>SUM(1.87+1.87+0.94)</f>
        <v>4.68</v>
      </c>
      <c r="F24" s="124">
        <v>0.15</v>
      </c>
      <c r="G24" s="126">
        <v>1</v>
      </c>
      <c r="H24" s="126"/>
      <c r="I24" s="127">
        <f t="shared" si="0"/>
        <v>0.70199999999999996</v>
      </c>
      <c r="J24" s="326"/>
      <c r="K24" s="308"/>
      <c r="L24" s="308"/>
      <c r="M24" s="308"/>
      <c r="N24" s="308"/>
      <c r="O24" s="327"/>
      <c r="P24" s="117"/>
      <c r="Q24" s="117"/>
      <c r="R24" s="117"/>
      <c r="AB24" s="128"/>
    </row>
    <row r="25" spans="1:28" ht="44.25" customHeight="1" x14ac:dyDescent="0.2">
      <c r="A25" s="117"/>
      <c r="B25" s="129"/>
      <c r="C25" s="624" t="s">
        <v>317</v>
      </c>
      <c r="D25" s="625"/>
      <c r="E25" s="130">
        <f>SUM(1+1+0.6+0.6)</f>
        <v>3.2</v>
      </c>
      <c r="F25" s="124">
        <v>0.15</v>
      </c>
      <c r="G25" s="126">
        <v>1</v>
      </c>
      <c r="H25" s="126"/>
      <c r="I25" s="127">
        <f t="shared" si="0"/>
        <v>0.48</v>
      </c>
      <c r="J25" s="326"/>
      <c r="K25" s="308"/>
      <c r="L25" s="308"/>
      <c r="M25" s="308"/>
      <c r="N25" s="308"/>
      <c r="O25" s="327"/>
      <c r="P25" s="117"/>
      <c r="Q25" s="117"/>
      <c r="R25" s="117"/>
      <c r="AB25" s="128"/>
    </row>
    <row r="26" spans="1:28" ht="44.25" customHeight="1" x14ac:dyDescent="0.2">
      <c r="A26" s="117"/>
      <c r="B26" s="129"/>
      <c r="C26" s="320"/>
      <c r="D26" s="321"/>
      <c r="E26" s="130"/>
      <c r="F26" s="124"/>
      <c r="G26" s="126"/>
      <c r="H26" s="126"/>
      <c r="I26" s="127"/>
      <c r="J26" s="326"/>
      <c r="K26" s="308"/>
      <c r="L26" s="308"/>
      <c r="M26" s="308"/>
      <c r="N26" s="308"/>
      <c r="O26" s="308"/>
      <c r="P26" s="117"/>
      <c r="Q26" s="117"/>
      <c r="R26" s="117"/>
      <c r="AB26" s="128"/>
    </row>
    <row r="27" spans="1:28" ht="44.25" customHeight="1" thickBot="1" x14ac:dyDescent="0.25">
      <c r="A27" s="117"/>
      <c r="B27" s="349"/>
      <c r="C27" s="668" t="s">
        <v>316</v>
      </c>
      <c r="D27" s="669"/>
      <c r="E27" s="130">
        <f>SUM(2.6+2.6+0.3+0.3)</f>
        <v>5.8</v>
      </c>
      <c r="F27" s="355">
        <v>0.15</v>
      </c>
      <c r="G27" s="356">
        <v>1</v>
      </c>
      <c r="H27" s="356"/>
      <c r="I27" s="357">
        <f t="shared" si="0"/>
        <v>0.87</v>
      </c>
      <c r="J27" s="326"/>
      <c r="K27" s="308"/>
      <c r="L27" s="308"/>
      <c r="M27" s="308"/>
      <c r="N27" s="308"/>
      <c r="O27" s="308"/>
      <c r="P27" s="117"/>
      <c r="Q27" s="117"/>
      <c r="R27" s="117"/>
      <c r="AB27" s="128"/>
    </row>
    <row r="28" spans="1:28" ht="44.25" customHeight="1" thickBot="1" x14ac:dyDescent="0.25">
      <c r="A28" s="117"/>
      <c r="B28" s="345"/>
      <c r="C28" s="673" t="s">
        <v>298</v>
      </c>
      <c r="D28" s="674"/>
      <c r="E28" s="130">
        <v>0.94</v>
      </c>
      <c r="F28" s="350">
        <v>1.87</v>
      </c>
      <c r="G28" s="351">
        <v>-1</v>
      </c>
      <c r="H28" s="352"/>
      <c r="I28" s="353">
        <f t="shared" si="0"/>
        <v>-1.7578</v>
      </c>
      <c r="J28" s="328"/>
      <c r="K28" s="366"/>
      <c r="L28" s="366"/>
      <c r="M28" s="366"/>
      <c r="N28" s="366"/>
      <c r="O28" s="330"/>
      <c r="P28" s="117"/>
      <c r="Q28" s="117"/>
      <c r="R28" s="117"/>
      <c r="AB28" s="128"/>
    </row>
    <row r="29" spans="1:28" ht="18" customHeight="1" thickBot="1" x14ac:dyDescent="0.25">
      <c r="A29" s="102"/>
      <c r="B29" s="184"/>
      <c r="C29" s="185"/>
      <c r="D29" s="185"/>
      <c r="E29" s="186"/>
      <c r="F29" s="187"/>
      <c r="G29" s="188"/>
      <c r="H29" s="188"/>
      <c r="I29" s="189"/>
      <c r="J29" s="326"/>
      <c r="K29" s="598"/>
      <c r="L29" s="598"/>
      <c r="M29" s="359"/>
      <c r="N29" s="359"/>
      <c r="O29" s="327"/>
      <c r="P29" s="102"/>
      <c r="Q29" s="102"/>
      <c r="R29" s="102"/>
    </row>
    <row r="30" spans="1:28" ht="18" customHeight="1" thickBot="1" x14ac:dyDescent="0.25">
      <c r="A30" s="102"/>
      <c r="B30" s="643" t="s">
        <v>182</v>
      </c>
      <c r="C30" s="644"/>
      <c r="D30" s="644"/>
      <c r="E30" s="644"/>
      <c r="F30" s="644"/>
      <c r="G30" s="644"/>
      <c r="H30" s="645"/>
      <c r="I30" s="133">
        <f>SUM(I13:I28)</f>
        <v>72.158162861062493</v>
      </c>
      <c r="J30" s="326"/>
      <c r="K30" s="308"/>
      <c r="L30" s="308"/>
      <c r="M30" s="308"/>
      <c r="N30" s="308"/>
      <c r="O30" s="327"/>
      <c r="P30" s="102"/>
      <c r="Q30" s="117"/>
      <c r="R30" s="102"/>
    </row>
    <row r="31" spans="1:28" ht="18" customHeight="1" x14ac:dyDescent="0.2">
      <c r="A31" s="102"/>
      <c r="B31" s="653" t="s">
        <v>183</v>
      </c>
      <c r="C31" s="654"/>
      <c r="D31" s="654"/>
      <c r="E31" s="654"/>
      <c r="F31" s="654"/>
      <c r="G31" s="654"/>
      <c r="H31" s="655"/>
      <c r="I31" s="364">
        <v>0</v>
      </c>
      <c r="J31" s="326"/>
      <c r="K31" s="308"/>
      <c r="L31" s="308"/>
      <c r="M31" s="308"/>
      <c r="N31" s="308"/>
      <c r="O31" s="327"/>
      <c r="P31" s="102"/>
      <c r="R31" s="102"/>
    </row>
    <row r="32" spans="1:28" ht="18" customHeight="1" x14ac:dyDescent="0.2">
      <c r="A32" s="102"/>
      <c r="B32" s="667" t="s">
        <v>172</v>
      </c>
      <c r="C32" s="667"/>
      <c r="D32" s="667"/>
      <c r="E32" s="667"/>
      <c r="F32" s="667"/>
      <c r="G32" s="667"/>
      <c r="H32" s="667"/>
      <c r="I32" s="365">
        <f>I30-I31</f>
        <v>72.158162861062493</v>
      </c>
      <c r="J32" s="308"/>
      <c r="K32" s="308"/>
      <c r="L32" s="308"/>
      <c r="M32" s="308"/>
      <c r="N32" s="308"/>
      <c r="O32" s="327"/>
      <c r="P32" s="102"/>
      <c r="Q32" s="102"/>
      <c r="R32" s="102"/>
    </row>
    <row r="33" spans="1:28" ht="18" customHeight="1" x14ac:dyDescent="0.2">
      <c r="A33" s="102"/>
      <c r="B33" s="142"/>
      <c r="C33" s="142"/>
      <c r="D33" s="142"/>
      <c r="E33" s="142"/>
      <c r="F33" s="142"/>
      <c r="G33" s="161"/>
      <c r="H33" s="161"/>
      <c r="I33" s="161"/>
      <c r="J33" s="281"/>
      <c r="K33" s="161"/>
      <c r="L33" s="161"/>
      <c r="M33" s="161"/>
      <c r="N33" s="161"/>
      <c r="O33" s="161"/>
      <c r="P33" s="102"/>
      <c r="Q33" s="102"/>
      <c r="R33" s="102"/>
    </row>
    <row r="34" spans="1:28" s="141" customFormat="1" ht="18" customHeight="1" x14ac:dyDescent="0.2">
      <c r="B34" s="145"/>
      <c r="C34" s="142"/>
      <c r="D34" s="142"/>
      <c r="E34" s="143"/>
      <c r="F34" s="144"/>
      <c r="H34" s="147"/>
      <c r="I34" s="102"/>
      <c r="J34" s="147"/>
      <c r="K34" s="147"/>
      <c r="L34" s="147"/>
      <c r="M34" s="147"/>
      <c r="N34" s="102"/>
      <c r="O34" s="102"/>
      <c r="T34" s="148"/>
      <c r="U34" s="148"/>
      <c r="V34" s="148"/>
      <c r="W34" s="148"/>
      <c r="Z34" s="149"/>
    </row>
    <row r="35" spans="1:28" s="141" customFormat="1" ht="18" customHeight="1" x14ac:dyDescent="0.2">
      <c r="B35" s="337" t="s">
        <v>411</v>
      </c>
      <c r="C35" s="337"/>
      <c r="D35" s="337"/>
      <c r="E35" s="337"/>
      <c r="F35" s="337" t="s">
        <v>412</v>
      </c>
      <c r="G35" s="337"/>
      <c r="H35" s="338"/>
      <c r="I35" s="337"/>
      <c r="J35" s="337"/>
      <c r="K35" s="337" t="s">
        <v>411</v>
      </c>
      <c r="L35" s="337"/>
      <c r="M35" s="338"/>
      <c r="N35" s="337"/>
      <c r="O35" s="102"/>
      <c r="P35" s="102"/>
    </row>
    <row r="36" spans="1:28" s="141" customFormat="1" ht="18" customHeight="1" x14ac:dyDescent="0.2">
      <c r="B36" s="337"/>
      <c r="C36" s="337"/>
      <c r="D36" s="337"/>
      <c r="E36" s="337"/>
      <c r="F36" s="337"/>
      <c r="G36" s="337"/>
      <c r="H36" s="338"/>
      <c r="I36" s="337"/>
      <c r="J36" s="337"/>
      <c r="K36" s="337"/>
      <c r="L36" s="337"/>
      <c r="M36" s="338"/>
      <c r="N36" s="337"/>
      <c r="O36" s="102"/>
      <c r="P36" s="102"/>
    </row>
    <row r="37" spans="1:28" s="141" customFormat="1" ht="18" customHeight="1" x14ac:dyDescent="0.2">
      <c r="B37" s="337"/>
      <c r="C37" s="337"/>
      <c r="D37" s="337"/>
      <c r="E37" s="337"/>
      <c r="F37" s="337"/>
      <c r="G37" s="337"/>
      <c r="H37" s="338"/>
      <c r="I37" s="337"/>
      <c r="J37" s="337"/>
      <c r="K37" s="337"/>
      <c r="L37" s="337"/>
      <c r="M37" s="338"/>
      <c r="N37" s="337"/>
      <c r="O37" s="102"/>
      <c r="P37" s="102"/>
    </row>
    <row r="38" spans="1:28" s="141" customFormat="1" ht="18" customHeight="1" thickBot="1" x14ac:dyDescent="0.25">
      <c r="B38" s="346"/>
      <c r="C38" s="347"/>
      <c r="D38" s="348"/>
      <c r="E38" s="340"/>
      <c r="F38" s="346"/>
      <c r="G38" s="346"/>
      <c r="H38" s="354"/>
      <c r="I38" s="346"/>
      <c r="J38" s="341"/>
      <c r="K38" s="346"/>
      <c r="L38" s="346"/>
      <c r="M38" s="360"/>
      <c r="N38" s="339"/>
      <c r="O38" s="102"/>
      <c r="P38" s="102"/>
    </row>
    <row r="39" spans="1:28" s="141" customFormat="1" ht="18" customHeight="1" x14ac:dyDescent="0.2">
      <c r="B39" s="558" t="s">
        <v>413</v>
      </c>
      <c r="C39" s="558"/>
      <c r="D39" s="558"/>
      <c r="E39" s="342"/>
      <c r="F39" s="559" t="s">
        <v>414</v>
      </c>
      <c r="G39" s="559"/>
      <c r="H39" s="559"/>
      <c r="I39" s="559"/>
      <c r="J39" s="343"/>
      <c r="K39" s="561" t="s">
        <v>429</v>
      </c>
      <c r="L39" s="561"/>
      <c r="M39" s="342"/>
      <c r="N39" s="358"/>
      <c r="O39" s="162"/>
      <c r="P39" s="162"/>
    </row>
    <row r="40" spans="1:28" s="141" customFormat="1" ht="18" customHeight="1" x14ac:dyDescent="0.2">
      <c r="B40" s="558" t="s">
        <v>415</v>
      </c>
      <c r="C40" s="558"/>
      <c r="D40" s="558"/>
      <c r="E40" s="342"/>
      <c r="F40" s="559" t="s">
        <v>416</v>
      </c>
      <c r="G40" s="559"/>
      <c r="H40" s="559"/>
      <c r="I40" s="559"/>
      <c r="J40" s="343"/>
      <c r="K40" s="559" t="s">
        <v>417</v>
      </c>
      <c r="L40" s="559"/>
      <c r="M40" s="342"/>
      <c r="N40" s="342"/>
      <c r="O40" s="162"/>
      <c r="P40" s="162"/>
    </row>
    <row r="41" spans="1:28" s="141" customFormat="1" ht="18" customHeight="1" x14ac:dyDescent="0.2">
      <c r="B41" s="558" t="s">
        <v>418</v>
      </c>
      <c r="C41" s="558"/>
      <c r="D41" s="558"/>
      <c r="E41" s="342"/>
      <c r="F41" s="559" t="s">
        <v>419</v>
      </c>
      <c r="G41" s="559"/>
      <c r="H41" s="559"/>
      <c r="I41" s="559"/>
      <c r="J41" s="343"/>
      <c r="K41" s="558"/>
      <c r="L41" s="558"/>
      <c r="M41" s="558"/>
      <c r="N41" s="558"/>
      <c r="O41" s="165"/>
      <c r="P41" s="165"/>
    </row>
    <row r="42" spans="1:28" s="141" customFormat="1" ht="18" customHeight="1" x14ac:dyDescent="0.2">
      <c r="B42" s="159"/>
      <c r="C42" s="159"/>
      <c r="D42" s="142"/>
      <c r="E42" s="160"/>
      <c r="F42" s="144"/>
      <c r="H42" s="161"/>
      <c r="I42" s="147"/>
      <c r="J42" s="161"/>
      <c r="K42" s="147"/>
      <c r="L42" s="147"/>
      <c r="M42" s="147"/>
      <c r="N42" s="162"/>
      <c r="O42" s="162"/>
      <c r="T42" s="148"/>
      <c r="U42" s="148"/>
      <c r="V42" s="148"/>
      <c r="W42" s="148"/>
      <c r="Z42" s="149"/>
    </row>
    <row r="43" spans="1:28" s="141" customFormat="1" ht="18" customHeight="1" x14ac:dyDescent="0.2">
      <c r="B43" s="163"/>
      <c r="C43" s="164"/>
      <c r="D43" s="164"/>
      <c r="E43" s="164"/>
      <c r="F43" s="164"/>
      <c r="H43" s="161"/>
      <c r="I43" s="115"/>
      <c r="M43" s="147"/>
      <c r="N43" s="162"/>
      <c r="O43" s="162"/>
      <c r="T43" s="148"/>
      <c r="U43" s="148"/>
      <c r="V43" s="148"/>
      <c r="W43" s="148"/>
      <c r="Z43" s="149"/>
    </row>
    <row r="44" spans="1:28" s="141" customFormat="1" ht="18" customHeight="1" thickBot="1" x14ac:dyDescent="0.25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T44" s="166"/>
      <c r="U44" s="148"/>
      <c r="V44" s="166"/>
      <c r="W44" s="166"/>
      <c r="Z44" s="149"/>
    </row>
    <row r="45" spans="1:28" s="141" customFormat="1" ht="44.25" customHeight="1" x14ac:dyDescent="0.2">
      <c r="A45" s="102"/>
      <c r="B45" s="562"/>
      <c r="C45" s="564" t="s">
        <v>164</v>
      </c>
      <c r="D45" s="565"/>
      <c r="E45" s="565"/>
      <c r="F45" s="565"/>
      <c r="G45" s="565"/>
      <c r="H45" s="565"/>
      <c r="I45" s="565"/>
      <c r="J45" s="565"/>
      <c r="K45" s="565"/>
      <c r="L45" s="565"/>
      <c r="M45" s="566"/>
      <c r="N45" s="570"/>
      <c r="O45" s="571"/>
      <c r="P45" s="102"/>
      <c r="Q45" s="102"/>
      <c r="R45" s="102"/>
      <c r="T45" s="148"/>
      <c r="U45" s="148"/>
      <c r="V45" s="148"/>
      <c r="W45" s="148"/>
      <c r="Z45" s="149"/>
      <c r="AB45" s="141">
        <f>+W46*0.01</f>
        <v>0</v>
      </c>
    </row>
    <row r="46" spans="1:28" ht="44.25" customHeight="1" x14ac:dyDescent="0.2">
      <c r="A46" s="102"/>
      <c r="B46" s="563"/>
      <c r="C46" s="567"/>
      <c r="D46" s="568"/>
      <c r="E46" s="568"/>
      <c r="F46" s="568"/>
      <c r="G46" s="568"/>
      <c r="H46" s="568"/>
      <c r="I46" s="568"/>
      <c r="J46" s="568"/>
      <c r="K46" s="568"/>
      <c r="L46" s="568"/>
      <c r="M46" s="569"/>
      <c r="N46" s="572"/>
      <c r="O46" s="573"/>
      <c r="P46" s="102"/>
      <c r="Q46" s="102"/>
      <c r="R46" s="102"/>
      <c r="Z46" s="167"/>
    </row>
    <row r="47" spans="1:28" ht="18" customHeight="1" x14ac:dyDescent="0.2">
      <c r="A47" s="102"/>
      <c r="B47" s="574"/>
      <c r="C47" s="575"/>
      <c r="D47" s="575"/>
      <c r="E47" s="575"/>
      <c r="F47" s="575"/>
      <c r="G47" s="575"/>
      <c r="H47" s="575"/>
      <c r="I47" s="575"/>
      <c r="J47" s="575"/>
      <c r="K47" s="575"/>
      <c r="L47" s="575"/>
      <c r="M47" s="575"/>
      <c r="N47" s="575"/>
      <c r="O47" s="576"/>
      <c r="P47" s="102"/>
      <c r="Q47" s="102"/>
      <c r="R47" s="102"/>
    </row>
    <row r="48" spans="1:28" ht="18" customHeight="1" thickBot="1" x14ac:dyDescent="0.25">
      <c r="A48" s="102"/>
      <c r="B48" s="577" t="s">
        <v>165</v>
      </c>
      <c r="C48" s="578"/>
      <c r="D48" s="578"/>
      <c r="E48" s="579"/>
      <c r="F48" s="283"/>
      <c r="G48" s="581"/>
      <c r="H48" s="578"/>
      <c r="I48" s="579"/>
      <c r="J48" s="582" t="s">
        <v>344</v>
      </c>
      <c r="K48" s="583"/>
      <c r="L48" s="583"/>
      <c r="M48" s="583"/>
      <c r="N48" s="583"/>
      <c r="O48" s="584"/>
      <c r="P48" s="141"/>
      <c r="Q48" s="141"/>
      <c r="R48" s="141"/>
    </row>
    <row r="49" spans="1:28" ht="18" customHeight="1" x14ac:dyDescent="0.2">
      <c r="A49" s="102"/>
      <c r="B49" s="106" t="s">
        <v>166</v>
      </c>
      <c r="C49" s="585" t="s">
        <v>167</v>
      </c>
      <c r="D49" s="585"/>
      <c r="E49" s="585"/>
      <c r="F49" s="585"/>
      <c r="G49" s="585"/>
      <c r="H49" s="585"/>
      <c r="I49" s="585"/>
      <c r="J49" s="585"/>
      <c r="K49" s="585"/>
      <c r="L49" s="585"/>
      <c r="M49" s="585"/>
      <c r="N49" s="585"/>
      <c r="O49" s="586"/>
      <c r="P49" s="141"/>
      <c r="Q49" s="141"/>
      <c r="R49" s="141"/>
      <c r="AB49" s="168">
        <f>+Z49-AA49</f>
        <v>0</v>
      </c>
    </row>
    <row r="50" spans="1:28" ht="18" customHeight="1" x14ac:dyDescent="0.2">
      <c r="A50" s="102"/>
      <c r="B50" s="107" t="s">
        <v>168</v>
      </c>
      <c r="C50" s="108">
        <v>6</v>
      </c>
      <c r="D50" s="587" t="s">
        <v>213</v>
      </c>
      <c r="E50" s="587"/>
      <c r="F50" s="587"/>
      <c r="G50" s="587"/>
      <c r="H50" s="587"/>
      <c r="I50" s="587"/>
      <c r="J50" s="587"/>
      <c r="K50" s="587"/>
      <c r="L50" s="587"/>
      <c r="M50" s="587"/>
      <c r="N50" s="587"/>
      <c r="O50" s="588"/>
      <c r="P50" s="102"/>
      <c r="Q50" s="102"/>
      <c r="R50" s="102"/>
    </row>
    <row r="51" spans="1:28" ht="18" customHeight="1" thickBot="1" x14ac:dyDescent="0.25">
      <c r="A51" s="102"/>
      <c r="B51" s="109" t="s">
        <v>2</v>
      </c>
      <c r="C51" s="110">
        <v>6.17</v>
      </c>
      <c r="D51" s="589" t="s">
        <v>223</v>
      </c>
      <c r="E51" s="589"/>
      <c r="F51" s="589"/>
      <c r="G51" s="589"/>
      <c r="H51" s="589"/>
      <c r="I51" s="589"/>
      <c r="J51" s="589"/>
      <c r="K51" s="589"/>
      <c r="L51" s="589"/>
      <c r="M51" s="111" t="s">
        <v>5</v>
      </c>
      <c r="N51" s="590"/>
      <c r="O51" s="591"/>
      <c r="P51" s="102"/>
      <c r="Q51" s="102"/>
      <c r="R51" s="102"/>
    </row>
    <row r="52" spans="1:28" ht="18" customHeight="1" x14ac:dyDescent="0.2">
      <c r="A52" s="102"/>
      <c r="B52" s="11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592" t="s">
        <v>215</v>
      </c>
      <c r="N52" s="102"/>
      <c r="O52" s="113"/>
      <c r="P52" s="102"/>
      <c r="Q52" s="102"/>
      <c r="R52" s="102"/>
      <c r="AA52" s="169"/>
    </row>
    <row r="53" spans="1:28" ht="18" customHeight="1" thickBot="1" x14ac:dyDescent="0.25">
      <c r="A53" s="102"/>
      <c r="B53" s="114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593"/>
      <c r="N53" s="115"/>
      <c r="O53" s="116"/>
      <c r="P53" s="102"/>
      <c r="Q53" s="102"/>
      <c r="R53" s="102"/>
    </row>
    <row r="54" spans="1:28" ht="18" customHeight="1" thickBot="1" x14ac:dyDescent="0.25">
      <c r="A54" s="117"/>
      <c r="B54" s="608" t="s">
        <v>169</v>
      </c>
      <c r="C54" s="627" t="s">
        <v>170</v>
      </c>
      <c r="D54" s="628"/>
      <c r="E54" s="662" t="s">
        <v>171</v>
      </c>
      <c r="F54" s="663"/>
      <c r="G54" s="664"/>
      <c r="H54" s="622" t="s">
        <v>6</v>
      </c>
      <c r="I54" s="118" t="s">
        <v>172</v>
      </c>
      <c r="J54" s="631" t="s">
        <v>173</v>
      </c>
      <c r="K54" s="595"/>
      <c r="L54" s="595"/>
      <c r="M54" s="595"/>
      <c r="N54" s="595"/>
      <c r="O54" s="632"/>
      <c r="P54" s="102"/>
      <c r="Q54" s="102"/>
      <c r="R54" s="102"/>
      <c r="AA54" s="171"/>
    </row>
    <row r="55" spans="1:28" ht="18" customHeight="1" x14ac:dyDescent="0.2">
      <c r="A55" s="119"/>
      <c r="B55" s="609"/>
      <c r="C55" s="629"/>
      <c r="D55" s="630"/>
      <c r="E55" s="665" t="s">
        <v>217</v>
      </c>
      <c r="F55" s="666"/>
      <c r="G55" s="285" t="s">
        <v>324</v>
      </c>
      <c r="H55" s="623"/>
      <c r="I55" s="121" t="s">
        <v>177</v>
      </c>
      <c r="J55" s="633" t="s">
        <v>86</v>
      </c>
      <c r="K55" s="634"/>
      <c r="L55" s="634"/>
      <c r="M55" s="634"/>
      <c r="N55" s="634"/>
      <c r="O55" s="635"/>
      <c r="P55" s="102"/>
      <c r="Q55" s="102"/>
      <c r="R55" s="102"/>
    </row>
    <row r="56" spans="1:28" ht="18" customHeight="1" x14ac:dyDescent="0.2">
      <c r="A56" s="117"/>
      <c r="B56" s="122"/>
      <c r="C56" s="658" t="s">
        <v>318</v>
      </c>
      <c r="D56" s="659"/>
      <c r="E56" s="656">
        <v>2.13</v>
      </c>
      <c r="F56" s="657"/>
      <c r="G56" s="284">
        <v>3.53</v>
      </c>
      <c r="H56" s="126">
        <v>2</v>
      </c>
      <c r="I56" s="127">
        <f>G56*E56</f>
        <v>7.5188999999999995</v>
      </c>
      <c r="J56" s="636"/>
      <c r="K56" s="598"/>
      <c r="L56" s="598"/>
      <c r="M56" s="598"/>
      <c r="N56" s="598"/>
      <c r="O56" s="637"/>
      <c r="P56" s="102"/>
      <c r="Q56" s="102"/>
      <c r="R56" s="102"/>
    </row>
    <row r="57" spans="1:28" ht="18" customHeight="1" x14ac:dyDescent="0.2">
      <c r="A57" s="117"/>
      <c r="B57" s="129"/>
      <c r="C57" s="658" t="s">
        <v>319</v>
      </c>
      <c r="D57" s="659"/>
      <c r="E57" s="656">
        <v>2.13</v>
      </c>
      <c r="F57" s="657"/>
      <c r="G57" s="284">
        <v>3.72</v>
      </c>
      <c r="H57" s="126">
        <v>2</v>
      </c>
      <c r="I57" s="127">
        <f t="shared" ref="I57:I61" si="2">G57*E57</f>
        <v>7.9236000000000004</v>
      </c>
      <c r="J57" s="636"/>
      <c r="K57" s="598"/>
      <c r="L57" s="598"/>
      <c r="M57" s="598"/>
      <c r="N57" s="598"/>
      <c r="O57" s="637"/>
      <c r="P57" s="102"/>
      <c r="Q57" s="102"/>
      <c r="R57" s="102"/>
    </row>
    <row r="58" spans="1:28" ht="18" customHeight="1" x14ac:dyDescent="0.2">
      <c r="A58" s="117"/>
      <c r="B58" s="129"/>
      <c r="C58" s="658" t="s">
        <v>320</v>
      </c>
      <c r="D58" s="659"/>
      <c r="E58" s="656">
        <v>2.13</v>
      </c>
      <c r="F58" s="657"/>
      <c r="G58" s="284">
        <v>3.31</v>
      </c>
      <c r="H58" s="126">
        <v>2</v>
      </c>
      <c r="I58" s="127">
        <f t="shared" si="2"/>
        <v>7.0503</v>
      </c>
      <c r="J58" s="636"/>
      <c r="K58" s="598"/>
      <c r="L58" s="598"/>
      <c r="M58" s="598"/>
      <c r="N58" s="598"/>
      <c r="O58" s="637"/>
      <c r="P58" s="102"/>
      <c r="Q58" s="102"/>
      <c r="R58" s="102"/>
    </row>
    <row r="59" spans="1:28" ht="18" customHeight="1" x14ac:dyDescent="0.2">
      <c r="A59" s="117"/>
      <c r="B59" s="129"/>
      <c r="C59" s="658" t="s">
        <v>321</v>
      </c>
      <c r="D59" s="659"/>
      <c r="E59" s="656">
        <v>2.13</v>
      </c>
      <c r="F59" s="657"/>
      <c r="G59" s="284">
        <v>4.04</v>
      </c>
      <c r="H59" s="126">
        <v>2</v>
      </c>
      <c r="I59" s="127">
        <f t="shared" si="2"/>
        <v>8.6052</v>
      </c>
      <c r="J59" s="636"/>
      <c r="K59" s="598"/>
      <c r="L59" s="598"/>
      <c r="M59" s="598"/>
      <c r="N59" s="598"/>
      <c r="O59" s="637"/>
      <c r="P59" s="102"/>
      <c r="Q59" s="102"/>
      <c r="R59" s="102"/>
    </row>
    <row r="60" spans="1:28" ht="18" customHeight="1" x14ac:dyDescent="0.2">
      <c r="A60" s="117"/>
      <c r="B60" s="129"/>
      <c r="C60" s="658" t="s">
        <v>322</v>
      </c>
      <c r="D60" s="659"/>
      <c r="E60" s="656">
        <v>2.13</v>
      </c>
      <c r="F60" s="657"/>
      <c r="G60" s="284">
        <v>3.75</v>
      </c>
      <c r="H60" s="126">
        <v>2</v>
      </c>
      <c r="I60" s="127">
        <f t="shared" si="2"/>
        <v>7.9874999999999998</v>
      </c>
      <c r="J60" s="636"/>
      <c r="K60" s="598"/>
      <c r="L60" s="598"/>
      <c r="M60" s="598"/>
      <c r="N60" s="598"/>
      <c r="O60" s="637"/>
      <c r="P60" s="102"/>
      <c r="Q60" s="102"/>
      <c r="R60" s="102"/>
      <c r="T60" s="103"/>
      <c r="U60" s="103"/>
      <c r="V60" s="103"/>
      <c r="W60" s="103"/>
      <c r="Z60" s="103"/>
    </row>
    <row r="61" spans="1:28" ht="18" customHeight="1" x14ac:dyDescent="0.2">
      <c r="A61" s="117"/>
      <c r="B61" s="129"/>
      <c r="C61" s="658" t="s">
        <v>323</v>
      </c>
      <c r="D61" s="659"/>
      <c r="E61" s="656">
        <v>2.13</v>
      </c>
      <c r="F61" s="657"/>
      <c r="G61" s="284">
        <v>3.93</v>
      </c>
      <c r="H61" s="126">
        <v>2</v>
      </c>
      <c r="I61" s="127">
        <f t="shared" si="2"/>
        <v>8.3709000000000007</v>
      </c>
      <c r="J61" s="636"/>
      <c r="K61" s="598"/>
      <c r="L61" s="598"/>
      <c r="M61" s="598"/>
      <c r="N61" s="598"/>
      <c r="O61" s="637"/>
      <c r="P61" s="102"/>
      <c r="Q61" s="102"/>
      <c r="R61" s="102"/>
      <c r="T61" s="103"/>
      <c r="U61" s="103"/>
      <c r="V61" s="103"/>
      <c r="W61" s="103"/>
      <c r="Z61" s="103"/>
    </row>
    <row r="62" spans="1:28" ht="18" customHeight="1" x14ac:dyDescent="0.2">
      <c r="A62" s="117"/>
      <c r="B62" s="129"/>
      <c r="C62" s="624"/>
      <c r="D62" s="625"/>
      <c r="E62" s="130"/>
      <c r="F62" s="124"/>
      <c r="H62" s="126"/>
      <c r="I62" s="127"/>
      <c r="J62" s="636"/>
      <c r="K62" s="598"/>
      <c r="L62" s="598"/>
      <c r="M62" s="598"/>
      <c r="N62" s="598"/>
      <c r="O62" s="637"/>
      <c r="P62" s="102"/>
      <c r="Q62" s="102"/>
      <c r="R62" s="102"/>
      <c r="T62" s="103"/>
      <c r="U62" s="103"/>
      <c r="V62" s="103"/>
      <c r="W62" s="103"/>
      <c r="Z62" s="103"/>
    </row>
    <row r="63" spans="1:28" ht="18" customHeight="1" x14ac:dyDescent="0.2">
      <c r="A63" s="117"/>
      <c r="B63" s="129"/>
      <c r="C63" s="624"/>
      <c r="D63" s="625"/>
      <c r="E63" s="130"/>
      <c r="F63" s="124"/>
      <c r="G63" s="126"/>
      <c r="H63" s="126"/>
      <c r="I63" s="127"/>
      <c r="J63" s="636"/>
      <c r="K63" s="598"/>
      <c r="L63" s="598"/>
      <c r="M63" s="598"/>
      <c r="N63" s="598"/>
      <c r="O63" s="637"/>
      <c r="P63" s="102"/>
      <c r="Q63" s="102"/>
      <c r="R63" s="102"/>
      <c r="T63" s="103"/>
      <c r="U63" s="103"/>
      <c r="V63" s="103"/>
      <c r="W63" s="103"/>
      <c r="Z63" s="103"/>
    </row>
    <row r="64" spans="1:28" ht="18" customHeight="1" x14ac:dyDescent="0.2">
      <c r="A64" s="117"/>
      <c r="B64" s="129"/>
      <c r="C64" s="624"/>
      <c r="D64" s="625"/>
      <c r="E64" s="130"/>
      <c r="F64" s="124"/>
      <c r="G64" s="183"/>
      <c r="H64" s="126"/>
      <c r="I64" s="127"/>
      <c r="J64" s="636"/>
      <c r="K64" s="598"/>
      <c r="L64" s="598"/>
      <c r="M64" s="598"/>
      <c r="N64" s="598"/>
      <c r="O64" s="637"/>
      <c r="P64" s="102"/>
      <c r="Q64" s="102"/>
      <c r="R64" s="102"/>
      <c r="T64" s="103"/>
      <c r="U64" s="103"/>
      <c r="V64" s="103"/>
      <c r="W64" s="103"/>
      <c r="Z64" s="103"/>
    </row>
    <row r="65" spans="1:26" ht="18" customHeight="1" x14ac:dyDescent="0.2">
      <c r="A65" s="117"/>
      <c r="B65" s="129"/>
      <c r="C65" s="660"/>
      <c r="D65" s="661"/>
      <c r="E65" s="130"/>
      <c r="F65" s="124"/>
      <c r="G65" s="183"/>
      <c r="H65" s="126"/>
      <c r="I65" s="127"/>
      <c r="J65" s="636"/>
      <c r="K65" s="598"/>
      <c r="L65" s="598"/>
      <c r="M65" s="598"/>
      <c r="N65" s="598"/>
      <c r="O65" s="637"/>
      <c r="P65" s="102"/>
      <c r="Q65" s="102"/>
      <c r="R65" s="102"/>
      <c r="T65" s="103"/>
      <c r="U65" s="103"/>
      <c r="V65" s="103"/>
      <c r="W65" s="103"/>
      <c r="Z65" s="103"/>
    </row>
    <row r="66" spans="1:26" ht="18" customHeight="1" x14ac:dyDescent="0.2">
      <c r="A66" s="117"/>
      <c r="B66" s="129"/>
      <c r="C66" s="660"/>
      <c r="D66" s="661"/>
      <c r="E66" s="130"/>
      <c r="F66" s="124"/>
      <c r="G66" s="183"/>
      <c r="H66" s="126"/>
      <c r="I66" s="127"/>
      <c r="J66" s="636"/>
      <c r="K66" s="598"/>
      <c r="L66" s="598"/>
      <c r="M66" s="598"/>
      <c r="N66" s="598"/>
      <c r="O66" s="637"/>
      <c r="P66" s="102"/>
      <c r="Q66" s="102"/>
      <c r="R66" s="102"/>
      <c r="T66" s="103"/>
      <c r="U66" s="103"/>
      <c r="V66" s="103"/>
      <c r="W66" s="103"/>
      <c r="Z66" s="103"/>
    </row>
    <row r="67" spans="1:26" ht="18" customHeight="1" thickBot="1" x14ac:dyDescent="0.25">
      <c r="A67" s="102"/>
      <c r="B67" s="184"/>
      <c r="C67" s="185"/>
      <c r="D67" s="185"/>
      <c r="E67" s="186"/>
      <c r="F67" s="187"/>
      <c r="G67" s="188"/>
      <c r="H67" s="188"/>
      <c r="I67" s="189"/>
      <c r="J67" s="636"/>
      <c r="K67" s="598"/>
      <c r="L67" s="598"/>
      <c r="M67" s="598"/>
      <c r="N67" s="598"/>
      <c r="O67" s="637"/>
      <c r="P67" s="102"/>
      <c r="Q67" s="102"/>
      <c r="R67" s="102"/>
      <c r="T67" s="103"/>
      <c r="U67" s="103"/>
      <c r="V67" s="103"/>
      <c r="W67" s="103"/>
      <c r="Z67" s="103"/>
    </row>
    <row r="68" spans="1:26" ht="18" customHeight="1" thickBot="1" x14ac:dyDescent="0.25">
      <c r="A68" s="102"/>
      <c r="B68" s="643" t="s">
        <v>182</v>
      </c>
      <c r="C68" s="644"/>
      <c r="D68" s="644"/>
      <c r="E68" s="644"/>
      <c r="F68" s="644"/>
      <c r="G68" s="644"/>
      <c r="H68" s="645"/>
      <c r="I68" s="133">
        <f>SUM(I56:I66)</f>
        <v>47.456399999999995</v>
      </c>
      <c r="J68" s="636"/>
      <c r="K68" s="598"/>
      <c r="L68" s="598"/>
      <c r="M68" s="598"/>
      <c r="N68" s="598"/>
      <c r="O68" s="637"/>
      <c r="P68" s="102"/>
      <c r="Q68" s="102"/>
      <c r="R68" s="102"/>
      <c r="T68" s="103"/>
      <c r="U68" s="103"/>
      <c r="V68" s="103"/>
      <c r="W68" s="103"/>
      <c r="Z68" s="103"/>
    </row>
    <row r="69" spans="1:26" ht="18" customHeight="1" thickBot="1" x14ac:dyDescent="0.25">
      <c r="A69" s="102"/>
      <c r="B69" s="653" t="s">
        <v>183</v>
      </c>
      <c r="C69" s="654"/>
      <c r="D69" s="654"/>
      <c r="E69" s="654"/>
      <c r="F69" s="654"/>
      <c r="G69" s="654"/>
      <c r="H69" s="655"/>
      <c r="I69" s="134">
        <v>0</v>
      </c>
      <c r="J69" s="636"/>
      <c r="K69" s="598"/>
      <c r="L69" s="598"/>
      <c r="M69" s="598"/>
      <c r="N69" s="598"/>
      <c r="O69" s="637"/>
      <c r="P69" s="102"/>
      <c r="Q69" s="102"/>
      <c r="R69" s="102"/>
      <c r="T69" s="103"/>
      <c r="U69" s="103"/>
      <c r="V69" s="103"/>
      <c r="W69" s="103"/>
      <c r="Z69" s="103"/>
    </row>
    <row r="70" spans="1:26" ht="18" customHeight="1" thickBot="1" x14ac:dyDescent="0.25">
      <c r="A70" s="102"/>
      <c r="B70" s="670" t="s">
        <v>172</v>
      </c>
      <c r="C70" s="671"/>
      <c r="D70" s="671"/>
      <c r="E70" s="671"/>
      <c r="F70" s="671"/>
      <c r="G70" s="671"/>
      <c r="H70" s="672"/>
      <c r="I70" s="367">
        <f>I68-I69</f>
        <v>47.456399999999995</v>
      </c>
      <c r="J70" s="638"/>
      <c r="K70" s="639"/>
      <c r="L70" s="639"/>
      <c r="M70" s="639"/>
      <c r="N70" s="639"/>
      <c r="O70" s="640"/>
      <c r="P70" s="102"/>
      <c r="Q70" s="102"/>
      <c r="R70" s="102"/>
      <c r="T70" s="103"/>
      <c r="U70" s="103"/>
      <c r="V70" s="103"/>
      <c r="W70" s="103"/>
      <c r="Z70" s="103"/>
    </row>
    <row r="71" spans="1:26" ht="18" customHeight="1" x14ac:dyDescent="0.2">
      <c r="A71" s="102"/>
      <c r="B71" s="142"/>
      <c r="C71" s="142"/>
      <c r="D71" s="142"/>
      <c r="E71" s="142"/>
      <c r="F71" s="142"/>
      <c r="G71" s="161"/>
      <c r="H71" s="161"/>
      <c r="I71" s="138"/>
      <c r="J71" s="139"/>
      <c r="K71" s="138"/>
      <c r="L71" s="138"/>
      <c r="M71" s="138"/>
      <c r="N71" s="138"/>
      <c r="O71" s="140"/>
      <c r="P71" s="102"/>
      <c r="Q71" s="102"/>
      <c r="R71" s="102"/>
      <c r="T71" s="103"/>
      <c r="U71" s="103"/>
      <c r="V71" s="103"/>
      <c r="W71" s="103"/>
      <c r="Z71" s="103"/>
    </row>
    <row r="72" spans="1:26" s="141" customFormat="1" ht="18" customHeight="1" x14ac:dyDescent="0.2">
      <c r="B72" s="337" t="s">
        <v>411</v>
      </c>
      <c r="C72" s="337"/>
      <c r="D72" s="337"/>
      <c r="E72" s="337"/>
      <c r="F72" s="337" t="s">
        <v>412</v>
      </c>
      <c r="G72" s="337"/>
      <c r="H72" s="338"/>
      <c r="I72" s="337"/>
      <c r="J72" s="337"/>
      <c r="K72" s="337" t="s">
        <v>411</v>
      </c>
      <c r="L72" s="337"/>
      <c r="M72" s="338"/>
      <c r="N72" s="337"/>
      <c r="O72" s="102"/>
      <c r="P72" s="102"/>
    </row>
    <row r="73" spans="1:26" s="141" customFormat="1" ht="18" customHeight="1" x14ac:dyDescent="0.2">
      <c r="B73" s="337"/>
      <c r="C73" s="337"/>
      <c r="D73" s="337"/>
      <c r="E73" s="337"/>
      <c r="F73" s="337"/>
      <c r="G73" s="337"/>
      <c r="H73" s="338"/>
      <c r="I73" s="337"/>
      <c r="J73" s="337"/>
      <c r="K73" s="337"/>
      <c r="L73" s="337"/>
      <c r="M73" s="338"/>
      <c r="N73" s="337"/>
      <c r="O73" s="102"/>
      <c r="P73" s="102"/>
    </row>
    <row r="74" spans="1:26" s="141" customFormat="1" ht="18" customHeight="1" x14ac:dyDescent="0.2">
      <c r="B74" s="337"/>
      <c r="C74" s="337"/>
      <c r="D74" s="337"/>
      <c r="E74" s="337"/>
      <c r="F74" s="337"/>
      <c r="G74" s="337"/>
      <c r="H74" s="338"/>
      <c r="I74" s="337"/>
      <c r="J74" s="337"/>
      <c r="K74" s="337"/>
      <c r="L74" s="337"/>
      <c r="M74" s="338"/>
      <c r="N74" s="337"/>
      <c r="O74" s="102"/>
      <c r="P74" s="102"/>
    </row>
    <row r="75" spans="1:26" s="141" customFormat="1" ht="18" customHeight="1" thickBot="1" x14ac:dyDescent="0.25">
      <c r="B75" s="346"/>
      <c r="C75" s="347"/>
      <c r="D75" s="348"/>
      <c r="E75" s="340"/>
      <c r="F75" s="346"/>
      <c r="G75" s="346"/>
      <c r="H75" s="354"/>
      <c r="I75" s="346"/>
      <c r="J75" s="341"/>
      <c r="K75" s="346"/>
      <c r="L75" s="346"/>
      <c r="M75" s="360"/>
      <c r="N75" s="339"/>
      <c r="O75" s="102"/>
      <c r="P75" s="102"/>
    </row>
    <row r="76" spans="1:26" s="141" customFormat="1" ht="18" customHeight="1" x14ac:dyDescent="0.2">
      <c r="B76" s="558" t="s">
        <v>413</v>
      </c>
      <c r="C76" s="558"/>
      <c r="D76" s="558"/>
      <c r="E76" s="342"/>
      <c r="F76" s="559" t="s">
        <v>414</v>
      </c>
      <c r="G76" s="559"/>
      <c r="H76" s="559"/>
      <c r="I76" s="559"/>
      <c r="J76" s="343"/>
      <c r="K76" s="561" t="s">
        <v>429</v>
      </c>
      <c r="L76" s="561"/>
      <c r="M76" s="342"/>
      <c r="N76" s="358"/>
      <c r="O76" s="162"/>
      <c r="P76" s="162"/>
    </row>
    <row r="77" spans="1:26" s="141" customFormat="1" ht="18" customHeight="1" x14ac:dyDescent="0.2">
      <c r="B77" s="558" t="s">
        <v>415</v>
      </c>
      <c r="C77" s="558"/>
      <c r="D77" s="558"/>
      <c r="E77" s="342"/>
      <c r="F77" s="559" t="s">
        <v>416</v>
      </c>
      <c r="G77" s="559"/>
      <c r="H77" s="559"/>
      <c r="I77" s="559"/>
      <c r="J77" s="343"/>
      <c r="K77" s="559" t="s">
        <v>417</v>
      </c>
      <c r="L77" s="559"/>
      <c r="M77" s="342"/>
      <c r="N77" s="342"/>
      <c r="O77" s="162"/>
      <c r="P77" s="162"/>
    </row>
    <row r="78" spans="1:26" s="141" customFormat="1" ht="18" customHeight="1" x14ac:dyDescent="0.2">
      <c r="B78" s="558" t="s">
        <v>418</v>
      </c>
      <c r="C78" s="558"/>
      <c r="D78" s="558"/>
      <c r="E78" s="342"/>
      <c r="F78" s="559" t="s">
        <v>419</v>
      </c>
      <c r="G78" s="559"/>
      <c r="H78" s="559"/>
      <c r="I78" s="559"/>
      <c r="J78" s="343"/>
      <c r="K78" s="558"/>
      <c r="L78" s="558"/>
      <c r="M78" s="558"/>
      <c r="N78" s="558"/>
      <c r="O78" s="165"/>
      <c r="P78" s="165"/>
    </row>
    <row r="79" spans="1:2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T79" s="103"/>
      <c r="U79" s="103"/>
      <c r="V79" s="103"/>
      <c r="W79" s="103"/>
      <c r="Z79" s="103"/>
    </row>
    <row r="80" spans="1:2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T80" s="103"/>
      <c r="U80" s="103"/>
      <c r="V80" s="103"/>
      <c r="W80" s="103"/>
      <c r="Z80" s="103"/>
    </row>
    <row r="81" spans="1:2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T81" s="103"/>
      <c r="U81" s="103"/>
      <c r="V81" s="103"/>
      <c r="W81" s="103"/>
      <c r="Z81" s="103"/>
    </row>
    <row r="82" spans="1:2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T82" s="103"/>
      <c r="U82" s="103"/>
      <c r="V82" s="103"/>
      <c r="W82" s="103"/>
      <c r="Z82" s="103"/>
    </row>
    <row r="83" spans="1:2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T83" s="103"/>
      <c r="U83" s="103"/>
      <c r="V83" s="103"/>
      <c r="W83" s="103"/>
      <c r="Z83" s="103"/>
    </row>
    <row r="84" spans="1:2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T84" s="103"/>
      <c r="U84" s="103"/>
      <c r="V84" s="103"/>
      <c r="W84" s="103"/>
      <c r="Z84" s="103"/>
    </row>
    <row r="85" spans="1:2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T85" s="103"/>
      <c r="U85" s="103"/>
      <c r="V85" s="103"/>
      <c r="W85" s="103"/>
      <c r="Z85" s="103"/>
    </row>
    <row r="86" spans="1:2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T86" s="103"/>
      <c r="U86" s="103"/>
      <c r="V86" s="103"/>
      <c r="W86" s="103"/>
      <c r="Z86" s="103"/>
    </row>
    <row r="87" spans="1:2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T87" s="103"/>
      <c r="U87" s="103"/>
      <c r="V87" s="103"/>
      <c r="W87" s="103"/>
      <c r="Z87" s="103"/>
    </row>
    <row r="88" spans="1:2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T88" s="103"/>
      <c r="U88" s="103"/>
      <c r="V88" s="103"/>
      <c r="W88" s="103"/>
      <c r="Z88" s="103"/>
    </row>
    <row r="89" spans="1:2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T89" s="103"/>
      <c r="U89" s="103"/>
      <c r="V89" s="103"/>
      <c r="W89" s="103"/>
      <c r="Z89" s="103"/>
    </row>
    <row r="90" spans="1:26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T90" s="103"/>
      <c r="U90" s="103"/>
      <c r="V90" s="103"/>
      <c r="W90" s="103"/>
      <c r="Z90" s="103"/>
    </row>
    <row r="91" spans="1:26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T91" s="103"/>
      <c r="U91" s="103"/>
      <c r="V91" s="103"/>
      <c r="W91" s="103"/>
      <c r="Z91" s="103"/>
    </row>
    <row r="92" spans="1:26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T92" s="103"/>
      <c r="U92" s="103"/>
      <c r="V92" s="103"/>
      <c r="W92" s="103"/>
      <c r="Z92" s="103"/>
    </row>
    <row r="93" spans="1:26" ht="18" customHeight="1" x14ac:dyDescent="0.2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T93" s="103"/>
      <c r="U93" s="103"/>
      <c r="V93" s="103"/>
      <c r="W93" s="103"/>
      <c r="Z93" s="103"/>
    </row>
    <row r="94" spans="1:26" ht="18" customHeight="1" x14ac:dyDescent="0.2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T94" s="103"/>
      <c r="U94" s="103"/>
      <c r="V94" s="103"/>
      <c r="W94" s="103"/>
      <c r="Z94" s="103"/>
    </row>
    <row r="95" spans="1:26" ht="18" customHeight="1" x14ac:dyDescent="0.2">
      <c r="A95" s="102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T95" s="103"/>
      <c r="U95" s="103"/>
      <c r="V95" s="103"/>
      <c r="W95" s="103"/>
      <c r="Z95" s="103"/>
    </row>
    <row r="96" spans="1:26" ht="18" customHeight="1" x14ac:dyDescent="0.2">
      <c r="A96" s="102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T96" s="103"/>
      <c r="U96" s="103"/>
      <c r="V96" s="103"/>
      <c r="W96" s="103"/>
      <c r="Z96" s="103"/>
    </row>
    <row r="97" spans="1:26" ht="18" customHeight="1" x14ac:dyDescent="0.2">
      <c r="A97" s="102"/>
      <c r="B97" s="102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T97" s="103"/>
      <c r="U97" s="103"/>
      <c r="V97" s="103"/>
      <c r="W97" s="103"/>
      <c r="Z97" s="103"/>
    </row>
    <row r="98" spans="1:26" ht="18" customHeight="1" x14ac:dyDescent="0.2">
      <c r="A98" s="102"/>
      <c r="B98" s="102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T98" s="103"/>
      <c r="U98" s="103"/>
      <c r="V98" s="103"/>
      <c r="W98" s="103"/>
      <c r="Z98" s="103"/>
    </row>
    <row r="99" spans="1:26" ht="18" customHeight="1" x14ac:dyDescent="0.2">
      <c r="A99" s="102"/>
      <c r="B99" s="102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T99" s="103"/>
      <c r="U99" s="103"/>
      <c r="V99" s="103"/>
      <c r="W99" s="103"/>
      <c r="Z99" s="103"/>
    </row>
    <row r="100" spans="1:26" ht="18" customHeight="1" x14ac:dyDescent="0.2">
      <c r="A100" s="102"/>
      <c r="B100" s="102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T100" s="103"/>
      <c r="U100" s="103"/>
      <c r="V100" s="103"/>
      <c r="W100" s="103"/>
      <c r="Z100" s="103"/>
    </row>
    <row r="101" spans="1:26" ht="18" customHeight="1" x14ac:dyDescent="0.2">
      <c r="A101" s="102"/>
      <c r="B101" s="102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T101" s="103"/>
      <c r="U101" s="103"/>
      <c r="V101" s="103"/>
      <c r="W101" s="103"/>
      <c r="Z101" s="103"/>
    </row>
    <row r="102" spans="1:26" ht="18" customHeight="1" x14ac:dyDescent="0.2">
      <c r="A102" s="102"/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T102" s="103"/>
      <c r="U102" s="103"/>
      <c r="V102" s="103"/>
      <c r="W102" s="103"/>
      <c r="Z102" s="103"/>
    </row>
    <row r="103" spans="1:26" ht="18" customHeight="1" x14ac:dyDescent="0.2">
      <c r="A103" s="102"/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T103" s="103"/>
      <c r="U103" s="103"/>
      <c r="V103" s="103"/>
      <c r="W103" s="103"/>
      <c r="Z103" s="103"/>
    </row>
  </sheetData>
  <mergeCells count="94">
    <mergeCell ref="C28:D28"/>
    <mergeCell ref="B30:H30"/>
    <mergeCell ref="B31:H31"/>
    <mergeCell ref="D50:O50"/>
    <mergeCell ref="N51:O51"/>
    <mergeCell ref="B45:B46"/>
    <mergeCell ref="C45:M46"/>
    <mergeCell ref="N45:O46"/>
    <mergeCell ref="B47:O47"/>
    <mergeCell ref="B48:E48"/>
    <mergeCell ref="G48:I48"/>
    <mergeCell ref="J48:O48"/>
    <mergeCell ref="C49:O49"/>
    <mergeCell ref="K29:L29"/>
    <mergeCell ref="C27:D27"/>
    <mergeCell ref="M52:M53"/>
    <mergeCell ref="B54:B55"/>
    <mergeCell ref="C54:D55"/>
    <mergeCell ref="H54:H55"/>
    <mergeCell ref="J54:O54"/>
    <mergeCell ref="J55:O70"/>
    <mergeCell ref="C56:D56"/>
    <mergeCell ref="C57:D57"/>
    <mergeCell ref="C58:D58"/>
    <mergeCell ref="C60:D60"/>
    <mergeCell ref="C61:D61"/>
    <mergeCell ref="B69:H69"/>
    <mergeCell ref="B70:H70"/>
    <mergeCell ref="E60:F60"/>
    <mergeCell ref="E61:F61"/>
    <mergeCell ref="C24:D24"/>
    <mergeCell ref="C25:D25"/>
    <mergeCell ref="C20:D20"/>
    <mergeCell ref="C21:D21"/>
    <mergeCell ref="C22:D22"/>
    <mergeCell ref="C23:D23"/>
    <mergeCell ref="C15:D15"/>
    <mergeCell ref="C16:D16"/>
    <mergeCell ref="C17:D17"/>
    <mergeCell ref="C18:D18"/>
    <mergeCell ref="C19:D19"/>
    <mergeCell ref="B11:B12"/>
    <mergeCell ref="C11:D12"/>
    <mergeCell ref="E11:F11"/>
    <mergeCell ref="G11:G12"/>
    <mergeCell ref="C14:D14"/>
    <mergeCell ref="C13:D13"/>
    <mergeCell ref="H11:H12"/>
    <mergeCell ref="C6:O6"/>
    <mergeCell ref="D7:O7"/>
    <mergeCell ref="D8:L8"/>
    <mergeCell ref="N8:O8"/>
    <mergeCell ref="M9:M10"/>
    <mergeCell ref="J11:O11"/>
    <mergeCell ref="B2:B3"/>
    <mergeCell ref="C2:M3"/>
    <mergeCell ref="N2:O3"/>
    <mergeCell ref="B4:O4"/>
    <mergeCell ref="B5:E5"/>
    <mergeCell ref="G5:I5"/>
    <mergeCell ref="J5:O5"/>
    <mergeCell ref="E54:G54"/>
    <mergeCell ref="E55:F55"/>
    <mergeCell ref="E56:F56"/>
    <mergeCell ref="E57:F57"/>
    <mergeCell ref="B32:H32"/>
    <mergeCell ref="D51:L51"/>
    <mergeCell ref="B39:D39"/>
    <mergeCell ref="F39:I39"/>
    <mergeCell ref="K39:L39"/>
    <mergeCell ref="B40:D40"/>
    <mergeCell ref="F40:I40"/>
    <mergeCell ref="K40:L40"/>
    <mergeCell ref="B41:D41"/>
    <mergeCell ref="F41:I41"/>
    <mergeCell ref="K41:N41"/>
    <mergeCell ref="B76:D76"/>
    <mergeCell ref="F76:I76"/>
    <mergeCell ref="K76:L76"/>
    <mergeCell ref="E59:F59"/>
    <mergeCell ref="E58:F58"/>
    <mergeCell ref="C59:D59"/>
    <mergeCell ref="C62:D62"/>
    <mergeCell ref="C63:D63"/>
    <mergeCell ref="C64:D64"/>
    <mergeCell ref="C65:D65"/>
    <mergeCell ref="C66:D66"/>
    <mergeCell ref="B68:H68"/>
    <mergeCell ref="B77:D77"/>
    <mergeCell ref="F77:I77"/>
    <mergeCell ref="K77:L77"/>
    <mergeCell ref="B78:D78"/>
    <mergeCell ref="F78:I78"/>
    <mergeCell ref="K78:N78"/>
  </mergeCells>
  <conditionalFormatting sqref="A11:A28">
    <cfRule type="cellIs" dxfId="169" priority="4" operator="lessThan">
      <formula>0</formula>
    </cfRule>
  </conditionalFormatting>
  <conditionalFormatting sqref="A30:A43 O35:P41">
    <cfRule type="cellIs" dxfId="168" priority="2" operator="lessThan">
      <formula>0</formula>
    </cfRule>
  </conditionalFormatting>
  <conditionalFormatting sqref="A68:A78 O72:P78">
    <cfRule type="cellIs" dxfId="167" priority="1" operator="lessThan">
      <formula>0</formula>
    </cfRule>
  </conditionalFormatting>
  <conditionalFormatting sqref="A1:R9 A10:L10 E11:R12 G28:K29 M28:R29 G33:R34 A44:O52 A53:L53 N53:O53 B54:C54 E54:E55 H54:O62 A54:A66 G63:O67 A67:B67 J68:O70 I69:I70 B70 G71:O71">
    <cfRule type="cellIs" dxfId="166" priority="16" operator="lessThan">
      <formula>0</formula>
    </cfRule>
  </conditionalFormatting>
  <conditionalFormatting sqref="B33:F34 B42:F43">
    <cfRule type="cellIs" dxfId="165" priority="19" operator="lessThan">
      <formula>0</formula>
    </cfRule>
  </conditionalFormatting>
  <conditionalFormatting sqref="B71:F71">
    <cfRule type="cellIs" dxfId="164" priority="17" operator="lessThan">
      <formula>0</formula>
    </cfRule>
  </conditionalFormatting>
  <conditionalFormatting sqref="G55">
    <cfRule type="cellIs" dxfId="163" priority="5" operator="lessThan">
      <formula>0</formula>
    </cfRule>
  </conditionalFormatting>
  <conditionalFormatting sqref="G13:R27">
    <cfRule type="cellIs" dxfId="162" priority="3" operator="lessThan">
      <formula>0</formula>
    </cfRule>
  </conditionalFormatting>
  <conditionalFormatting sqref="N10:R10 B11:C11 A29:B29 J30:R32 I31:I32 B32 G42:R43 P44:R44">
    <cfRule type="cellIs" dxfId="161" priority="18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26" orientation="landscape" r:id="rId1"/>
  <colBreaks count="1" manualBreakCount="1">
    <brk id="15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223C2-43BB-47A2-ABC3-270AEFDDE1C5}">
  <sheetPr>
    <tabColor theme="8" tint="0.59999389629810485"/>
    <pageSetUpPr fitToPage="1"/>
  </sheetPr>
  <dimension ref="A1:AC89"/>
  <sheetViews>
    <sheetView view="pageBreakPreview" topLeftCell="A10" zoomScale="55" zoomScaleNormal="70" zoomScaleSheetLayoutView="55" workbookViewId="0">
      <selection activeCell="J24" sqref="J24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2.285156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8</v>
      </c>
      <c r="D7" s="587" t="s">
        <v>225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90">
        <f>+'SABANA MOD. 2'!A45</f>
        <v>8.1</v>
      </c>
      <c r="D8" s="589" t="s">
        <v>37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68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176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36" customHeight="1" x14ac:dyDescent="0.2">
      <c r="A13" s="117"/>
      <c r="B13" s="122"/>
      <c r="C13" s="624" t="s">
        <v>226</v>
      </c>
      <c r="D13" s="625"/>
      <c r="E13" s="130">
        <f>3.6+0.7</f>
        <v>4.3</v>
      </c>
      <c r="F13" s="124">
        <f>3.3+0.7</f>
        <v>4</v>
      </c>
      <c r="G13" s="124">
        <f>SUM(E13*F13)</f>
        <v>17.2</v>
      </c>
      <c r="H13" s="126"/>
      <c r="I13" s="126"/>
      <c r="J13" s="127">
        <f>SUM(+G13)</f>
        <v>17.2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36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36" customHeight="1" x14ac:dyDescent="0.2">
      <c r="A15" s="117"/>
      <c r="B15" s="129"/>
      <c r="C15" s="641"/>
      <c r="D15" s="642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36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36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36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36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  <c r="Q19" s="102"/>
      <c r="R19" s="102"/>
      <c r="S19" s="102"/>
    </row>
    <row r="20" spans="1:29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SUM(J13:J19)</f>
        <v>17.2</v>
      </c>
      <c r="K20" s="636"/>
      <c r="L20" s="598"/>
      <c r="M20" s="598"/>
      <c r="N20" s="598"/>
      <c r="O20" s="598"/>
      <c r="P20" s="637"/>
      <c r="Q20" s="102"/>
      <c r="R20" s="117"/>
      <c r="S20" s="102"/>
    </row>
    <row r="21" spans="1:29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  <c r="Q21" s="102"/>
      <c r="S21" s="102"/>
    </row>
    <row r="22" spans="1:29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17.2</v>
      </c>
      <c r="K22" s="638"/>
      <c r="L22" s="639"/>
      <c r="M22" s="639"/>
      <c r="N22" s="639"/>
      <c r="O22" s="639"/>
      <c r="P22" s="640"/>
      <c r="Q22" s="102"/>
      <c r="R22" s="102"/>
      <c r="S22" s="102"/>
    </row>
    <row r="23" spans="1:29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  <c r="Q23" s="102"/>
      <c r="R23" s="102"/>
      <c r="S23" s="102"/>
    </row>
    <row r="24" spans="1:29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29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29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29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29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29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29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29" s="141" customFormat="1" ht="18" customHeight="1" x14ac:dyDescent="0.2">
      <c r="A31" s="102"/>
      <c r="B31" s="142"/>
      <c r="C31" s="143"/>
      <c r="D31" s="143"/>
      <c r="E31" s="143"/>
      <c r="F31" s="143"/>
      <c r="G31" s="143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U31" s="148"/>
      <c r="V31" s="148"/>
      <c r="W31" s="148"/>
      <c r="X31" s="148"/>
      <c r="AA31" s="149"/>
      <c r="AC31" s="141">
        <f>+X32*0.01</f>
        <v>0</v>
      </c>
    </row>
    <row r="32" spans="1:29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AA32" s="167"/>
    </row>
    <row r="33" spans="1:29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29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41"/>
      <c r="R34" s="141"/>
      <c r="S34" s="141"/>
    </row>
    <row r="35" spans="1:29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41"/>
      <c r="R35" s="141"/>
      <c r="S35" s="141"/>
      <c r="AC35" s="168">
        <f>+AA35-AB35</f>
        <v>0</v>
      </c>
    </row>
    <row r="36" spans="1:29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29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</row>
    <row r="38" spans="1:29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AB38" s="169"/>
    </row>
    <row r="39" spans="1:29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9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70"/>
      <c r="L40" s="102"/>
      <c r="M40" s="102"/>
      <c r="N40" s="102"/>
      <c r="O40" s="102"/>
      <c r="P40" s="102"/>
      <c r="Q40" s="102"/>
      <c r="R40" s="102"/>
      <c r="S40" s="102"/>
      <c r="AB40" s="171"/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19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19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19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19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19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19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19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19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19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</row>
    <row r="58" spans="1:19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</row>
    <row r="59" spans="1:19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</row>
    <row r="60" spans="1:19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</row>
    <row r="61" spans="1:19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</row>
    <row r="62" spans="1:19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</row>
    <row r="63" spans="1:19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</row>
    <row r="64" spans="1:19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</row>
    <row r="65" spans="1:19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</row>
    <row r="66" spans="1:19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</row>
    <row r="67" spans="1:19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</row>
    <row r="68" spans="1:19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</row>
    <row r="69" spans="1:19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</row>
    <row r="70" spans="1:19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</row>
    <row r="71" spans="1:19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</row>
    <row r="72" spans="1:19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</row>
    <row r="73" spans="1:19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</row>
    <row r="74" spans="1:19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</row>
    <row r="75" spans="1:19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</row>
    <row r="76" spans="1:19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</row>
    <row r="77" spans="1:19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</row>
    <row r="78" spans="1:19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</row>
    <row r="79" spans="1:19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</row>
    <row r="80" spans="1:19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</row>
    <row r="81" spans="1:19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</row>
    <row r="82" spans="1:19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</row>
    <row r="83" spans="1:19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</row>
    <row r="84" spans="1:19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</row>
    <row r="85" spans="1:19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</row>
    <row r="86" spans="1:19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</row>
    <row r="87" spans="1:19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</row>
    <row r="88" spans="1:19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</row>
    <row r="89" spans="1:19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</row>
  </sheetData>
  <mergeCells count="39">
    <mergeCell ref="B21:I21"/>
    <mergeCell ref="B22:I22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30:D30"/>
    <mergeCell ref="F30:I30"/>
    <mergeCell ref="K30:N30"/>
    <mergeCell ref="K28:L28"/>
    <mergeCell ref="K29:L29"/>
    <mergeCell ref="B28:D28"/>
    <mergeCell ref="F28:I28"/>
    <mergeCell ref="B29:D29"/>
    <mergeCell ref="F29:I29"/>
  </mergeCells>
  <conditionalFormatting sqref="A20:A30 O24:P30">
    <cfRule type="cellIs" dxfId="160" priority="1" operator="lessThan">
      <formula>0</formula>
    </cfRule>
  </conditionalFormatting>
  <conditionalFormatting sqref="A1:S9 A10:M10 O10:S10 B11:C11 E11:S12 A11:A18 H13:S19 A19:B19 K20:S22 J21:J22 B22 H23:S23">
    <cfRule type="cellIs" dxfId="159" priority="2" operator="lessThan">
      <formula>0</formula>
    </cfRule>
  </conditionalFormatting>
  <conditionalFormatting sqref="B23:G23 B31:G31">
    <cfRule type="cellIs" dxfId="158" priority="3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colBreaks count="1" manualBreakCount="1">
    <brk id="16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AEAD4-5C1C-4DBE-8C32-0D43877D881A}">
  <sheetPr>
    <tabColor theme="8" tint="0.59999389629810485"/>
    <pageSetUpPr fitToPage="1"/>
  </sheetPr>
  <dimension ref="A1:Q89"/>
  <sheetViews>
    <sheetView view="pageBreakPreview" zoomScale="60" zoomScaleNormal="40" workbookViewId="0">
      <selection activeCell="R18" sqref="R18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2.57031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6384" width="14.42578125" style="103"/>
  </cols>
  <sheetData>
    <row r="1" spans="1:17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7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</row>
    <row r="3" spans="1:17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</row>
    <row r="4" spans="1:17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</row>
    <row r="5" spans="1:17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</row>
    <row r="6" spans="1:17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</row>
    <row r="7" spans="1:17" ht="18" customHeight="1" x14ac:dyDescent="0.2">
      <c r="A7" s="102"/>
      <c r="B7" s="107" t="s">
        <v>168</v>
      </c>
      <c r="C7" s="108">
        <v>8</v>
      </c>
      <c r="D7" s="587" t="s">
        <v>227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</row>
    <row r="8" spans="1:17" ht="18" customHeight="1" thickBot="1" x14ac:dyDescent="0.25">
      <c r="A8" s="102"/>
      <c r="B8" s="109" t="s">
        <v>2</v>
      </c>
      <c r="C8" s="190">
        <f>+'SABANA MOD. 2'!A46</f>
        <v>8.1999999999999993</v>
      </c>
      <c r="D8" s="589" t="s">
        <v>39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</row>
    <row r="9" spans="1:17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68</v>
      </c>
      <c r="O9" s="102"/>
      <c r="P9" s="113"/>
      <c r="Q9" s="102"/>
    </row>
    <row r="10" spans="1:17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</row>
    <row r="11" spans="1:17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</row>
    <row r="12" spans="1:17" ht="25.5" customHeight="1" x14ac:dyDescent="0.2">
      <c r="A12" s="119"/>
      <c r="B12" s="609"/>
      <c r="C12" s="629"/>
      <c r="D12" s="630"/>
      <c r="E12" s="120" t="s">
        <v>211</v>
      </c>
      <c r="F12" s="178" t="s">
        <v>176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</row>
    <row r="13" spans="1:17" ht="38.25" customHeight="1" x14ac:dyDescent="0.2">
      <c r="A13" s="117"/>
      <c r="B13" s="122"/>
      <c r="C13" s="624" t="s">
        <v>226</v>
      </c>
      <c r="D13" s="625"/>
      <c r="E13" s="130">
        <v>4.0999999999999996</v>
      </c>
      <c r="F13" s="124">
        <f>3.3+0.7</f>
        <v>4</v>
      </c>
      <c r="G13" s="124">
        <f>SUM(E13*F13)</f>
        <v>16.399999999999999</v>
      </c>
      <c r="H13" s="126"/>
      <c r="I13" s="126"/>
      <c r="J13" s="127">
        <f>SUM(+G13)</f>
        <v>16.399999999999999</v>
      </c>
      <c r="K13" s="636"/>
      <c r="L13" s="598"/>
      <c r="M13" s="598"/>
      <c r="N13" s="598"/>
      <c r="O13" s="598"/>
      <c r="P13" s="637"/>
      <c r="Q13" s="117"/>
    </row>
    <row r="14" spans="1:17" ht="38.2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  <c r="Q14" s="117"/>
    </row>
    <row r="15" spans="1:17" ht="38.25" customHeight="1" x14ac:dyDescent="0.2">
      <c r="A15" s="117"/>
      <c r="B15" s="129"/>
      <c r="C15" s="641"/>
      <c r="D15" s="642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</row>
    <row r="16" spans="1:17" ht="38.2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</row>
    <row r="17" spans="1:17" ht="38.25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  <c r="Q17" s="117"/>
    </row>
    <row r="18" spans="1:17" ht="38.2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</row>
    <row r="19" spans="1:17" ht="38.25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  <c r="Q19" s="102"/>
    </row>
    <row r="20" spans="1:17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SUM(J13:J19)</f>
        <v>16.399999999999999</v>
      </c>
      <c r="K20" s="636"/>
      <c r="L20" s="598"/>
      <c r="M20" s="598"/>
      <c r="N20" s="598"/>
      <c r="O20" s="598"/>
      <c r="P20" s="637"/>
      <c r="Q20" s="102"/>
    </row>
    <row r="21" spans="1:17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  <c r="Q21" s="102"/>
    </row>
    <row r="22" spans="1:17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16.399999999999999</v>
      </c>
      <c r="K22" s="638"/>
      <c r="L22" s="639"/>
      <c r="M22" s="639"/>
      <c r="N22" s="639"/>
      <c r="O22" s="639"/>
      <c r="P22" s="640"/>
      <c r="Q22" s="102"/>
    </row>
    <row r="23" spans="1:17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  <c r="Q23" s="102"/>
    </row>
    <row r="24" spans="1:17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7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7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7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17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17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17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17" s="141" customFormat="1" ht="18" customHeight="1" x14ac:dyDescent="0.2">
      <c r="A31" s="102"/>
      <c r="B31" s="142"/>
      <c r="C31" s="143"/>
      <c r="D31" s="143"/>
      <c r="E31" s="143"/>
      <c r="F31" s="143"/>
      <c r="G31" s="143"/>
      <c r="H31" s="102"/>
      <c r="I31" s="102"/>
      <c r="J31" s="102"/>
      <c r="K31" s="102"/>
      <c r="L31" s="102"/>
      <c r="M31" s="102"/>
      <c r="N31" s="102"/>
      <c r="O31" s="102"/>
      <c r="P31" s="102"/>
      <c r="Q31" s="102"/>
    </row>
    <row r="32" spans="1:17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</row>
    <row r="33" spans="1:17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</row>
    <row r="34" spans="1:17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41"/>
    </row>
    <row r="35" spans="1:17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41"/>
    </row>
    <row r="36" spans="1:17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</row>
    <row r="37" spans="1:17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</row>
    <row r="38" spans="1:17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</row>
    <row r="39" spans="1:17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</row>
    <row r="40" spans="1:17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70"/>
      <c r="L40" s="102"/>
      <c r="M40" s="102"/>
      <c r="N40" s="102"/>
      <c r="O40" s="102"/>
      <c r="P40" s="102"/>
      <c r="Q40" s="102"/>
    </row>
    <row r="41" spans="1:17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</row>
    <row r="42" spans="1:17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</row>
    <row r="43" spans="1:17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</row>
    <row r="44" spans="1:17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</row>
    <row r="45" spans="1:17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</row>
    <row r="46" spans="1:17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</row>
    <row r="47" spans="1:17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</row>
    <row r="48" spans="1:17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</row>
    <row r="49" spans="1:17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</row>
    <row r="50" spans="1:17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</row>
    <row r="51" spans="1:17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</row>
    <row r="52" spans="1:17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</row>
    <row r="53" spans="1:1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</row>
    <row r="54" spans="1:17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</row>
    <row r="55" spans="1:17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</row>
    <row r="56" spans="1:17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</row>
    <row r="57" spans="1:17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</row>
    <row r="58" spans="1:17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</row>
    <row r="59" spans="1:17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</row>
    <row r="60" spans="1:17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</row>
    <row r="61" spans="1:1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</row>
    <row r="62" spans="1:17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</row>
    <row r="63" spans="1:17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</row>
    <row r="64" spans="1:17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</row>
    <row r="65" spans="1:1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</row>
    <row r="66" spans="1:1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</row>
    <row r="67" spans="1:1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</row>
    <row r="68" spans="1:1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</row>
    <row r="69" spans="1:1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</row>
    <row r="70" spans="1:1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</row>
    <row r="71" spans="1:1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</row>
    <row r="72" spans="1:1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</row>
    <row r="73" spans="1:1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</row>
    <row r="74" spans="1:1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</row>
    <row r="75" spans="1:1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</row>
    <row r="76" spans="1:1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</row>
    <row r="77" spans="1:1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</row>
    <row r="78" spans="1:1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</row>
    <row r="79" spans="1:1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</row>
    <row r="80" spans="1:1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</row>
    <row r="81" spans="1:1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</row>
    <row r="82" spans="1:1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</row>
    <row r="83" spans="1:1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</row>
    <row r="84" spans="1:1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</row>
    <row r="85" spans="1:1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</row>
    <row r="86" spans="1:1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</row>
    <row r="87" spans="1:1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</row>
    <row r="88" spans="1:1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</row>
    <row r="89" spans="1:1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</row>
  </sheetData>
  <mergeCells count="39">
    <mergeCell ref="B21:I21"/>
    <mergeCell ref="B22:I22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30:D30"/>
    <mergeCell ref="F30:I30"/>
    <mergeCell ref="K30:N30"/>
    <mergeCell ref="K28:L28"/>
    <mergeCell ref="K29:L29"/>
    <mergeCell ref="B28:D28"/>
    <mergeCell ref="F28:I28"/>
    <mergeCell ref="B29:D29"/>
    <mergeCell ref="F29:I29"/>
  </mergeCells>
  <conditionalFormatting sqref="A20:A30 O24:P30">
    <cfRule type="cellIs" dxfId="157" priority="1" operator="lessThan">
      <formula>0</formula>
    </cfRule>
  </conditionalFormatting>
  <conditionalFormatting sqref="A1:Q9 A10:M10 O10:Q10 B11:C11 E11:Q12 A11:A18 A19:B19 K20:Q22 J21:J22 B22 H23:Q23">
    <cfRule type="cellIs" dxfId="156" priority="3" operator="lessThan">
      <formula>0</formula>
    </cfRule>
  </conditionalFormatting>
  <conditionalFormatting sqref="B23:G23 B31:G31">
    <cfRule type="cellIs" dxfId="155" priority="4" operator="lessThan">
      <formula>0</formula>
    </cfRule>
  </conditionalFormatting>
  <conditionalFormatting sqref="H13:Q19">
    <cfRule type="cellIs" dxfId="154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72A6-AD75-4E23-8BDB-10080B956876}">
  <sheetPr>
    <tabColor theme="8" tint="0.59999389629810485"/>
    <pageSetUpPr fitToPage="1"/>
  </sheetPr>
  <dimension ref="A1:P96"/>
  <sheetViews>
    <sheetView view="pageBreakPreview" zoomScale="60" zoomScaleNormal="60" workbookViewId="0">
      <selection activeCell="K70" sqref="K70:P70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1.285156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9</v>
      </c>
      <c r="D7" s="587" t="s">
        <v>41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1">
        <f>+'SABANA MOD. 2'!A50</f>
        <v>9.1</v>
      </c>
      <c r="D8" s="589" t="s">
        <v>42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132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176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31.5" customHeight="1" x14ac:dyDescent="0.2">
      <c r="A13" s="117"/>
      <c r="B13" s="122"/>
      <c r="C13" s="624" t="s">
        <v>337</v>
      </c>
      <c r="D13" s="625"/>
      <c r="E13" s="123"/>
      <c r="F13" s="124"/>
      <c r="G13" s="124"/>
      <c r="H13" s="126">
        <v>1</v>
      </c>
      <c r="I13" s="126"/>
      <c r="J13" s="127">
        <f>SUM(+H13)</f>
        <v>1</v>
      </c>
      <c r="K13" s="636"/>
      <c r="L13" s="598"/>
      <c r="M13" s="598"/>
      <c r="N13" s="598"/>
      <c r="O13" s="598"/>
      <c r="P13" s="637"/>
    </row>
    <row r="14" spans="1:16" ht="31.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31.5" customHeight="1" x14ac:dyDescent="0.2">
      <c r="A15" s="117"/>
      <c r="B15" s="129"/>
      <c r="C15" s="641"/>
      <c r="D15" s="642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31.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31.5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31.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31.5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SUM(J13:J19)</f>
        <v>1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1</v>
      </c>
      <c r="K22" s="638"/>
      <c r="L22" s="639"/>
      <c r="M22" s="639"/>
      <c r="N22" s="639"/>
      <c r="O22" s="639"/>
      <c r="P22" s="640"/>
    </row>
    <row r="23" spans="1:16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</row>
    <row r="24" spans="1:16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6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6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16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16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16" s="141" customFormat="1" ht="18" customHeight="1" thickBot="1" x14ac:dyDescent="0.25">
      <c r="B30" s="363"/>
      <c r="C30" s="363"/>
      <c r="D30" s="363"/>
      <c r="E30" s="342"/>
      <c r="F30" s="361"/>
      <c r="G30" s="361"/>
      <c r="H30" s="361"/>
      <c r="I30" s="361"/>
      <c r="J30" s="343"/>
      <c r="K30" s="361"/>
      <c r="L30" s="361"/>
      <c r="M30" s="342"/>
      <c r="N30" s="342"/>
      <c r="O30" s="162"/>
      <c r="P30" s="162"/>
    </row>
    <row r="31" spans="1:16" s="141" customFormat="1" ht="18" customHeight="1" x14ac:dyDescent="0.2">
      <c r="B31" s="562"/>
      <c r="C31" s="564" t="s">
        <v>164</v>
      </c>
      <c r="D31" s="565"/>
      <c r="E31" s="565"/>
      <c r="F31" s="565"/>
      <c r="G31" s="565"/>
      <c r="H31" s="565"/>
      <c r="I31" s="565"/>
      <c r="J31" s="565"/>
      <c r="K31" s="565"/>
      <c r="L31" s="565"/>
      <c r="M31" s="565"/>
      <c r="N31" s="566"/>
      <c r="O31" s="570"/>
      <c r="P31" s="571"/>
    </row>
    <row r="32" spans="1:16" ht="63" customHeight="1" x14ac:dyDescent="0.2">
      <c r="A32" s="102"/>
      <c r="B32" s="563"/>
      <c r="C32" s="567"/>
      <c r="D32" s="568"/>
      <c r="E32" s="568"/>
      <c r="F32" s="568"/>
      <c r="G32" s="568"/>
      <c r="H32" s="568"/>
      <c r="I32" s="568"/>
      <c r="J32" s="568"/>
      <c r="K32" s="568"/>
      <c r="L32" s="568"/>
      <c r="M32" s="568"/>
      <c r="N32" s="569"/>
      <c r="O32" s="572"/>
      <c r="P32" s="573"/>
    </row>
    <row r="33" spans="1:16" ht="18" customHeight="1" x14ac:dyDescent="0.2">
      <c r="A33" s="102"/>
      <c r="B33" s="574"/>
      <c r="C33" s="575"/>
      <c r="D33" s="575"/>
      <c r="E33" s="575"/>
      <c r="F33" s="575"/>
      <c r="G33" s="575"/>
      <c r="H33" s="575"/>
      <c r="I33" s="575"/>
      <c r="J33" s="575"/>
      <c r="K33" s="575"/>
      <c r="L33" s="575"/>
      <c r="M33" s="575"/>
      <c r="N33" s="575"/>
      <c r="O33" s="575"/>
      <c r="P33" s="576"/>
    </row>
    <row r="34" spans="1:16" ht="36.75" customHeight="1" thickBot="1" x14ac:dyDescent="0.25">
      <c r="A34" s="102"/>
      <c r="B34" s="577" t="s">
        <v>165</v>
      </c>
      <c r="C34" s="578"/>
      <c r="D34" s="578"/>
      <c r="E34" s="579"/>
      <c r="F34" s="580"/>
      <c r="G34" s="580"/>
      <c r="H34" s="581"/>
      <c r="I34" s="578"/>
      <c r="J34" s="579"/>
      <c r="K34" s="582" t="s">
        <v>344</v>
      </c>
      <c r="L34" s="583"/>
      <c r="M34" s="583"/>
      <c r="N34" s="583"/>
      <c r="O34" s="583"/>
      <c r="P34" s="584"/>
    </row>
    <row r="35" spans="1:16" ht="18" customHeight="1" x14ac:dyDescent="0.2">
      <c r="A35" s="102"/>
      <c r="B35" s="106" t="s">
        <v>166</v>
      </c>
      <c r="C35" s="585" t="s">
        <v>167</v>
      </c>
      <c r="D35" s="585"/>
      <c r="E35" s="585"/>
      <c r="F35" s="585"/>
      <c r="G35" s="585"/>
      <c r="H35" s="585"/>
      <c r="I35" s="585"/>
      <c r="J35" s="585"/>
      <c r="K35" s="585"/>
      <c r="L35" s="585"/>
      <c r="M35" s="585"/>
      <c r="N35" s="585"/>
      <c r="O35" s="585"/>
      <c r="P35" s="586"/>
    </row>
    <row r="36" spans="1:16" ht="18" customHeight="1" x14ac:dyDescent="0.2">
      <c r="A36" s="102"/>
      <c r="B36" s="107" t="s">
        <v>168</v>
      </c>
      <c r="C36" s="108">
        <v>9</v>
      </c>
      <c r="D36" s="587" t="s">
        <v>41</v>
      </c>
      <c r="E36" s="587"/>
      <c r="F36" s="587"/>
      <c r="G36" s="587"/>
      <c r="H36" s="587"/>
      <c r="I36" s="587"/>
      <c r="J36" s="587"/>
      <c r="K36" s="587"/>
      <c r="L36" s="587"/>
      <c r="M36" s="587"/>
      <c r="N36" s="587"/>
      <c r="O36" s="587"/>
      <c r="P36" s="588"/>
    </row>
    <row r="37" spans="1:16" ht="18" customHeight="1" thickBot="1" x14ac:dyDescent="0.25">
      <c r="A37" s="102"/>
      <c r="B37" s="109" t="s">
        <v>2</v>
      </c>
      <c r="C37" s="191" t="str">
        <f>+'SABANA MOD. 2'!A77</f>
        <v>CAPITULO 13,0</v>
      </c>
      <c r="D37" s="589" t="s">
        <v>42</v>
      </c>
      <c r="E37" s="589"/>
      <c r="F37" s="589"/>
      <c r="G37" s="589"/>
      <c r="H37" s="589"/>
      <c r="I37" s="589"/>
      <c r="J37" s="589"/>
      <c r="K37" s="589"/>
      <c r="L37" s="589"/>
      <c r="M37" s="589"/>
      <c r="N37" s="111" t="s">
        <v>5</v>
      </c>
      <c r="O37" s="590"/>
      <c r="P37" s="591"/>
    </row>
    <row r="38" spans="1:16" ht="18" customHeight="1" x14ac:dyDescent="0.2">
      <c r="A38" s="102"/>
      <c r="B38" s="11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592" t="s">
        <v>132</v>
      </c>
      <c r="O38" s="102"/>
      <c r="P38" s="113"/>
    </row>
    <row r="39" spans="1:16" ht="18" customHeight="1" thickBot="1" x14ac:dyDescent="0.25">
      <c r="A39" s="102"/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593"/>
      <c r="O39" s="115"/>
      <c r="P39" s="116"/>
    </row>
    <row r="40" spans="1:16" ht="18" customHeight="1" thickBot="1" x14ac:dyDescent="0.3">
      <c r="A40" s="117"/>
      <c r="B40" s="608" t="s">
        <v>169</v>
      </c>
      <c r="C40" s="627" t="s">
        <v>170</v>
      </c>
      <c r="D40" s="628"/>
      <c r="E40" s="610" t="s">
        <v>171</v>
      </c>
      <c r="F40" s="612"/>
      <c r="G40" s="612"/>
      <c r="H40" s="622" t="s">
        <v>6</v>
      </c>
      <c r="I40" s="622" t="s">
        <v>216</v>
      </c>
      <c r="J40" s="118" t="s">
        <v>172</v>
      </c>
      <c r="K40" s="631" t="s">
        <v>173</v>
      </c>
      <c r="L40" s="595"/>
      <c r="M40" s="595"/>
      <c r="N40" s="595"/>
      <c r="O40" s="595"/>
      <c r="P40" s="632"/>
    </row>
    <row r="41" spans="1:16" ht="25.5" customHeight="1" x14ac:dyDescent="0.2">
      <c r="A41" s="119"/>
      <c r="B41" s="609"/>
      <c r="C41" s="629"/>
      <c r="D41" s="630"/>
      <c r="E41" s="120" t="s">
        <v>211</v>
      </c>
      <c r="F41" s="178" t="s">
        <v>176</v>
      </c>
      <c r="G41" s="178" t="s">
        <v>218</v>
      </c>
      <c r="H41" s="623"/>
      <c r="I41" s="623"/>
      <c r="J41" s="121" t="s">
        <v>177</v>
      </c>
      <c r="K41" s="633" t="s">
        <v>86</v>
      </c>
      <c r="L41" s="634"/>
      <c r="M41" s="634"/>
      <c r="N41" s="634"/>
      <c r="O41" s="634"/>
      <c r="P41" s="635"/>
    </row>
    <row r="42" spans="1:16" ht="31.5" customHeight="1" x14ac:dyDescent="0.2">
      <c r="A42" s="117"/>
      <c r="B42" s="122"/>
      <c r="C42" s="624" t="s">
        <v>338</v>
      </c>
      <c r="D42" s="625"/>
      <c r="E42" s="123"/>
      <c r="F42" s="124"/>
      <c r="G42" s="124"/>
      <c r="H42" s="126">
        <v>3</v>
      </c>
      <c r="I42" s="126"/>
      <c r="J42" s="127">
        <f>SUM(+H42)</f>
        <v>3</v>
      </c>
      <c r="K42" s="636"/>
      <c r="L42" s="598"/>
      <c r="M42" s="598"/>
      <c r="N42" s="598"/>
      <c r="O42" s="598"/>
      <c r="P42" s="637"/>
    </row>
    <row r="43" spans="1:16" ht="31.5" customHeight="1" x14ac:dyDescent="0.2">
      <c r="A43" s="117"/>
      <c r="B43" s="129"/>
      <c r="C43" s="624"/>
      <c r="D43" s="625"/>
      <c r="E43" s="130"/>
      <c r="F43" s="124"/>
      <c r="G43" s="124"/>
      <c r="H43" s="126"/>
      <c r="I43" s="126"/>
      <c r="J43" s="127"/>
      <c r="K43" s="636"/>
      <c r="L43" s="598"/>
      <c r="M43" s="598"/>
      <c r="N43" s="598"/>
      <c r="O43" s="598"/>
      <c r="P43" s="637"/>
    </row>
    <row r="44" spans="1:16" ht="31.5" customHeight="1" x14ac:dyDescent="0.2">
      <c r="A44" s="117"/>
      <c r="B44" s="129"/>
      <c r="C44" s="641"/>
      <c r="D44" s="642"/>
      <c r="E44" s="130"/>
      <c r="F44" s="124"/>
      <c r="G44" s="124"/>
      <c r="H44" s="126"/>
      <c r="I44" s="126"/>
      <c r="J44" s="127"/>
      <c r="K44" s="636"/>
      <c r="L44" s="598"/>
      <c r="M44" s="598"/>
      <c r="N44" s="598"/>
      <c r="O44" s="598"/>
      <c r="P44" s="637"/>
    </row>
    <row r="45" spans="1:16" ht="31.5" customHeight="1" x14ac:dyDescent="0.2">
      <c r="A45" s="117"/>
      <c r="B45" s="129"/>
      <c r="C45" s="624"/>
      <c r="D45" s="625"/>
      <c r="E45" s="130"/>
      <c r="F45" s="124"/>
      <c r="G45" s="124"/>
      <c r="H45" s="126"/>
      <c r="I45" s="126"/>
      <c r="J45" s="127"/>
      <c r="K45" s="636"/>
      <c r="L45" s="598"/>
      <c r="M45" s="598"/>
      <c r="N45" s="598"/>
      <c r="O45" s="598"/>
      <c r="P45" s="637"/>
    </row>
    <row r="46" spans="1:16" ht="31.5" customHeight="1" x14ac:dyDescent="0.2">
      <c r="A46" s="117"/>
      <c r="B46" s="129"/>
      <c r="C46" s="641"/>
      <c r="D46" s="642"/>
      <c r="E46" s="130"/>
      <c r="F46" s="124"/>
      <c r="G46" s="124"/>
      <c r="H46" s="183"/>
      <c r="I46" s="126"/>
      <c r="J46" s="127"/>
      <c r="K46" s="636"/>
      <c r="L46" s="598"/>
      <c r="M46" s="598"/>
      <c r="N46" s="598"/>
      <c r="O46" s="598"/>
      <c r="P46" s="637"/>
    </row>
    <row r="47" spans="1:16" ht="31.5" customHeight="1" x14ac:dyDescent="0.2">
      <c r="A47" s="117"/>
      <c r="B47" s="129"/>
      <c r="C47" s="624"/>
      <c r="D47" s="625"/>
      <c r="E47" s="130"/>
      <c r="F47" s="124"/>
      <c r="G47" s="124"/>
      <c r="H47" s="126"/>
      <c r="I47" s="126"/>
      <c r="J47" s="127"/>
      <c r="K47" s="636"/>
      <c r="L47" s="598"/>
      <c r="M47" s="598"/>
      <c r="N47" s="598"/>
      <c r="O47" s="598"/>
      <c r="P47" s="637"/>
    </row>
    <row r="48" spans="1:16" ht="31.5" customHeight="1" thickBot="1" x14ac:dyDescent="0.25">
      <c r="A48" s="102"/>
      <c r="B48" s="132"/>
      <c r="C48" s="624"/>
      <c r="D48" s="625"/>
      <c r="E48" s="130"/>
      <c r="F48" s="124"/>
      <c r="G48" s="124"/>
      <c r="H48" s="126"/>
      <c r="I48" s="126"/>
      <c r="J48" s="189"/>
      <c r="K48" s="636"/>
      <c r="L48" s="598"/>
      <c r="M48" s="598"/>
      <c r="N48" s="598"/>
      <c r="O48" s="598"/>
      <c r="P48" s="637"/>
    </row>
    <row r="49" spans="1:16" ht="18" customHeight="1" thickBot="1" x14ac:dyDescent="0.25">
      <c r="A49" s="102"/>
      <c r="B49" s="643" t="s">
        <v>182</v>
      </c>
      <c r="C49" s="644"/>
      <c r="D49" s="644"/>
      <c r="E49" s="644"/>
      <c r="F49" s="644"/>
      <c r="G49" s="644"/>
      <c r="H49" s="644"/>
      <c r="I49" s="645"/>
      <c r="J49" s="133">
        <f>SUM(J42:J48)</f>
        <v>3</v>
      </c>
      <c r="K49" s="636"/>
      <c r="L49" s="598"/>
      <c r="M49" s="598"/>
      <c r="N49" s="598"/>
      <c r="O49" s="598"/>
      <c r="P49" s="637"/>
    </row>
    <row r="50" spans="1:16" ht="18" customHeight="1" thickBot="1" x14ac:dyDescent="0.25">
      <c r="A50" s="102"/>
      <c r="B50" s="643" t="s">
        <v>183</v>
      </c>
      <c r="C50" s="644"/>
      <c r="D50" s="644"/>
      <c r="E50" s="644"/>
      <c r="F50" s="644"/>
      <c r="G50" s="644"/>
      <c r="H50" s="644"/>
      <c r="I50" s="645"/>
      <c r="J50" s="134">
        <v>0</v>
      </c>
      <c r="K50" s="636"/>
      <c r="L50" s="598"/>
      <c r="M50" s="598"/>
      <c r="N50" s="598"/>
      <c r="O50" s="598"/>
      <c r="P50" s="637"/>
    </row>
    <row r="51" spans="1:16" ht="18" customHeight="1" thickBot="1" x14ac:dyDescent="0.25">
      <c r="A51" s="102"/>
      <c r="B51" s="646" t="s">
        <v>172</v>
      </c>
      <c r="C51" s="647"/>
      <c r="D51" s="647"/>
      <c r="E51" s="647"/>
      <c r="F51" s="647"/>
      <c r="G51" s="647"/>
      <c r="H51" s="647"/>
      <c r="I51" s="648"/>
      <c r="J51" s="135">
        <f>J49-J50</f>
        <v>3</v>
      </c>
      <c r="K51" s="638"/>
      <c r="L51" s="639"/>
      <c r="M51" s="639"/>
      <c r="N51" s="639"/>
      <c r="O51" s="639"/>
      <c r="P51" s="640"/>
    </row>
    <row r="52" spans="1:16" ht="18" customHeight="1" x14ac:dyDescent="0.2">
      <c r="A52" s="102"/>
      <c r="B52" s="136"/>
      <c r="C52" s="137"/>
      <c r="D52" s="137"/>
      <c r="E52" s="137"/>
      <c r="F52" s="137"/>
      <c r="G52" s="137"/>
      <c r="H52" s="138"/>
      <c r="I52" s="138"/>
      <c r="J52" s="138"/>
      <c r="K52" s="139"/>
      <c r="L52" s="138"/>
      <c r="M52" s="138"/>
      <c r="N52" s="138"/>
      <c r="O52" s="138"/>
      <c r="P52" s="140"/>
    </row>
    <row r="53" spans="1:16" s="141" customFormat="1" ht="18" customHeight="1" x14ac:dyDescent="0.2">
      <c r="B53" s="337" t="s">
        <v>411</v>
      </c>
      <c r="C53" s="337"/>
      <c r="D53" s="337"/>
      <c r="E53" s="337"/>
      <c r="F53" s="337" t="s">
        <v>412</v>
      </c>
      <c r="G53" s="337"/>
      <c r="H53" s="338"/>
      <c r="I53" s="337"/>
      <c r="J53" s="337"/>
      <c r="K53" s="337" t="s">
        <v>411</v>
      </c>
      <c r="L53" s="337"/>
      <c r="M53" s="338"/>
      <c r="N53" s="337"/>
      <c r="O53" s="102"/>
      <c r="P53" s="113"/>
    </row>
    <row r="54" spans="1:16" s="141" customFormat="1" ht="18" customHeight="1" x14ac:dyDescent="0.2">
      <c r="B54" s="337"/>
      <c r="C54" s="337"/>
      <c r="D54" s="337"/>
      <c r="E54" s="337"/>
      <c r="F54" s="337"/>
      <c r="G54" s="337"/>
      <c r="H54" s="338"/>
      <c r="I54" s="337"/>
      <c r="J54" s="337"/>
      <c r="K54" s="337"/>
      <c r="L54" s="337"/>
      <c r="M54" s="338"/>
      <c r="N54" s="337"/>
      <c r="O54" s="102"/>
      <c r="P54" s="113"/>
    </row>
    <row r="55" spans="1:16" s="141" customFormat="1" ht="18" customHeight="1" x14ac:dyDescent="0.2">
      <c r="B55" s="337"/>
      <c r="C55" s="337"/>
      <c r="D55" s="337"/>
      <c r="E55" s="337"/>
      <c r="F55" s="337"/>
      <c r="G55" s="337"/>
      <c r="H55" s="338"/>
      <c r="I55" s="337"/>
      <c r="J55" s="337"/>
      <c r="K55" s="337"/>
      <c r="L55" s="337"/>
      <c r="M55" s="338"/>
      <c r="N55" s="337"/>
      <c r="O55" s="102"/>
      <c r="P55" s="102"/>
    </row>
    <row r="56" spans="1:16" s="141" customFormat="1" ht="18" customHeight="1" thickBot="1" x14ac:dyDescent="0.25">
      <c r="B56" s="346"/>
      <c r="C56" s="347"/>
      <c r="D56" s="348"/>
      <c r="E56" s="340"/>
      <c r="F56" s="346"/>
      <c r="G56" s="346"/>
      <c r="H56" s="354"/>
      <c r="I56" s="346"/>
      <c r="J56" s="341"/>
      <c r="K56" s="346"/>
      <c r="L56" s="346"/>
      <c r="M56" s="360"/>
      <c r="N56" s="339"/>
      <c r="O56" s="102"/>
      <c r="P56" s="102"/>
    </row>
    <row r="57" spans="1:16" s="141" customFormat="1" ht="18" customHeight="1" x14ac:dyDescent="0.2">
      <c r="B57" s="558" t="s">
        <v>413</v>
      </c>
      <c r="C57" s="558"/>
      <c r="D57" s="558"/>
      <c r="E57" s="342"/>
      <c r="F57" s="559" t="s">
        <v>414</v>
      </c>
      <c r="G57" s="559"/>
      <c r="H57" s="559"/>
      <c r="I57" s="559"/>
      <c r="J57" s="343"/>
      <c r="K57" s="561" t="s">
        <v>429</v>
      </c>
      <c r="L57" s="561"/>
      <c r="M57" s="342"/>
      <c r="N57" s="358"/>
      <c r="O57" s="162"/>
      <c r="P57" s="162"/>
    </row>
    <row r="58" spans="1:16" s="141" customFormat="1" ht="18" customHeight="1" x14ac:dyDescent="0.2">
      <c r="B58" s="558" t="s">
        <v>415</v>
      </c>
      <c r="C58" s="558"/>
      <c r="D58" s="558"/>
      <c r="E58" s="342"/>
      <c r="F58" s="559" t="s">
        <v>416</v>
      </c>
      <c r="G58" s="559"/>
      <c r="H58" s="559"/>
      <c r="I58" s="559"/>
      <c r="J58" s="343"/>
      <c r="K58" s="559" t="s">
        <v>417</v>
      </c>
      <c r="L58" s="559"/>
      <c r="M58" s="342"/>
      <c r="N58" s="342"/>
      <c r="O58" s="162"/>
      <c r="P58" s="162"/>
    </row>
    <row r="59" spans="1:16" s="141" customFormat="1" ht="18" customHeight="1" x14ac:dyDescent="0.2">
      <c r="B59" s="558" t="s">
        <v>418</v>
      </c>
      <c r="C59" s="558"/>
      <c r="D59" s="558"/>
      <c r="E59" s="342"/>
      <c r="F59" s="559" t="s">
        <v>419</v>
      </c>
      <c r="G59" s="559"/>
      <c r="H59" s="559"/>
      <c r="I59" s="559"/>
      <c r="J59" s="343"/>
      <c r="K59" s="558"/>
      <c r="L59" s="558"/>
      <c r="M59" s="558"/>
      <c r="N59" s="558"/>
      <c r="O59" s="165"/>
      <c r="P59" s="165"/>
    </row>
    <row r="60" spans="1:16" ht="18" customHeight="1" thickBot="1" x14ac:dyDescent="0.25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562"/>
      <c r="C61" s="564" t="s">
        <v>164</v>
      </c>
      <c r="D61" s="565"/>
      <c r="E61" s="565"/>
      <c r="F61" s="565"/>
      <c r="G61" s="565"/>
      <c r="H61" s="565"/>
      <c r="I61" s="565"/>
      <c r="J61" s="565"/>
      <c r="K61" s="565"/>
      <c r="L61" s="565"/>
      <c r="M61" s="565"/>
      <c r="N61" s="566"/>
      <c r="O61" s="570"/>
      <c r="P61" s="571"/>
    </row>
    <row r="62" spans="1:16" ht="63" customHeight="1" x14ac:dyDescent="0.2">
      <c r="A62" s="102"/>
      <c r="B62" s="563"/>
      <c r="C62" s="567"/>
      <c r="D62" s="568"/>
      <c r="E62" s="568"/>
      <c r="F62" s="568"/>
      <c r="G62" s="568"/>
      <c r="H62" s="568"/>
      <c r="I62" s="568"/>
      <c r="J62" s="568"/>
      <c r="K62" s="568"/>
      <c r="L62" s="568"/>
      <c r="M62" s="568"/>
      <c r="N62" s="569"/>
      <c r="O62" s="572"/>
      <c r="P62" s="573"/>
    </row>
    <row r="63" spans="1:16" ht="18" customHeight="1" x14ac:dyDescent="0.2">
      <c r="A63" s="102"/>
      <c r="B63" s="574"/>
      <c r="C63" s="575"/>
      <c r="D63" s="575"/>
      <c r="E63" s="575"/>
      <c r="F63" s="575"/>
      <c r="G63" s="575"/>
      <c r="H63" s="575"/>
      <c r="I63" s="575"/>
      <c r="J63" s="575"/>
      <c r="K63" s="575"/>
      <c r="L63" s="575"/>
      <c r="M63" s="575"/>
      <c r="N63" s="575"/>
      <c r="O63" s="575"/>
      <c r="P63" s="576"/>
    </row>
    <row r="64" spans="1:16" ht="36.75" customHeight="1" thickBot="1" x14ac:dyDescent="0.25">
      <c r="A64" s="102"/>
      <c r="B64" s="577" t="s">
        <v>165</v>
      </c>
      <c r="C64" s="578"/>
      <c r="D64" s="578"/>
      <c r="E64" s="579"/>
      <c r="F64" s="580"/>
      <c r="G64" s="580"/>
      <c r="H64" s="581"/>
      <c r="I64" s="578"/>
      <c r="J64" s="579"/>
      <c r="K64" s="582" t="s">
        <v>344</v>
      </c>
      <c r="L64" s="583"/>
      <c r="M64" s="583"/>
      <c r="N64" s="583"/>
      <c r="O64" s="583"/>
      <c r="P64" s="584"/>
    </row>
    <row r="65" spans="1:16" ht="18" customHeight="1" x14ac:dyDescent="0.2">
      <c r="A65" s="102"/>
      <c r="B65" s="106" t="s">
        <v>166</v>
      </c>
      <c r="C65" s="585" t="s">
        <v>167</v>
      </c>
      <c r="D65" s="585"/>
      <c r="E65" s="585"/>
      <c r="F65" s="585"/>
      <c r="G65" s="585"/>
      <c r="H65" s="585"/>
      <c r="I65" s="585"/>
      <c r="J65" s="585"/>
      <c r="K65" s="585"/>
      <c r="L65" s="585"/>
      <c r="M65" s="585"/>
      <c r="N65" s="585"/>
      <c r="O65" s="585"/>
      <c r="P65" s="586"/>
    </row>
    <row r="66" spans="1:16" ht="18" customHeight="1" x14ac:dyDescent="0.2">
      <c r="A66" s="102"/>
      <c r="B66" s="107" t="s">
        <v>168</v>
      </c>
      <c r="C66" s="108">
        <v>9</v>
      </c>
      <c r="D66" s="587" t="s">
        <v>41</v>
      </c>
      <c r="E66" s="587"/>
      <c r="F66" s="587"/>
      <c r="G66" s="587"/>
      <c r="H66" s="587"/>
      <c r="I66" s="587"/>
      <c r="J66" s="587"/>
      <c r="K66" s="587"/>
      <c r="L66" s="587"/>
      <c r="M66" s="587"/>
      <c r="N66" s="587"/>
      <c r="O66" s="587"/>
      <c r="P66" s="588"/>
    </row>
    <row r="67" spans="1:16" ht="18" customHeight="1" thickBot="1" x14ac:dyDescent="0.25">
      <c r="A67" s="102"/>
      <c r="B67" s="109" t="s">
        <v>2</v>
      </c>
      <c r="C67" s="191">
        <f>+'SABANA MOD. 2'!A104</f>
        <v>0</v>
      </c>
      <c r="D67" s="589" t="s">
        <v>42</v>
      </c>
      <c r="E67" s="589"/>
      <c r="F67" s="589"/>
      <c r="G67" s="589"/>
      <c r="H67" s="589"/>
      <c r="I67" s="589"/>
      <c r="J67" s="589"/>
      <c r="K67" s="589"/>
      <c r="L67" s="589"/>
      <c r="M67" s="589"/>
      <c r="N67" s="111" t="s">
        <v>5</v>
      </c>
      <c r="O67" s="590"/>
      <c r="P67" s="591"/>
    </row>
    <row r="68" spans="1:16" ht="18" customHeight="1" x14ac:dyDescent="0.2">
      <c r="A68" s="102"/>
      <c r="B68" s="11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592" t="s">
        <v>132</v>
      </c>
      <c r="O68" s="102"/>
      <c r="P68" s="113"/>
    </row>
    <row r="69" spans="1:16" ht="18" customHeight="1" thickBot="1" x14ac:dyDescent="0.25">
      <c r="A69" s="102"/>
      <c r="B69" s="114"/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593"/>
      <c r="O69" s="115"/>
      <c r="P69" s="116"/>
    </row>
    <row r="70" spans="1:16" ht="18" customHeight="1" thickBot="1" x14ac:dyDescent="0.3">
      <c r="A70" s="117"/>
      <c r="B70" s="608" t="s">
        <v>169</v>
      </c>
      <c r="C70" s="627" t="s">
        <v>170</v>
      </c>
      <c r="D70" s="628"/>
      <c r="E70" s="610" t="s">
        <v>171</v>
      </c>
      <c r="F70" s="612"/>
      <c r="G70" s="612"/>
      <c r="H70" s="622" t="s">
        <v>6</v>
      </c>
      <c r="I70" s="622" t="s">
        <v>216</v>
      </c>
      <c r="J70" s="118" t="s">
        <v>172</v>
      </c>
      <c r="K70" s="631" t="s">
        <v>173</v>
      </c>
      <c r="L70" s="595"/>
      <c r="M70" s="595"/>
      <c r="N70" s="595"/>
      <c r="O70" s="595"/>
      <c r="P70" s="632"/>
    </row>
    <row r="71" spans="1:16" ht="25.5" customHeight="1" x14ac:dyDescent="0.2">
      <c r="A71" s="119"/>
      <c r="B71" s="609"/>
      <c r="C71" s="629"/>
      <c r="D71" s="630"/>
      <c r="E71" s="120" t="s">
        <v>211</v>
      </c>
      <c r="F71" s="178" t="s">
        <v>176</v>
      </c>
      <c r="G71" s="178" t="s">
        <v>218</v>
      </c>
      <c r="H71" s="623"/>
      <c r="I71" s="623"/>
      <c r="J71" s="121" t="s">
        <v>177</v>
      </c>
      <c r="K71" s="633" t="s">
        <v>86</v>
      </c>
      <c r="L71" s="634"/>
      <c r="M71" s="634"/>
      <c r="N71" s="634"/>
      <c r="O71" s="634"/>
      <c r="P71" s="635"/>
    </row>
    <row r="72" spans="1:16" ht="31.5" customHeight="1" x14ac:dyDescent="0.2">
      <c r="A72" s="117"/>
      <c r="B72" s="122"/>
      <c r="C72" s="624" t="s">
        <v>339</v>
      </c>
      <c r="D72" s="625"/>
      <c r="E72" s="123"/>
      <c r="F72" s="124"/>
      <c r="G72" s="124"/>
      <c r="H72" s="126">
        <v>6</v>
      </c>
      <c r="I72" s="126"/>
      <c r="J72" s="127">
        <f>SUM(+H72)</f>
        <v>6</v>
      </c>
      <c r="K72" s="636"/>
      <c r="L72" s="598"/>
      <c r="M72" s="598"/>
      <c r="N72" s="598"/>
      <c r="O72" s="598"/>
      <c r="P72" s="637"/>
    </row>
    <row r="73" spans="1:16" ht="31.5" customHeight="1" x14ac:dyDescent="0.2">
      <c r="A73" s="117"/>
      <c r="B73" s="129"/>
      <c r="C73" s="624"/>
      <c r="D73" s="625"/>
      <c r="E73" s="130"/>
      <c r="F73" s="124"/>
      <c r="G73" s="124"/>
      <c r="H73" s="126"/>
      <c r="I73" s="126"/>
      <c r="J73" s="127"/>
      <c r="K73" s="636"/>
      <c r="L73" s="598"/>
      <c r="M73" s="598"/>
      <c r="N73" s="598"/>
      <c r="O73" s="598"/>
      <c r="P73" s="637"/>
    </row>
    <row r="74" spans="1:16" ht="31.5" customHeight="1" x14ac:dyDescent="0.2">
      <c r="A74" s="117"/>
      <c r="B74" s="129"/>
      <c r="C74" s="641"/>
      <c r="D74" s="642"/>
      <c r="E74" s="130"/>
      <c r="F74" s="124"/>
      <c r="G74" s="124"/>
      <c r="H74" s="126"/>
      <c r="I74" s="126"/>
      <c r="J74" s="127"/>
      <c r="K74" s="636"/>
      <c r="L74" s="598"/>
      <c r="M74" s="598"/>
      <c r="N74" s="598"/>
      <c r="O74" s="598"/>
      <c r="P74" s="637"/>
    </row>
    <row r="75" spans="1:16" ht="31.5" customHeight="1" x14ac:dyDescent="0.2">
      <c r="A75" s="117"/>
      <c r="B75" s="129"/>
      <c r="C75" s="624"/>
      <c r="D75" s="625"/>
      <c r="E75" s="130"/>
      <c r="F75" s="124"/>
      <c r="G75" s="124"/>
      <c r="H75" s="126"/>
      <c r="I75" s="126"/>
      <c r="J75" s="127"/>
      <c r="K75" s="636"/>
      <c r="L75" s="598"/>
      <c r="M75" s="598"/>
      <c r="N75" s="598"/>
      <c r="O75" s="598"/>
      <c r="P75" s="637"/>
    </row>
    <row r="76" spans="1:16" ht="31.5" customHeight="1" x14ac:dyDescent="0.2">
      <c r="A76" s="117"/>
      <c r="B76" s="129"/>
      <c r="C76" s="641"/>
      <c r="D76" s="642"/>
      <c r="E76" s="130"/>
      <c r="F76" s="124"/>
      <c r="G76" s="124"/>
      <c r="H76" s="183"/>
      <c r="I76" s="126"/>
      <c r="J76" s="127"/>
      <c r="K76" s="636"/>
      <c r="L76" s="598"/>
      <c r="M76" s="598"/>
      <c r="N76" s="598"/>
      <c r="O76" s="598"/>
      <c r="P76" s="637"/>
    </row>
    <row r="77" spans="1:16" ht="31.5" customHeight="1" x14ac:dyDescent="0.2">
      <c r="A77" s="117"/>
      <c r="B77" s="129"/>
      <c r="C77" s="624"/>
      <c r="D77" s="625"/>
      <c r="E77" s="130"/>
      <c r="F77" s="124"/>
      <c r="G77" s="124"/>
      <c r="H77" s="126"/>
      <c r="I77" s="126"/>
      <c r="J77" s="127"/>
      <c r="K77" s="636"/>
      <c r="L77" s="598"/>
      <c r="M77" s="598"/>
      <c r="N77" s="598"/>
      <c r="O77" s="598"/>
      <c r="P77" s="637"/>
    </row>
    <row r="78" spans="1:16" ht="31.5" customHeight="1" thickBot="1" x14ac:dyDescent="0.25">
      <c r="A78" s="102"/>
      <c r="B78" s="132"/>
      <c r="C78" s="624"/>
      <c r="D78" s="625"/>
      <c r="E78" s="130"/>
      <c r="F78" s="124"/>
      <c r="G78" s="124"/>
      <c r="H78" s="126"/>
      <c r="I78" s="126"/>
      <c r="J78" s="189"/>
      <c r="K78" s="636"/>
      <c r="L78" s="598"/>
      <c r="M78" s="598"/>
      <c r="N78" s="598"/>
      <c r="O78" s="598"/>
      <c r="P78" s="637"/>
    </row>
    <row r="79" spans="1:16" ht="18" customHeight="1" thickBot="1" x14ac:dyDescent="0.25">
      <c r="A79" s="102"/>
      <c r="B79" s="643" t="s">
        <v>182</v>
      </c>
      <c r="C79" s="644"/>
      <c r="D79" s="644"/>
      <c r="E79" s="644"/>
      <c r="F79" s="644"/>
      <c r="G79" s="644"/>
      <c r="H79" s="644"/>
      <c r="I79" s="645"/>
      <c r="J79" s="133">
        <f>SUM(J72:J78)</f>
        <v>6</v>
      </c>
      <c r="K79" s="636"/>
      <c r="L79" s="598"/>
      <c r="M79" s="598"/>
      <c r="N79" s="598"/>
      <c r="O79" s="598"/>
      <c r="P79" s="637"/>
    </row>
    <row r="80" spans="1:16" ht="18" customHeight="1" thickBot="1" x14ac:dyDescent="0.25">
      <c r="A80" s="102"/>
      <c r="B80" s="643" t="s">
        <v>183</v>
      </c>
      <c r="C80" s="644"/>
      <c r="D80" s="644"/>
      <c r="E80" s="644"/>
      <c r="F80" s="644"/>
      <c r="G80" s="644"/>
      <c r="H80" s="644"/>
      <c r="I80" s="645"/>
      <c r="J80" s="134">
        <v>0</v>
      </c>
      <c r="K80" s="636"/>
      <c r="L80" s="598"/>
      <c r="M80" s="598"/>
      <c r="N80" s="598"/>
      <c r="O80" s="598"/>
      <c r="P80" s="637"/>
    </row>
    <row r="81" spans="1:16" ht="18" customHeight="1" thickBot="1" x14ac:dyDescent="0.25">
      <c r="A81" s="102"/>
      <c r="B81" s="646" t="s">
        <v>172</v>
      </c>
      <c r="C81" s="647"/>
      <c r="D81" s="647"/>
      <c r="E81" s="647"/>
      <c r="F81" s="647"/>
      <c r="G81" s="647"/>
      <c r="H81" s="647"/>
      <c r="I81" s="648"/>
      <c r="J81" s="135">
        <f>J79-J80</f>
        <v>6</v>
      </c>
      <c r="K81" s="638"/>
      <c r="L81" s="639"/>
      <c r="M81" s="639"/>
      <c r="N81" s="639"/>
      <c r="O81" s="639"/>
      <c r="P81" s="640"/>
    </row>
    <row r="82" spans="1:16" ht="18" customHeight="1" x14ac:dyDescent="0.2">
      <c r="A82" s="102"/>
      <c r="B82" s="136"/>
      <c r="C82" s="137"/>
      <c r="D82" s="137"/>
      <c r="E82" s="137"/>
      <c r="F82" s="137"/>
      <c r="G82" s="137"/>
      <c r="H82" s="138"/>
      <c r="I82" s="138"/>
      <c r="J82" s="138"/>
      <c r="K82" s="139"/>
      <c r="L82" s="138"/>
      <c r="M82" s="138"/>
      <c r="N82" s="138"/>
      <c r="O82" s="138"/>
      <c r="P82" s="140"/>
    </row>
    <row r="83" spans="1:16" s="141" customFormat="1" ht="18" customHeight="1" x14ac:dyDescent="0.2">
      <c r="B83" s="337" t="s">
        <v>411</v>
      </c>
      <c r="C83" s="337"/>
      <c r="D83" s="337"/>
      <c r="E83" s="337"/>
      <c r="F83" s="337" t="s">
        <v>412</v>
      </c>
      <c r="G83" s="337"/>
      <c r="H83" s="338"/>
      <c r="I83" s="337"/>
      <c r="J83" s="337"/>
      <c r="K83" s="337" t="s">
        <v>411</v>
      </c>
      <c r="L83" s="337"/>
      <c r="M83" s="338"/>
      <c r="N83" s="337"/>
      <c r="O83" s="102"/>
      <c r="P83" s="113"/>
    </row>
    <row r="84" spans="1:16" s="141" customFormat="1" ht="18" customHeight="1" x14ac:dyDescent="0.2">
      <c r="B84" s="337"/>
      <c r="C84" s="337"/>
      <c r="D84" s="337"/>
      <c r="E84" s="337"/>
      <c r="F84" s="337"/>
      <c r="G84" s="337"/>
      <c r="H84" s="338"/>
      <c r="I84" s="337"/>
      <c r="J84" s="337"/>
      <c r="K84" s="337"/>
      <c r="L84" s="337"/>
      <c r="M84" s="338"/>
      <c r="N84" s="337"/>
      <c r="O84" s="102"/>
      <c r="P84" s="113"/>
    </row>
    <row r="85" spans="1:16" s="141" customFormat="1" ht="18" customHeight="1" x14ac:dyDescent="0.2">
      <c r="B85" s="337"/>
      <c r="C85" s="337"/>
      <c r="D85" s="337"/>
      <c r="E85" s="337"/>
      <c r="F85" s="337"/>
      <c r="G85" s="337"/>
      <c r="H85" s="338"/>
      <c r="I85" s="337"/>
      <c r="J85" s="337"/>
      <c r="K85" s="337"/>
      <c r="L85" s="337"/>
      <c r="M85" s="338"/>
      <c r="N85" s="337"/>
      <c r="O85" s="102"/>
      <c r="P85" s="102"/>
    </row>
    <row r="86" spans="1:16" s="141" customFormat="1" ht="18" customHeight="1" thickBot="1" x14ac:dyDescent="0.25">
      <c r="B86" s="346"/>
      <c r="C86" s="347"/>
      <c r="D86" s="348"/>
      <c r="E86" s="340"/>
      <c r="F86" s="346"/>
      <c r="G86" s="346"/>
      <c r="H86" s="354"/>
      <c r="I86" s="346"/>
      <c r="J86" s="341"/>
      <c r="K86" s="346"/>
      <c r="L86" s="346"/>
      <c r="M86" s="360"/>
      <c r="N86" s="339"/>
      <c r="O86" s="102"/>
      <c r="P86" s="102"/>
    </row>
    <row r="87" spans="1:16" s="141" customFormat="1" ht="18" customHeight="1" x14ac:dyDescent="0.2">
      <c r="B87" s="558" t="s">
        <v>413</v>
      </c>
      <c r="C87" s="558"/>
      <c r="D87" s="558"/>
      <c r="E87" s="342"/>
      <c r="F87" s="559" t="s">
        <v>414</v>
      </c>
      <c r="G87" s="559"/>
      <c r="H87" s="559"/>
      <c r="I87" s="559"/>
      <c r="J87" s="343"/>
      <c r="K87" s="561" t="s">
        <v>429</v>
      </c>
      <c r="L87" s="561"/>
      <c r="M87" s="342"/>
      <c r="N87" s="358"/>
      <c r="O87" s="162"/>
      <c r="P87" s="162"/>
    </row>
    <row r="88" spans="1:16" s="141" customFormat="1" ht="18" customHeight="1" x14ac:dyDescent="0.2">
      <c r="B88" s="558" t="s">
        <v>415</v>
      </c>
      <c r="C88" s="558"/>
      <c r="D88" s="558"/>
      <c r="E88" s="342"/>
      <c r="F88" s="559" t="s">
        <v>416</v>
      </c>
      <c r="G88" s="559"/>
      <c r="H88" s="559"/>
      <c r="I88" s="559"/>
      <c r="J88" s="343"/>
      <c r="K88" s="559" t="s">
        <v>417</v>
      </c>
      <c r="L88" s="559"/>
      <c r="M88" s="342"/>
      <c r="N88" s="342"/>
      <c r="O88" s="162"/>
      <c r="P88" s="162"/>
    </row>
    <row r="89" spans="1:16" s="141" customFormat="1" ht="18" customHeight="1" x14ac:dyDescent="0.2">
      <c r="B89" s="558" t="s">
        <v>418</v>
      </c>
      <c r="C89" s="558"/>
      <c r="D89" s="558"/>
      <c r="E89" s="342"/>
      <c r="F89" s="559" t="s">
        <v>419</v>
      </c>
      <c r="G89" s="559"/>
      <c r="H89" s="559"/>
      <c r="I89" s="559"/>
      <c r="J89" s="343"/>
      <c r="K89" s="558"/>
      <c r="L89" s="558"/>
      <c r="M89" s="558"/>
      <c r="N89" s="558"/>
      <c r="O89" s="165"/>
      <c r="P89" s="165"/>
    </row>
    <row r="90" spans="1:16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  <row r="91" spans="1:16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</row>
    <row r="92" spans="1:16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</row>
    <row r="93" spans="1:16" ht="18" customHeight="1" x14ac:dyDescent="0.2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</row>
    <row r="94" spans="1:16" ht="18" customHeight="1" x14ac:dyDescent="0.2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</row>
    <row r="95" spans="1:16" ht="18" customHeight="1" x14ac:dyDescent="0.2">
      <c r="A95" s="102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</row>
    <row r="96" spans="1:16" ht="18" customHeight="1" x14ac:dyDescent="0.2">
      <c r="A96" s="102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</row>
  </sheetData>
  <mergeCells count="114">
    <mergeCell ref="C11:D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31:B32"/>
    <mergeCell ref="C31:N32"/>
    <mergeCell ref="O31:P32"/>
    <mergeCell ref="B33:P33"/>
    <mergeCell ref="B34:E34"/>
    <mergeCell ref="F34:G34"/>
    <mergeCell ref="H34:J34"/>
    <mergeCell ref="K34:P34"/>
    <mergeCell ref="E11:G11"/>
    <mergeCell ref="H11:H12"/>
    <mergeCell ref="I11:I12"/>
    <mergeCell ref="B21:I21"/>
    <mergeCell ref="B22:I22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35:P35"/>
    <mergeCell ref="D36:P36"/>
    <mergeCell ref="D37:M37"/>
    <mergeCell ref="O37:P37"/>
    <mergeCell ref="N38:N39"/>
    <mergeCell ref="B51:I51"/>
    <mergeCell ref="B40:B41"/>
    <mergeCell ref="C40:D41"/>
    <mergeCell ref="E40:G40"/>
    <mergeCell ref="H40:H41"/>
    <mergeCell ref="I40:I41"/>
    <mergeCell ref="H64:J64"/>
    <mergeCell ref="K64:P64"/>
    <mergeCell ref="B57:D57"/>
    <mergeCell ref="B61:B62"/>
    <mergeCell ref="C61:N62"/>
    <mergeCell ref="K40:P40"/>
    <mergeCell ref="K41:P51"/>
    <mergeCell ref="C42:D42"/>
    <mergeCell ref="C43:D43"/>
    <mergeCell ref="C44:D44"/>
    <mergeCell ref="C45:D45"/>
    <mergeCell ref="C46:D46"/>
    <mergeCell ref="C47:D47"/>
    <mergeCell ref="C48:D48"/>
    <mergeCell ref="B49:I49"/>
    <mergeCell ref="B50:I50"/>
    <mergeCell ref="O61:P62"/>
    <mergeCell ref="K28:L28"/>
    <mergeCell ref="K29:L29"/>
    <mergeCell ref="B28:D28"/>
    <mergeCell ref="F28:I28"/>
    <mergeCell ref="B29:D29"/>
    <mergeCell ref="F29:I29"/>
    <mergeCell ref="B87:D87"/>
    <mergeCell ref="K70:P70"/>
    <mergeCell ref="K71:P81"/>
    <mergeCell ref="C72:D72"/>
    <mergeCell ref="C73:D73"/>
    <mergeCell ref="C74:D74"/>
    <mergeCell ref="C75:D75"/>
    <mergeCell ref="C76:D76"/>
    <mergeCell ref="C77:D77"/>
    <mergeCell ref="C78:D78"/>
    <mergeCell ref="B79:I79"/>
    <mergeCell ref="B80:I80"/>
    <mergeCell ref="B81:I81"/>
    <mergeCell ref="B70:B71"/>
    <mergeCell ref="C70:D71"/>
    <mergeCell ref="E70:G70"/>
    <mergeCell ref="H70:H71"/>
    <mergeCell ref="I70:I71"/>
    <mergeCell ref="B89:D89"/>
    <mergeCell ref="F89:I89"/>
    <mergeCell ref="K89:N89"/>
    <mergeCell ref="F87:I87"/>
    <mergeCell ref="K87:L87"/>
    <mergeCell ref="B88:D88"/>
    <mergeCell ref="F88:I88"/>
    <mergeCell ref="K88:L88"/>
    <mergeCell ref="F57:I57"/>
    <mergeCell ref="K57:L57"/>
    <mergeCell ref="K59:N59"/>
    <mergeCell ref="B58:D58"/>
    <mergeCell ref="F58:I58"/>
    <mergeCell ref="K58:L58"/>
    <mergeCell ref="B59:D59"/>
    <mergeCell ref="F59:I59"/>
    <mergeCell ref="C65:P65"/>
    <mergeCell ref="D66:P66"/>
    <mergeCell ref="D67:M67"/>
    <mergeCell ref="O67:P67"/>
    <mergeCell ref="N68:N69"/>
    <mergeCell ref="B63:P63"/>
    <mergeCell ref="B64:E64"/>
    <mergeCell ref="F64:G64"/>
  </mergeCells>
  <conditionalFormatting sqref="A20:A31 O24:P31">
    <cfRule type="cellIs" dxfId="153" priority="3" operator="lessThan">
      <formula>0</formula>
    </cfRule>
  </conditionalFormatting>
  <conditionalFormatting sqref="A49:A59 O53:P59">
    <cfRule type="cellIs" dxfId="152" priority="2" operator="lessThan">
      <formula>0</formula>
    </cfRule>
  </conditionalFormatting>
  <conditionalFormatting sqref="A79:A89 O83:P89">
    <cfRule type="cellIs" dxfId="151" priority="1" operator="lessThan">
      <formula>0</formula>
    </cfRule>
  </conditionalFormatting>
  <conditionalFormatting sqref="A1:P9 A10:M10 O10:P10 B11:C11 E11:P12 A11:A18 H13:P19 A19:B19 K20:P22 J21:J22 B22 H23:P23">
    <cfRule type="cellIs" dxfId="150" priority="8" operator="lessThan">
      <formula>0</formula>
    </cfRule>
  </conditionalFormatting>
  <conditionalFormatting sqref="A32:P38 A39:M39 O39:P39 B40:C40 E40:P41 A40:A47 H42:P48 A48:B48 K49:P51 J50:J51 B51 H52:P52">
    <cfRule type="cellIs" dxfId="149" priority="6" operator="lessThan">
      <formula>0</formula>
    </cfRule>
  </conditionalFormatting>
  <conditionalFormatting sqref="A60:P68 A69:M69 O69:P69 B70:C70 E70:P71 A70:A77 H72:P78 A78:B78 K79:P81 J80:J81 B81 H82:P82">
    <cfRule type="cellIs" dxfId="148" priority="4" operator="lessThan">
      <formula>0</formula>
    </cfRule>
  </conditionalFormatting>
  <conditionalFormatting sqref="B23:G23">
    <cfRule type="cellIs" dxfId="147" priority="9" operator="lessThan">
      <formula>0</formula>
    </cfRule>
  </conditionalFormatting>
  <conditionalFormatting sqref="B52:G52">
    <cfRule type="cellIs" dxfId="146" priority="7" operator="lessThan">
      <formula>0</formula>
    </cfRule>
  </conditionalFormatting>
  <conditionalFormatting sqref="B82:G82">
    <cfRule type="cellIs" dxfId="145" priority="5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24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79B5E-2D85-4470-BDEE-F08F7975054B}">
  <sheetPr>
    <tabColor theme="8" tint="0.59999389629810485"/>
    <pageSetUpPr fitToPage="1"/>
  </sheetPr>
  <dimension ref="A1:Q90"/>
  <sheetViews>
    <sheetView view="pageBreakPreview" zoomScale="70" zoomScaleNormal="60" zoomScaleSheetLayoutView="70" workbookViewId="0">
      <selection activeCell="J13" sqref="J13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2.285156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6384" width="14.42578125" style="103"/>
  </cols>
  <sheetData>
    <row r="1" spans="1:17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7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</row>
    <row r="3" spans="1:17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</row>
    <row r="4" spans="1:17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</row>
    <row r="5" spans="1:17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</row>
    <row r="6" spans="1:17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</row>
    <row r="7" spans="1:17" ht="18" customHeight="1" x14ac:dyDescent="0.2">
      <c r="A7" s="102"/>
      <c r="B7" s="107" t="s">
        <v>168</v>
      </c>
      <c r="C7" s="108">
        <v>9</v>
      </c>
      <c r="D7" s="587" t="s">
        <v>41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</row>
    <row r="8" spans="1:17" ht="18" customHeight="1" thickBot="1" x14ac:dyDescent="0.25">
      <c r="A8" s="102"/>
      <c r="B8" s="109" t="s">
        <v>2</v>
      </c>
      <c r="C8" s="191">
        <f>+'SABANA MOD. 2'!A51</f>
        <v>9.1999999999999993</v>
      </c>
      <c r="D8" s="589" t="s">
        <v>44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</row>
    <row r="9" spans="1:17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68</v>
      </c>
      <c r="O9" s="102"/>
      <c r="P9" s="113"/>
      <c r="Q9" s="102"/>
    </row>
    <row r="10" spans="1:17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</row>
    <row r="11" spans="1:17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</row>
    <row r="12" spans="1:17" ht="25.5" customHeight="1" x14ac:dyDescent="0.2">
      <c r="A12" s="119"/>
      <c r="B12" s="609"/>
      <c r="C12" s="629"/>
      <c r="D12" s="630"/>
      <c r="E12" s="120" t="s">
        <v>211</v>
      </c>
      <c r="F12" s="178" t="s">
        <v>176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</row>
    <row r="13" spans="1:17" ht="29.25" customHeight="1" x14ac:dyDescent="0.2">
      <c r="A13" s="117"/>
      <c r="B13" s="122"/>
      <c r="C13" s="624" t="s">
        <v>261</v>
      </c>
      <c r="D13" s="625"/>
      <c r="E13" s="130">
        <v>2</v>
      </c>
      <c r="F13" s="124">
        <v>1</v>
      </c>
      <c r="G13" s="124"/>
      <c r="H13" s="126">
        <v>1</v>
      </c>
      <c r="I13" s="126"/>
      <c r="J13" s="127">
        <f>SUM(E13*F13*H13)</f>
        <v>2</v>
      </c>
      <c r="K13" s="636"/>
      <c r="L13" s="598"/>
      <c r="M13" s="598"/>
      <c r="N13" s="598"/>
      <c r="O13" s="598"/>
      <c r="P13" s="637"/>
      <c r="Q13" s="117"/>
    </row>
    <row r="14" spans="1:17" ht="29.25" customHeight="1" x14ac:dyDescent="0.2">
      <c r="A14" s="117"/>
      <c r="B14" s="129"/>
      <c r="C14" s="624" t="s">
        <v>262</v>
      </c>
      <c r="D14" s="625"/>
      <c r="E14" s="130">
        <v>1.6</v>
      </c>
      <c r="F14" s="124">
        <v>0.7</v>
      </c>
      <c r="G14" s="124"/>
      <c r="H14" s="126">
        <v>3</v>
      </c>
      <c r="I14" s="126"/>
      <c r="J14" s="127">
        <f>SUM(E14*F14*H14)</f>
        <v>3.3599999999999994</v>
      </c>
      <c r="K14" s="636"/>
      <c r="L14" s="598"/>
      <c r="M14" s="598"/>
      <c r="N14" s="598"/>
      <c r="O14" s="598"/>
      <c r="P14" s="637"/>
      <c r="Q14" s="117"/>
    </row>
    <row r="15" spans="1:17" ht="29.25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</row>
    <row r="16" spans="1:17" ht="29.2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</row>
    <row r="17" spans="1:17" ht="28.5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  <c r="Q17" s="117"/>
    </row>
    <row r="18" spans="1:17" ht="28.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</row>
    <row r="19" spans="1:17" ht="18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  <c r="Q19" s="102"/>
    </row>
    <row r="20" spans="1:17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SUM(J13:J19)</f>
        <v>5.3599999999999994</v>
      </c>
      <c r="K20" s="636"/>
      <c r="L20" s="598"/>
      <c r="M20" s="598"/>
      <c r="N20" s="598"/>
      <c r="O20" s="598"/>
      <c r="P20" s="637"/>
      <c r="Q20" s="102"/>
    </row>
    <row r="21" spans="1:17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  <c r="Q21" s="102"/>
    </row>
    <row r="22" spans="1:17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5.3599999999999994</v>
      </c>
      <c r="K22" s="638"/>
      <c r="L22" s="639"/>
      <c r="M22" s="639"/>
      <c r="N22" s="639"/>
      <c r="O22" s="639"/>
      <c r="P22" s="640"/>
      <c r="Q22" s="102"/>
    </row>
    <row r="23" spans="1:17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  <c r="Q23" s="102"/>
    </row>
    <row r="24" spans="1:17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7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7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7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17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17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17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17" s="141" customFormat="1" ht="18" customHeight="1" thickBot="1" x14ac:dyDescent="0.25">
      <c r="B31" s="363"/>
      <c r="C31" s="363"/>
      <c r="D31" s="363"/>
      <c r="E31" s="342"/>
      <c r="F31" s="361"/>
      <c r="G31" s="361"/>
      <c r="H31" s="361"/>
      <c r="I31" s="361"/>
      <c r="J31" s="343"/>
      <c r="K31" s="363"/>
      <c r="L31" s="363"/>
      <c r="M31" s="363"/>
      <c r="N31" s="363"/>
      <c r="O31" s="165"/>
      <c r="P31" s="165"/>
    </row>
    <row r="32" spans="1:17" s="141" customFormat="1" ht="45.75" customHeight="1" x14ac:dyDescent="0.2">
      <c r="A32" s="102"/>
      <c r="B32" s="562"/>
      <c r="C32" s="564" t="s">
        <v>164</v>
      </c>
      <c r="D32" s="565"/>
      <c r="E32" s="565"/>
      <c r="F32" s="565"/>
      <c r="G32" s="565"/>
      <c r="H32" s="565"/>
      <c r="I32" s="565"/>
      <c r="J32" s="565"/>
      <c r="K32" s="565"/>
      <c r="L32" s="565"/>
      <c r="M32" s="565"/>
      <c r="N32" s="566"/>
      <c r="O32" s="570"/>
      <c r="P32" s="571"/>
      <c r="Q32" s="102"/>
    </row>
    <row r="33" spans="1:17" ht="45.75" customHeight="1" x14ac:dyDescent="0.2">
      <c r="A33" s="102"/>
      <c r="B33" s="563"/>
      <c r="C33" s="567"/>
      <c r="D33" s="568"/>
      <c r="E33" s="568"/>
      <c r="F33" s="568"/>
      <c r="G33" s="568"/>
      <c r="H33" s="568"/>
      <c r="I33" s="568"/>
      <c r="J33" s="568"/>
      <c r="K33" s="568"/>
      <c r="L33" s="568"/>
      <c r="M33" s="568"/>
      <c r="N33" s="569"/>
      <c r="O33" s="572"/>
      <c r="P33" s="573"/>
      <c r="Q33" s="102"/>
    </row>
    <row r="34" spans="1:17" ht="18" customHeight="1" x14ac:dyDescent="0.2">
      <c r="A34" s="102"/>
      <c r="B34" s="574"/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5"/>
      <c r="O34" s="575"/>
      <c r="P34" s="576"/>
      <c r="Q34" s="102"/>
    </row>
    <row r="35" spans="1:17" ht="18" customHeight="1" thickBot="1" x14ac:dyDescent="0.25">
      <c r="A35" s="102"/>
      <c r="B35" s="577" t="s">
        <v>165</v>
      </c>
      <c r="C35" s="578"/>
      <c r="D35" s="578"/>
      <c r="E35" s="579"/>
      <c r="F35" s="580"/>
      <c r="G35" s="580"/>
      <c r="H35" s="581"/>
      <c r="I35" s="578"/>
      <c r="J35" s="579"/>
      <c r="K35" s="582" t="s">
        <v>344</v>
      </c>
      <c r="L35" s="583"/>
      <c r="M35" s="583"/>
      <c r="N35" s="583"/>
      <c r="O35" s="583"/>
      <c r="P35" s="584"/>
      <c r="Q35" s="141"/>
    </row>
    <row r="36" spans="1:17" ht="18" customHeight="1" x14ac:dyDescent="0.2">
      <c r="A36" s="102"/>
      <c r="B36" s="106" t="s">
        <v>166</v>
      </c>
      <c r="C36" s="585" t="s">
        <v>167</v>
      </c>
      <c r="D36" s="585"/>
      <c r="E36" s="585"/>
      <c r="F36" s="585"/>
      <c r="G36" s="585"/>
      <c r="H36" s="585"/>
      <c r="I36" s="585"/>
      <c r="J36" s="585"/>
      <c r="K36" s="585"/>
      <c r="L36" s="585"/>
      <c r="M36" s="585"/>
      <c r="N36" s="585"/>
      <c r="O36" s="585"/>
      <c r="P36" s="586"/>
      <c r="Q36" s="141"/>
    </row>
    <row r="37" spans="1:17" ht="18" customHeight="1" x14ac:dyDescent="0.2">
      <c r="A37" s="102"/>
      <c r="B37" s="107" t="s">
        <v>168</v>
      </c>
      <c r="C37" s="108">
        <v>17</v>
      </c>
      <c r="D37" s="587" t="s">
        <v>41</v>
      </c>
      <c r="E37" s="587"/>
      <c r="F37" s="587"/>
      <c r="G37" s="587"/>
      <c r="H37" s="587"/>
      <c r="I37" s="587"/>
      <c r="J37" s="587"/>
      <c r="K37" s="587"/>
      <c r="L37" s="587"/>
      <c r="M37" s="587"/>
      <c r="N37" s="587"/>
      <c r="O37" s="587"/>
      <c r="P37" s="588"/>
      <c r="Q37" s="102"/>
    </row>
    <row r="38" spans="1:17" ht="18" customHeight="1" thickBot="1" x14ac:dyDescent="0.25">
      <c r="A38" s="102"/>
      <c r="B38" s="109" t="s">
        <v>2</v>
      </c>
      <c r="C38" s="191">
        <v>17.100000000000001</v>
      </c>
      <c r="D38" s="589" t="s">
        <v>44</v>
      </c>
      <c r="E38" s="589"/>
      <c r="F38" s="589"/>
      <c r="G38" s="589"/>
      <c r="H38" s="589"/>
      <c r="I38" s="589"/>
      <c r="J38" s="589"/>
      <c r="K38" s="589"/>
      <c r="L38" s="589"/>
      <c r="M38" s="589"/>
      <c r="N38" s="111" t="s">
        <v>5</v>
      </c>
      <c r="O38" s="590"/>
      <c r="P38" s="591"/>
      <c r="Q38" s="102"/>
    </row>
    <row r="39" spans="1:17" ht="18" customHeight="1" x14ac:dyDescent="0.2">
      <c r="A39" s="102"/>
      <c r="B39" s="11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592" t="s">
        <v>68</v>
      </c>
      <c r="O39" s="102"/>
      <c r="P39" s="113"/>
      <c r="Q39" s="102"/>
    </row>
    <row r="40" spans="1:17" ht="18" customHeight="1" thickBot="1" x14ac:dyDescent="0.25">
      <c r="A40" s="102"/>
      <c r="B40" s="114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593"/>
      <c r="O40" s="115"/>
      <c r="P40" s="116"/>
      <c r="Q40" s="102"/>
    </row>
    <row r="41" spans="1:17" ht="18" customHeight="1" thickBot="1" x14ac:dyDescent="0.3">
      <c r="A41" s="117"/>
      <c r="B41" s="608" t="s">
        <v>169</v>
      </c>
      <c r="C41" s="627" t="s">
        <v>170</v>
      </c>
      <c r="D41" s="628"/>
      <c r="E41" s="610" t="s">
        <v>171</v>
      </c>
      <c r="F41" s="612"/>
      <c r="G41" s="612"/>
      <c r="H41" s="622" t="s">
        <v>6</v>
      </c>
      <c r="I41" s="622" t="s">
        <v>216</v>
      </c>
      <c r="J41" s="118" t="s">
        <v>172</v>
      </c>
      <c r="K41" s="631" t="s">
        <v>173</v>
      </c>
      <c r="L41" s="595"/>
      <c r="M41" s="595"/>
      <c r="N41" s="595"/>
      <c r="O41" s="595"/>
      <c r="P41" s="632"/>
      <c r="Q41" s="102"/>
    </row>
    <row r="42" spans="1:17" ht="18" customHeight="1" x14ac:dyDescent="0.2">
      <c r="A42" s="119"/>
      <c r="B42" s="609"/>
      <c r="C42" s="629"/>
      <c r="D42" s="630"/>
      <c r="E42" s="120" t="s">
        <v>211</v>
      </c>
      <c r="F42" s="178" t="s">
        <v>176</v>
      </c>
      <c r="G42" s="178" t="s">
        <v>218</v>
      </c>
      <c r="H42" s="623"/>
      <c r="I42" s="623"/>
      <c r="J42" s="121" t="s">
        <v>177</v>
      </c>
      <c r="K42" s="633" t="s">
        <v>86</v>
      </c>
      <c r="L42" s="634"/>
      <c r="M42" s="634"/>
      <c r="N42" s="634"/>
      <c r="O42" s="634"/>
      <c r="P42" s="635"/>
      <c r="Q42" s="102"/>
    </row>
    <row r="43" spans="1:17" ht="33" customHeight="1" x14ac:dyDescent="0.2">
      <c r="A43" s="117"/>
      <c r="B43" s="122"/>
      <c r="C43" s="624" t="s">
        <v>263</v>
      </c>
      <c r="D43" s="625"/>
      <c r="E43" s="130">
        <v>1.7</v>
      </c>
      <c r="F43" s="124">
        <v>0.6</v>
      </c>
      <c r="G43" s="124">
        <f>SUM(E43*F43)</f>
        <v>1.02</v>
      </c>
      <c r="H43" s="126">
        <v>6</v>
      </c>
      <c r="I43" s="126"/>
      <c r="J43" s="127">
        <f>SUM(E43*F43*H43)</f>
        <v>6.12</v>
      </c>
      <c r="K43" s="636"/>
      <c r="L43" s="598"/>
      <c r="M43" s="598"/>
      <c r="N43" s="598"/>
      <c r="O43" s="598"/>
      <c r="P43" s="637"/>
      <c r="Q43" s="102"/>
    </row>
    <row r="44" spans="1:17" ht="33" customHeight="1" x14ac:dyDescent="0.2">
      <c r="A44" s="117"/>
      <c r="B44" s="129"/>
      <c r="C44" s="624"/>
      <c r="D44" s="625"/>
      <c r="E44" s="130"/>
      <c r="F44" s="124"/>
      <c r="G44" s="124"/>
      <c r="H44" s="126"/>
      <c r="I44" s="126"/>
      <c r="J44" s="127"/>
      <c r="K44" s="636"/>
      <c r="L44" s="598"/>
      <c r="M44" s="598"/>
      <c r="N44" s="598"/>
      <c r="O44" s="598"/>
      <c r="P44" s="637"/>
      <c r="Q44" s="102"/>
    </row>
    <row r="45" spans="1:17" ht="33" customHeight="1" x14ac:dyDescent="0.2">
      <c r="A45" s="117"/>
      <c r="B45" s="129"/>
      <c r="C45" s="641"/>
      <c r="D45" s="642"/>
      <c r="E45" s="130"/>
      <c r="F45" s="124"/>
      <c r="G45" s="124"/>
      <c r="H45" s="126"/>
      <c r="I45" s="126"/>
      <c r="J45" s="127"/>
      <c r="K45" s="636"/>
      <c r="L45" s="598"/>
      <c r="M45" s="598"/>
      <c r="N45" s="598"/>
      <c r="O45" s="598"/>
      <c r="P45" s="637"/>
      <c r="Q45" s="102"/>
    </row>
    <row r="46" spans="1:17" ht="33" customHeight="1" x14ac:dyDescent="0.2">
      <c r="A46" s="117"/>
      <c r="B46" s="129"/>
      <c r="C46" s="624"/>
      <c r="D46" s="625"/>
      <c r="E46" s="130"/>
      <c r="F46" s="124"/>
      <c r="G46" s="124"/>
      <c r="H46" s="126"/>
      <c r="I46" s="126"/>
      <c r="J46" s="127"/>
      <c r="K46" s="636"/>
      <c r="L46" s="598"/>
      <c r="M46" s="598"/>
      <c r="N46" s="598"/>
      <c r="O46" s="598"/>
      <c r="P46" s="637"/>
      <c r="Q46" s="102"/>
    </row>
    <row r="47" spans="1:17" ht="33" customHeight="1" x14ac:dyDescent="0.2">
      <c r="A47" s="117"/>
      <c r="B47" s="129"/>
      <c r="C47" s="641"/>
      <c r="D47" s="642"/>
      <c r="E47" s="130"/>
      <c r="F47" s="124"/>
      <c r="G47" s="124"/>
      <c r="H47" s="183"/>
      <c r="I47" s="126"/>
      <c r="J47" s="127"/>
      <c r="K47" s="636"/>
      <c r="L47" s="598"/>
      <c r="M47" s="598"/>
      <c r="N47" s="598"/>
      <c r="O47" s="598"/>
      <c r="P47" s="637"/>
      <c r="Q47" s="102"/>
    </row>
    <row r="48" spans="1:17" ht="33" customHeight="1" x14ac:dyDescent="0.2">
      <c r="A48" s="117"/>
      <c r="B48" s="129"/>
      <c r="C48" s="624"/>
      <c r="D48" s="625"/>
      <c r="E48" s="130"/>
      <c r="F48" s="124"/>
      <c r="G48" s="124"/>
      <c r="H48" s="126"/>
      <c r="I48" s="126"/>
      <c r="J48" s="127"/>
      <c r="K48" s="636"/>
      <c r="L48" s="598"/>
      <c r="M48" s="598"/>
      <c r="N48" s="598"/>
      <c r="O48" s="598"/>
      <c r="P48" s="637"/>
      <c r="Q48" s="102"/>
    </row>
    <row r="49" spans="1:17" ht="18" customHeight="1" thickBot="1" x14ac:dyDescent="0.25">
      <c r="A49" s="102"/>
      <c r="B49" s="132"/>
      <c r="C49" s="624"/>
      <c r="D49" s="625"/>
      <c r="E49" s="130"/>
      <c r="F49" s="124"/>
      <c r="G49" s="124"/>
      <c r="H49" s="126"/>
      <c r="I49" s="126"/>
      <c r="J49" s="189"/>
      <c r="K49" s="636"/>
      <c r="L49" s="598"/>
      <c r="M49" s="598"/>
      <c r="N49" s="598"/>
      <c r="O49" s="598"/>
      <c r="P49" s="637"/>
      <c r="Q49" s="102"/>
    </row>
    <row r="50" spans="1:17" ht="18" customHeight="1" thickBot="1" x14ac:dyDescent="0.25">
      <c r="A50" s="102"/>
      <c r="B50" s="643" t="s">
        <v>182</v>
      </c>
      <c r="C50" s="644"/>
      <c r="D50" s="644"/>
      <c r="E50" s="644"/>
      <c r="F50" s="644"/>
      <c r="G50" s="644"/>
      <c r="H50" s="644"/>
      <c r="I50" s="645"/>
      <c r="J50" s="133">
        <f>SUM(J43:J49)</f>
        <v>6.12</v>
      </c>
      <c r="K50" s="636"/>
      <c r="L50" s="598"/>
      <c r="M50" s="598"/>
      <c r="N50" s="598"/>
      <c r="O50" s="598"/>
      <c r="P50" s="637"/>
      <c r="Q50" s="102"/>
    </row>
    <row r="51" spans="1:17" ht="18" customHeight="1" thickBot="1" x14ac:dyDescent="0.25">
      <c r="A51" s="102"/>
      <c r="B51" s="643" t="s">
        <v>183</v>
      </c>
      <c r="C51" s="644"/>
      <c r="D51" s="644"/>
      <c r="E51" s="644"/>
      <c r="F51" s="644"/>
      <c r="G51" s="644"/>
      <c r="H51" s="644"/>
      <c r="I51" s="645"/>
      <c r="J51" s="134">
        <v>0</v>
      </c>
      <c r="K51" s="636"/>
      <c r="L51" s="598"/>
      <c r="M51" s="598"/>
      <c r="N51" s="598"/>
      <c r="O51" s="598"/>
      <c r="P51" s="637"/>
      <c r="Q51" s="102"/>
    </row>
    <row r="52" spans="1:17" ht="18" customHeight="1" thickBot="1" x14ac:dyDescent="0.25">
      <c r="A52" s="102"/>
      <c r="B52" s="646" t="s">
        <v>172</v>
      </c>
      <c r="C52" s="647"/>
      <c r="D52" s="647"/>
      <c r="E52" s="647"/>
      <c r="F52" s="647"/>
      <c r="G52" s="647"/>
      <c r="H52" s="647"/>
      <c r="I52" s="648"/>
      <c r="J52" s="362">
        <f>J50-J51</f>
        <v>6.12</v>
      </c>
      <c r="K52" s="638"/>
      <c r="L52" s="639"/>
      <c r="M52" s="639"/>
      <c r="N52" s="639"/>
      <c r="O52" s="639"/>
      <c r="P52" s="640"/>
      <c r="Q52" s="102"/>
    </row>
    <row r="53" spans="1:1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</row>
    <row r="54" spans="1:17" s="141" customFormat="1" ht="18" customHeight="1" x14ac:dyDescent="0.2">
      <c r="B54" s="337" t="s">
        <v>411</v>
      </c>
      <c r="C54" s="337"/>
      <c r="D54" s="337"/>
      <c r="E54" s="337"/>
      <c r="F54" s="337" t="s">
        <v>412</v>
      </c>
      <c r="G54" s="337"/>
      <c r="H54" s="338"/>
      <c r="I54" s="337"/>
      <c r="J54" s="337"/>
      <c r="K54" s="337" t="s">
        <v>411</v>
      </c>
      <c r="L54" s="337"/>
      <c r="M54" s="338"/>
      <c r="N54" s="337"/>
      <c r="O54" s="102"/>
      <c r="P54" s="113"/>
    </row>
    <row r="55" spans="1:17" s="141" customFormat="1" ht="18" customHeight="1" x14ac:dyDescent="0.2">
      <c r="B55" s="337"/>
      <c r="C55" s="337"/>
      <c r="D55" s="337"/>
      <c r="E55" s="337"/>
      <c r="F55" s="337"/>
      <c r="G55" s="337"/>
      <c r="H55" s="338"/>
      <c r="I55" s="337"/>
      <c r="J55" s="337"/>
      <c r="K55" s="337"/>
      <c r="L55" s="337"/>
      <c r="M55" s="338"/>
      <c r="N55" s="337"/>
      <c r="O55" s="102"/>
      <c r="P55" s="113"/>
    </row>
    <row r="56" spans="1:17" s="141" customFormat="1" ht="18" customHeight="1" x14ac:dyDescent="0.2">
      <c r="B56" s="337"/>
      <c r="C56" s="337"/>
      <c r="D56" s="337"/>
      <c r="E56" s="337"/>
      <c r="F56" s="337"/>
      <c r="G56" s="337"/>
      <c r="H56" s="338"/>
      <c r="I56" s="337"/>
      <c r="J56" s="337"/>
      <c r="K56" s="337"/>
      <c r="L56" s="337"/>
      <c r="M56" s="338"/>
      <c r="N56" s="337"/>
      <c r="O56" s="102"/>
      <c r="P56" s="102"/>
    </row>
    <row r="57" spans="1:17" s="141" customFormat="1" ht="18" customHeight="1" thickBot="1" x14ac:dyDescent="0.25">
      <c r="B57" s="346"/>
      <c r="C57" s="347"/>
      <c r="D57" s="348"/>
      <c r="E57" s="340"/>
      <c r="F57" s="346"/>
      <c r="G57" s="346"/>
      <c r="H57" s="354"/>
      <c r="I57" s="346"/>
      <c r="J57" s="341"/>
      <c r="K57" s="346"/>
      <c r="L57" s="346"/>
      <c r="M57" s="360"/>
      <c r="N57" s="339"/>
      <c r="O57" s="102"/>
      <c r="P57" s="102"/>
    </row>
    <row r="58" spans="1:17" s="141" customFormat="1" ht="18" customHeight="1" x14ac:dyDescent="0.2">
      <c r="B58" s="558" t="s">
        <v>413</v>
      </c>
      <c r="C58" s="558"/>
      <c r="D58" s="558"/>
      <c r="E58" s="342"/>
      <c r="F58" s="559" t="s">
        <v>414</v>
      </c>
      <c r="G58" s="559"/>
      <c r="H58" s="559"/>
      <c r="I58" s="559"/>
      <c r="J58" s="343"/>
      <c r="K58" s="561" t="s">
        <v>429</v>
      </c>
      <c r="L58" s="561"/>
      <c r="M58" s="342"/>
      <c r="N58" s="358"/>
      <c r="O58" s="162"/>
      <c r="P58" s="162"/>
    </row>
    <row r="59" spans="1:17" s="141" customFormat="1" ht="18" customHeight="1" x14ac:dyDescent="0.2">
      <c r="B59" s="558" t="s">
        <v>415</v>
      </c>
      <c r="C59" s="558"/>
      <c r="D59" s="558"/>
      <c r="E59" s="342"/>
      <c r="F59" s="559" t="s">
        <v>416</v>
      </c>
      <c r="G59" s="559"/>
      <c r="H59" s="559"/>
      <c r="I59" s="559"/>
      <c r="J59" s="343"/>
      <c r="K59" s="559" t="s">
        <v>417</v>
      </c>
      <c r="L59" s="559"/>
      <c r="M59" s="342"/>
      <c r="N59" s="342"/>
      <c r="O59" s="162"/>
      <c r="P59" s="162"/>
    </row>
    <row r="60" spans="1:17" s="141" customFormat="1" ht="18" customHeight="1" x14ac:dyDescent="0.2">
      <c r="B60" s="558" t="s">
        <v>418</v>
      </c>
      <c r="C60" s="558"/>
      <c r="D60" s="558"/>
      <c r="E60" s="342"/>
      <c r="F60" s="559" t="s">
        <v>419</v>
      </c>
      <c r="G60" s="559"/>
      <c r="H60" s="559"/>
      <c r="I60" s="559"/>
      <c r="J60" s="343"/>
      <c r="K60" s="558"/>
      <c r="L60" s="558"/>
      <c r="M60" s="558"/>
      <c r="N60" s="558"/>
      <c r="O60" s="165"/>
      <c r="P60" s="165"/>
    </row>
    <row r="61" spans="1:1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</row>
    <row r="62" spans="1:17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</row>
    <row r="63" spans="1:17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</row>
    <row r="64" spans="1:17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</row>
    <row r="65" spans="1:1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</row>
    <row r="66" spans="1:1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</row>
    <row r="67" spans="1:1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</row>
    <row r="68" spans="1:1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</row>
    <row r="69" spans="1:1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</row>
    <row r="70" spans="1:1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</row>
    <row r="71" spans="1:1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</row>
    <row r="72" spans="1:1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</row>
    <row r="73" spans="1:1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</row>
    <row r="74" spans="1:1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</row>
    <row r="75" spans="1:1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</row>
    <row r="76" spans="1:1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</row>
    <row r="77" spans="1:1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</row>
    <row r="78" spans="1:1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</row>
    <row r="79" spans="1:1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</row>
    <row r="80" spans="1:1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</row>
    <row r="81" spans="1:1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</row>
    <row r="82" spans="1:1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</row>
    <row r="83" spans="1:1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</row>
    <row r="84" spans="1:1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</row>
    <row r="85" spans="1:1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</row>
    <row r="86" spans="1:1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</row>
    <row r="87" spans="1:1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</row>
    <row r="88" spans="1:1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</row>
    <row r="89" spans="1:1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</row>
    <row r="90" spans="1:17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</row>
  </sheetData>
  <mergeCells count="78">
    <mergeCell ref="B50:I50"/>
    <mergeCell ref="B41:B42"/>
    <mergeCell ref="C41:D42"/>
    <mergeCell ref="E41:G41"/>
    <mergeCell ref="H41:H42"/>
    <mergeCell ref="B22:I22"/>
    <mergeCell ref="B32:B33"/>
    <mergeCell ref="C32:N33"/>
    <mergeCell ref="I41:I42"/>
    <mergeCell ref="O32:P33"/>
    <mergeCell ref="B34:P34"/>
    <mergeCell ref="B35:E35"/>
    <mergeCell ref="F35:G35"/>
    <mergeCell ref="H35:J35"/>
    <mergeCell ref="K35:P35"/>
    <mergeCell ref="C36:P36"/>
    <mergeCell ref="D37:P37"/>
    <mergeCell ref="D38:M38"/>
    <mergeCell ref="O38:P38"/>
    <mergeCell ref="N39:N40"/>
    <mergeCell ref="K41:P41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E11:G11"/>
    <mergeCell ref="H11:H12"/>
    <mergeCell ref="I11:I12"/>
    <mergeCell ref="B21:I21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K28:L28"/>
    <mergeCell ref="K29:L29"/>
    <mergeCell ref="B28:D28"/>
    <mergeCell ref="F28:I28"/>
    <mergeCell ref="B29:D29"/>
    <mergeCell ref="F29:I29"/>
    <mergeCell ref="B30:D30"/>
    <mergeCell ref="F30:I30"/>
    <mergeCell ref="K30:N30"/>
    <mergeCell ref="B58:D58"/>
    <mergeCell ref="F58:I58"/>
    <mergeCell ref="K58:L58"/>
    <mergeCell ref="B51:I51"/>
    <mergeCell ref="B52:I52"/>
    <mergeCell ref="K42:P52"/>
    <mergeCell ref="C43:D43"/>
    <mergeCell ref="C44:D44"/>
    <mergeCell ref="C45:D45"/>
    <mergeCell ref="C46:D46"/>
    <mergeCell ref="C47:D47"/>
    <mergeCell ref="C48:D48"/>
    <mergeCell ref="C49:D49"/>
    <mergeCell ref="B59:D59"/>
    <mergeCell ref="F59:I59"/>
    <mergeCell ref="K59:L59"/>
    <mergeCell ref="B60:D60"/>
    <mergeCell ref="F60:I60"/>
    <mergeCell ref="K60:N60"/>
  </mergeCells>
  <conditionalFormatting sqref="A20:A31 O24:P31">
    <cfRule type="cellIs" dxfId="144" priority="2" operator="lessThan">
      <formula>0</formula>
    </cfRule>
  </conditionalFormatting>
  <conditionalFormatting sqref="A54:A60 O54:P60">
    <cfRule type="cellIs" dxfId="143" priority="1" operator="lessThan">
      <formula>0</formula>
    </cfRule>
  </conditionalFormatting>
  <conditionalFormatting sqref="A32:P39 A40:M40 O40:P40 B41:C41 E41:P42 A41:A48 A49:B49 A50:A52 K50:P52 J51:J52 B52">
    <cfRule type="cellIs" dxfId="142" priority="5" operator="lessThan">
      <formula>0</formula>
    </cfRule>
  </conditionalFormatting>
  <conditionalFormatting sqref="A1:Q9 A10:M10 O10:Q10 B11:C11 E11:Q12 A11:A18 A19:B19 K20:Q22 J21:J22 B22 H23:Q23">
    <cfRule type="cellIs" dxfId="141" priority="7" operator="lessThan">
      <formula>0</formula>
    </cfRule>
  </conditionalFormatting>
  <conditionalFormatting sqref="B23:G23">
    <cfRule type="cellIs" dxfId="140" priority="8" operator="lessThan">
      <formula>0</formula>
    </cfRule>
  </conditionalFormatting>
  <conditionalFormatting sqref="H43:P49">
    <cfRule type="cellIs" dxfId="139" priority="4" operator="lessThan">
      <formula>0</formula>
    </cfRule>
  </conditionalFormatting>
  <conditionalFormatting sqref="H13:Q19">
    <cfRule type="cellIs" dxfId="138" priority="3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38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24922-8787-46B4-B1D1-453F8E7AD011}">
  <sheetPr>
    <tabColor theme="8" tint="0.59999389629810485"/>
    <pageSetUpPr fitToPage="1"/>
  </sheetPr>
  <dimension ref="A1:Q88"/>
  <sheetViews>
    <sheetView view="pageBreakPreview" zoomScale="60" zoomScaleNormal="70" workbookViewId="0">
      <selection activeCell="D8" sqref="D8:M8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1.285156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6384" width="14.42578125" style="103"/>
  </cols>
  <sheetData>
    <row r="1" spans="1:17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7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</row>
    <row r="3" spans="1:17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</row>
    <row r="4" spans="1:17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</row>
    <row r="5" spans="1:17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</row>
    <row r="6" spans="1:17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</row>
    <row r="7" spans="1:17" ht="18" customHeight="1" x14ac:dyDescent="0.2">
      <c r="A7" s="102"/>
      <c r="B7" s="107" t="s">
        <v>168</v>
      </c>
      <c r="C7" s="108">
        <v>9</v>
      </c>
      <c r="D7" s="587" t="s">
        <v>41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</row>
    <row r="8" spans="1:17" ht="18" customHeight="1" thickBot="1" x14ac:dyDescent="0.25">
      <c r="A8" s="102"/>
      <c r="B8" s="109" t="s">
        <v>2</v>
      </c>
      <c r="C8" s="190">
        <f>+'SABANA MOD. 2'!A52</f>
        <v>9.3000000000000007</v>
      </c>
      <c r="D8" s="589" t="s">
        <v>45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</row>
    <row r="9" spans="1:17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68</v>
      </c>
      <c r="O9" s="102"/>
      <c r="P9" s="113"/>
      <c r="Q9" s="102"/>
    </row>
    <row r="10" spans="1:17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</row>
    <row r="11" spans="1:17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</row>
    <row r="12" spans="1:17" ht="25.5" customHeight="1" x14ac:dyDescent="0.2">
      <c r="A12" s="119"/>
      <c r="B12" s="609"/>
      <c r="C12" s="629"/>
      <c r="D12" s="630"/>
      <c r="E12" s="120" t="s">
        <v>211</v>
      </c>
      <c r="F12" s="178" t="s">
        <v>176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</row>
    <row r="13" spans="1:17" ht="27" customHeight="1" x14ac:dyDescent="0.2">
      <c r="A13" s="117"/>
      <c r="B13" s="129"/>
      <c r="C13" s="624" t="s">
        <v>265</v>
      </c>
      <c r="D13" s="625"/>
      <c r="E13" s="130">
        <v>2.6</v>
      </c>
      <c r="F13" s="124">
        <v>0.3</v>
      </c>
      <c r="G13" s="124"/>
      <c r="H13" s="126"/>
      <c r="I13" s="126"/>
      <c r="J13" s="127">
        <f>SUM(E13*F13)</f>
        <v>0.78</v>
      </c>
      <c r="K13" s="636"/>
      <c r="L13" s="598"/>
      <c r="M13" s="598"/>
      <c r="N13" s="598"/>
      <c r="O13" s="598"/>
      <c r="P13" s="637"/>
      <c r="Q13" s="117"/>
    </row>
    <row r="14" spans="1:17" ht="27" customHeight="1" x14ac:dyDescent="0.2">
      <c r="A14" s="117"/>
      <c r="B14" s="129"/>
      <c r="C14" s="624" t="s">
        <v>264</v>
      </c>
      <c r="D14" s="625"/>
      <c r="E14" s="130">
        <v>1</v>
      </c>
      <c r="F14" s="124">
        <v>0.6</v>
      </c>
      <c r="G14" s="124"/>
      <c r="H14" s="126"/>
      <c r="I14" s="126"/>
      <c r="J14" s="127">
        <f>SUM(E14*F14)</f>
        <v>0.6</v>
      </c>
      <c r="K14" s="636"/>
      <c r="L14" s="598"/>
      <c r="M14" s="598"/>
      <c r="N14" s="598"/>
      <c r="O14" s="598"/>
      <c r="P14" s="637"/>
      <c r="Q14" s="117"/>
    </row>
    <row r="15" spans="1:17" ht="27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</row>
    <row r="16" spans="1:17" ht="27" customHeight="1" x14ac:dyDescent="0.2">
      <c r="A16" s="117"/>
      <c r="B16" s="129"/>
      <c r="C16" s="641"/>
      <c r="D16" s="642"/>
      <c r="E16" s="130"/>
      <c r="F16" s="124"/>
      <c r="G16" s="124"/>
      <c r="H16" s="183"/>
      <c r="I16" s="126"/>
      <c r="J16" s="127"/>
      <c r="K16" s="636"/>
      <c r="L16" s="598"/>
      <c r="M16" s="598"/>
      <c r="N16" s="598"/>
      <c r="O16" s="598"/>
      <c r="P16" s="637"/>
      <c r="Q16" s="117"/>
    </row>
    <row r="17" spans="1:17" ht="27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  <c r="Q17" s="117"/>
    </row>
    <row r="18" spans="1:17" ht="27" customHeight="1" thickBot="1" x14ac:dyDescent="0.25">
      <c r="A18" s="102"/>
      <c r="B18" s="132"/>
      <c r="C18" s="624"/>
      <c r="D18" s="625"/>
      <c r="E18" s="130"/>
      <c r="F18" s="124"/>
      <c r="G18" s="124"/>
      <c r="H18" s="126"/>
      <c r="I18" s="126"/>
      <c r="J18" s="189"/>
      <c r="K18" s="636"/>
      <c r="L18" s="598"/>
      <c r="M18" s="598"/>
      <c r="N18" s="598"/>
      <c r="O18" s="598"/>
      <c r="P18" s="637"/>
      <c r="Q18" s="102"/>
    </row>
    <row r="19" spans="1:17" ht="18" customHeight="1" thickBot="1" x14ac:dyDescent="0.25">
      <c r="A19" s="102"/>
      <c r="B19" s="643" t="s">
        <v>182</v>
      </c>
      <c r="C19" s="644"/>
      <c r="D19" s="644"/>
      <c r="E19" s="644"/>
      <c r="F19" s="644"/>
      <c r="G19" s="644"/>
      <c r="H19" s="644"/>
      <c r="I19" s="645"/>
      <c r="J19" s="133">
        <f>SUM(J13:J18)</f>
        <v>1.38</v>
      </c>
      <c r="K19" s="636"/>
      <c r="L19" s="598"/>
      <c r="M19" s="598"/>
      <c r="N19" s="598"/>
      <c r="O19" s="598"/>
      <c r="P19" s="637"/>
      <c r="Q19" s="102"/>
    </row>
    <row r="20" spans="1:17" ht="18" customHeight="1" thickBot="1" x14ac:dyDescent="0.25">
      <c r="A20" s="102"/>
      <c r="B20" s="643" t="s">
        <v>183</v>
      </c>
      <c r="C20" s="644"/>
      <c r="D20" s="644"/>
      <c r="E20" s="644"/>
      <c r="F20" s="644"/>
      <c r="G20" s="644"/>
      <c r="H20" s="644"/>
      <c r="I20" s="645"/>
      <c r="J20" s="134">
        <v>0</v>
      </c>
      <c r="K20" s="636"/>
      <c r="L20" s="598"/>
      <c r="M20" s="598"/>
      <c r="N20" s="598"/>
      <c r="O20" s="598"/>
      <c r="P20" s="637"/>
      <c r="Q20" s="102"/>
    </row>
    <row r="21" spans="1:17" ht="18" customHeight="1" thickBot="1" x14ac:dyDescent="0.25">
      <c r="A21" s="102"/>
      <c r="B21" s="646" t="s">
        <v>172</v>
      </c>
      <c r="C21" s="647"/>
      <c r="D21" s="647"/>
      <c r="E21" s="647"/>
      <c r="F21" s="647"/>
      <c r="G21" s="647"/>
      <c r="H21" s="647"/>
      <c r="I21" s="648"/>
      <c r="J21" s="135">
        <f>J19-J20</f>
        <v>1.38</v>
      </c>
      <c r="K21" s="638"/>
      <c r="L21" s="639"/>
      <c r="M21" s="639"/>
      <c r="N21" s="639"/>
      <c r="O21" s="639"/>
      <c r="P21" s="640"/>
      <c r="Q21" s="102"/>
    </row>
    <row r="22" spans="1:17" ht="18" customHeight="1" x14ac:dyDescent="0.2">
      <c r="A22" s="102"/>
      <c r="B22" s="136"/>
      <c r="C22" s="137"/>
      <c r="D22" s="137"/>
      <c r="E22" s="137"/>
      <c r="F22" s="137"/>
      <c r="G22" s="137"/>
      <c r="H22" s="138"/>
      <c r="I22" s="138"/>
      <c r="J22" s="138"/>
      <c r="K22" s="139"/>
      <c r="L22" s="138"/>
      <c r="M22" s="138"/>
      <c r="N22" s="138"/>
      <c r="O22" s="138"/>
      <c r="P22" s="140"/>
      <c r="Q22" s="102"/>
    </row>
    <row r="23" spans="1:17" s="141" customFormat="1" ht="18" customHeight="1" x14ac:dyDescent="0.2">
      <c r="B23" s="675" t="s">
        <v>184</v>
      </c>
      <c r="C23" s="676"/>
      <c r="D23" s="142"/>
      <c r="E23" s="143"/>
      <c r="F23" s="144"/>
      <c r="G23" s="145"/>
      <c r="I23" s="146" t="s">
        <v>154</v>
      </c>
      <c r="J23" s="102"/>
      <c r="K23" s="147"/>
      <c r="L23" s="147"/>
      <c r="M23" s="147"/>
      <c r="N23" s="147"/>
      <c r="O23" s="102"/>
      <c r="P23" s="113"/>
    </row>
    <row r="24" spans="1:17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7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7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7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62"/>
      <c r="P27" s="162"/>
    </row>
    <row r="28" spans="1:17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420</v>
      </c>
      <c r="L28" s="561"/>
      <c r="M28" s="342"/>
      <c r="N28" s="358"/>
      <c r="O28" s="162"/>
      <c r="P28" s="162"/>
    </row>
    <row r="29" spans="1:17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5"/>
      <c r="P29" s="165"/>
    </row>
    <row r="30" spans="1:17" s="141" customFormat="1" ht="18" customHeight="1" x14ac:dyDescent="0.2">
      <c r="A30" s="102"/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02"/>
      <c r="P30" s="102"/>
      <c r="Q30" s="102"/>
    </row>
    <row r="31" spans="1:17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</row>
    <row r="32" spans="1:17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</row>
    <row r="33" spans="1:17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41"/>
    </row>
    <row r="34" spans="1:17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41"/>
    </row>
    <row r="35" spans="1:17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</row>
    <row r="36" spans="1:17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</row>
    <row r="37" spans="1:17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</row>
    <row r="38" spans="1:17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</row>
    <row r="39" spans="1:17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70"/>
      <c r="L39" s="102"/>
      <c r="M39" s="102"/>
      <c r="N39" s="102"/>
      <c r="O39" s="102"/>
      <c r="P39" s="102"/>
      <c r="Q39" s="102"/>
    </row>
    <row r="40" spans="1:17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</row>
    <row r="41" spans="1:17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</row>
    <row r="42" spans="1:17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</row>
    <row r="43" spans="1:17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</row>
    <row r="44" spans="1:17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</row>
    <row r="45" spans="1:17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</row>
    <row r="46" spans="1:17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</row>
    <row r="47" spans="1:17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</row>
    <row r="48" spans="1:17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</row>
    <row r="49" spans="1:17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</row>
    <row r="50" spans="1:17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</row>
    <row r="51" spans="1:17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</row>
    <row r="52" spans="1:17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</row>
    <row r="53" spans="1:1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</row>
    <row r="54" spans="1:17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</row>
    <row r="55" spans="1:17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</row>
    <row r="56" spans="1:17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</row>
    <row r="57" spans="1:17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</row>
    <row r="58" spans="1:17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</row>
    <row r="59" spans="1:17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</row>
    <row r="60" spans="1:17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</row>
    <row r="61" spans="1:1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</row>
    <row r="62" spans="1:17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</row>
    <row r="63" spans="1:17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</row>
    <row r="64" spans="1:17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</row>
    <row r="65" spans="1:1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</row>
    <row r="66" spans="1:1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</row>
    <row r="67" spans="1:1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</row>
    <row r="68" spans="1:1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</row>
    <row r="69" spans="1:1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</row>
    <row r="70" spans="1:1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</row>
    <row r="71" spans="1:1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</row>
    <row r="72" spans="1:1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</row>
    <row r="73" spans="1:1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</row>
    <row r="74" spans="1:1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</row>
    <row r="75" spans="1:1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</row>
    <row r="76" spans="1:1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</row>
    <row r="77" spans="1:1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</row>
    <row r="78" spans="1:1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</row>
    <row r="79" spans="1:1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</row>
    <row r="80" spans="1:1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</row>
    <row r="81" spans="1:1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</row>
    <row r="82" spans="1:1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</row>
    <row r="83" spans="1:1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</row>
    <row r="84" spans="1:1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</row>
    <row r="85" spans="1:1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</row>
    <row r="86" spans="1:1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</row>
    <row r="87" spans="1:1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</row>
    <row r="88" spans="1:1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</row>
  </sheetData>
  <mergeCells count="39">
    <mergeCell ref="B21:I21"/>
    <mergeCell ref="B23:C23"/>
    <mergeCell ref="K11:P11"/>
    <mergeCell ref="K12:P21"/>
    <mergeCell ref="C13:D13"/>
    <mergeCell ref="C14:D14"/>
    <mergeCell ref="C15:D15"/>
    <mergeCell ref="C16:D16"/>
    <mergeCell ref="C17:D17"/>
    <mergeCell ref="C18:D18"/>
    <mergeCell ref="B19:I19"/>
    <mergeCell ref="B20:I20"/>
    <mergeCell ref="B11:B12"/>
    <mergeCell ref="C11:D12"/>
    <mergeCell ref="E11:G11"/>
    <mergeCell ref="H11:H12"/>
    <mergeCell ref="I11:I12"/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30:D30"/>
    <mergeCell ref="F30:I30"/>
    <mergeCell ref="K30:N30"/>
    <mergeCell ref="K28:L28"/>
    <mergeCell ref="K29:L29"/>
    <mergeCell ref="B28:D28"/>
    <mergeCell ref="F28:I28"/>
    <mergeCell ref="B29:D29"/>
    <mergeCell ref="F29:I29"/>
  </mergeCells>
  <conditionalFormatting sqref="A1:Q9 A10:M10 O10:Q10 B11:C11 E11:Q12 A11:A17 A18:B18 K19:Q21 A19:A29 J20:J21 B21 H22:Q23 O24:Q29">
    <cfRule type="cellIs" dxfId="137" priority="2" operator="lessThan">
      <formula>0</formula>
    </cfRule>
  </conditionalFormatting>
  <conditionalFormatting sqref="B22:G23">
    <cfRule type="cellIs" dxfId="136" priority="3" operator="lessThan">
      <formula>0</formula>
    </cfRule>
  </conditionalFormatting>
  <conditionalFormatting sqref="H13:Q18">
    <cfRule type="cellIs" dxfId="135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colBreaks count="1" manualBreakCount="1">
    <brk id="16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F79A7-F7A0-441A-936E-5148135F77A7}">
  <sheetPr>
    <tabColor theme="8" tint="0.59999389629810485"/>
    <pageSetUpPr fitToPage="1"/>
  </sheetPr>
  <dimension ref="A1:P89"/>
  <sheetViews>
    <sheetView view="pageBreakPreview" zoomScale="60" zoomScaleNormal="70" workbookViewId="0">
      <selection activeCell="L27" sqref="L27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0.42578125" style="103" bestFit="1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10</v>
      </c>
      <c r="D7" s="587" t="s">
        <v>47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1">
        <v>10.1</v>
      </c>
      <c r="D8" s="589" t="s">
        <v>48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132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229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176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18" customHeight="1" x14ac:dyDescent="0.2">
      <c r="A13" s="117"/>
      <c r="B13" s="122"/>
      <c r="C13" s="624" t="s">
        <v>409</v>
      </c>
      <c r="D13" s="625"/>
      <c r="E13" s="173"/>
      <c r="F13" s="124"/>
      <c r="G13" s="124"/>
      <c r="H13" s="126">
        <v>2</v>
      </c>
      <c r="I13" s="126"/>
      <c r="J13" s="127">
        <f>SUM(+H13)</f>
        <v>2</v>
      </c>
      <c r="K13" s="636"/>
      <c r="L13" s="598"/>
      <c r="M13" s="598"/>
      <c r="N13" s="598"/>
      <c r="O13" s="598"/>
      <c r="P13" s="637"/>
    </row>
    <row r="14" spans="1:16" ht="18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18" customHeight="1" x14ac:dyDescent="0.2">
      <c r="A15" s="117"/>
      <c r="B15" s="129"/>
      <c r="C15" s="641"/>
      <c r="D15" s="642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18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18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SUM(J13:J19)</f>
        <v>2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2</v>
      </c>
      <c r="K22" s="638"/>
      <c r="L22" s="639"/>
      <c r="M22" s="639"/>
      <c r="N22" s="639"/>
      <c r="O22" s="639"/>
      <c r="P22" s="640"/>
    </row>
    <row r="23" spans="1:16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</row>
    <row r="24" spans="1:16" s="141" customFormat="1" ht="18" customHeight="1" x14ac:dyDescent="0.2">
      <c r="B24" s="677"/>
      <c r="C24" s="677"/>
      <c r="D24" s="677"/>
      <c r="E24" s="677"/>
      <c r="F24" s="677"/>
      <c r="G24" s="677"/>
      <c r="H24" s="677"/>
      <c r="I24" s="677"/>
      <c r="J24" s="677"/>
      <c r="K24" s="677"/>
      <c r="L24" s="677"/>
      <c r="M24" s="677"/>
      <c r="N24" s="67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7"/>
      <c r="N25" s="337"/>
      <c r="O25" s="102"/>
      <c r="P25" s="113"/>
    </row>
    <row r="26" spans="1:16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7"/>
      <c r="N26" s="337"/>
      <c r="O26" s="102"/>
      <c r="P26" s="102"/>
    </row>
    <row r="27" spans="1:16" s="141" customFormat="1" ht="18" customHeight="1" x14ac:dyDescent="0.2">
      <c r="B27" s="337" t="s">
        <v>411</v>
      </c>
      <c r="C27" s="337"/>
      <c r="D27" s="337"/>
      <c r="E27" s="337"/>
      <c r="F27" s="337" t="s">
        <v>412</v>
      </c>
      <c r="G27" s="337"/>
      <c r="H27" s="338"/>
      <c r="I27" s="337"/>
      <c r="J27" s="337"/>
      <c r="K27" s="337" t="s">
        <v>411</v>
      </c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13"/>
    </row>
    <row r="29" spans="1:16" s="141" customFormat="1" ht="18" customHeight="1" x14ac:dyDescent="0.2">
      <c r="B29" s="337"/>
      <c r="C29" s="337"/>
      <c r="D29" s="337"/>
      <c r="E29" s="337"/>
      <c r="F29" s="337"/>
      <c r="G29" s="337"/>
      <c r="H29" s="338"/>
      <c r="I29" s="337"/>
      <c r="J29" s="337"/>
      <c r="K29" s="337"/>
      <c r="L29" s="337"/>
      <c r="M29" s="338"/>
      <c r="N29" s="337"/>
      <c r="O29" s="102"/>
      <c r="P29" s="102"/>
    </row>
    <row r="30" spans="1:16" s="141" customFormat="1" ht="18" customHeight="1" thickBot="1" x14ac:dyDescent="0.25">
      <c r="B30" s="346"/>
      <c r="C30" s="347"/>
      <c r="D30" s="348"/>
      <c r="E30" s="340"/>
      <c r="F30" s="346"/>
      <c r="G30" s="346"/>
      <c r="H30" s="354"/>
      <c r="I30" s="346"/>
      <c r="J30" s="341"/>
      <c r="K30" s="346"/>
      <c r="L30" s="346"/>
      <c r="M30" s="360"/>
      <c r="N30" s="339"/>
      <c r="O30" s="102"/>
      <c r="P30" s="102"/>
    </row>
    <row r="31" spans="1:16" s="141" customFormat="1" ht="18" customHeight="1" x14ac:dyDescent="0.2">
      <c r="B31" s="558" t="s">
        <v>413</v>
      </c>
      <c r="C31" s="558"/>
      <c r="D31" s="558"/>
      <c r="E31" s="342"/>
      <c r="F31" s="559" t="s">
        <v>414</v>
      </c>
      <c r="G31" s="559"/>
      <c r="H31" s="559"/>
      <c r="I31" s="559"/>
      <c r="J31" s="343"/>
      <c r="K31" s="561" t="s">
        <v>429</v>
      </c>
      <c r="L31" s="561"/>
      <c r="M31" s="342"/>
      <c r="N31" s="358"/>
      <c r="O31" s="162"/>
      <c r="P31" s="162"/>
    </row>
    <row r="32" spans="1:16" s="141" customFormat="1" ht="18" customHeight="1" x14ac:dyDescent="0.2">
      <c r="B32" s="558" t="s">
        <v>415</v>
      </c>
      <c r="C32" s="558"/>
      <c r="D32" s="558"/>
      <c r="E32" s="342"/>
      <c r="F32" s="559" t="s">
        <v>416</v>
      </c>
      <c r="G32" s="559"/>
      <c r="H32" s="559"/>
      <c r="I32" s="559"/>
      <c r="J32" s="343"/>
      <c r="K32" s="559" t="s">
        <v>417</v>
      </c>
      <c r="L32" s="559"/>
      <c r="M32" s="342"/>
      <c r="N32" s="342"/>
      <c r="O32" s="162"/>
      <c r="P32" s="162"/>
    </row>
    <row r="33" spans="1:16" s="141" customFormat="1" ht="18" customHeight="1" x14ac:dyDescent="0.2">
      <c r="B33" s="558" t="s">
        <v>418</v>
      </c>
      <c r="C33" s="558"/>
      <c r="D33" s="558"/>
      <c r="E33" s="342"/>
      <c r="F33" s="559" t="s">
        <v>419</v>
      </c>
      <c r="G33" s="559"/>
      <c r="H33" s="559"/>
      <c r="I33" s="559"/>
      <c r="J33" s="343"/>
      <c r="K33" s="558"/>
      <c r="L33" s="558"/>
      <c r="M33" s="558"/>
      <c r="N33" s="558"/>
      <c r="O33" s="165"/>
      <c r="P33" s="165"/>
    </row>
    <row r="34" spans="1:16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70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</sheetData>
  <mergeCells count="40">
    <mergeCell ref="K5:P5"/>
    <mergeCell ref="B21:I21"/>
    <mergeCell ref="B22:I22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B24:N24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B33:D33"/>
    <mergeCell ref="F33:I33"/>
    <mergeCell ref="K33:N33"/>
    <mergeCell ref="B31:D31"/>
    <mergeCell ref="F31:I31"/>
    <mergeCell ref="K31:L31"/>
    <mergeCell ref="B32:D32"/>
    <mergeCell ref="F32:I32"/>
    <mergeCell ref="K32:L32"/>
  </mergeCells>
  <conditionalFormatting sqref="A20:A33 O24:P33">
    <cfRule type="cellIs" dxfId="134" priority="1" operator="lessThan">
      <formula>0</formula>
    </cfRule>
  </conditionalFormatting>
  <conditionalFormatting sqref="A1:P9 A10:M10 O10:P10 B11:C11 E11:P12 A11:A18 H13:P19 A19:B19 K20:P22 J21:J22 B22 H23:P23">
    <cfRule type="cellIs" dxfId="133" priority="2" operator="lessThan">
      <formula>0</formula>
    </cfRule>
  </conditionalFormatting>
  <conditionalFormatting sqref="B23:G23">
    <cfRule type="cellIs" dxfId="132" priority="3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7C5EE-E979-4918-B45A-90AB06ACAFD7}">
  <sheetPr>
    <tabColor theme="8" tint="0.59999389629810485"/>
    <pageSetUpPr fitToPage="1"/>
  </sheetPr>
  <dimension ref="A1:P63"/>
  <sheetViews>
    <sheetView view="pageBreakPreview" zoomScale="60" zoomScaleNormal="70" workbookViewId="0">
      <selection activeCell="M40" sqref="M40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0.8554687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10</v>
      </c>
      <c r="D7" s="587" t="s">
        <v>47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10.199999999999999</v>
      </c>
      <c r="D8" s="589" t="s">
        <v>49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68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176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24.75" customHeight="1" x14ac:dyDescent="0.2">
      <c r="A13" s="117"/>
      <c r="B13" s="122"/>
      <c r="C13" s="624" t="s">
        <v>266</v>
      </c>
      <c r="D13" s="625"/>
      <c r="E13" s="123"/>
      <c r="F13" s="124"/>
      <c r="G13" s="124"/>
      <c r="H13" s="126">
        <v>1</v>
      </c>
      <c r="I13" s="126"/>
      <c r="J13" s="127">
        <f>SUM(+H13)</f>
        <v>1</v>
      </c>
      <c r="K13" s="636"/>
      <c r="L13" s="598"/>
      <c r="M13" s="598"/>
      <c r="N13" s="598"/>
      <c r="O13" s="598"/>
      <c r="P13" s="637"/>
    </row>
    <row r="14" spans="1:16" ht="24.7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24.75" customHeight="1" x14ac:dyDescent="0.2">
      <c r="A15" s="117"/>
      <c r="B15" s="129"/>
      <c r="C15" s="641"/>
      <c r="D15" s="642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24.7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24.75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24.7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24.75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SUM(J13:J19)</f>
        <v>1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1</v>
      </c>
      <c r="K22" s="638"/>
      <c r="L22" s="639"/>
      <c r="M22" s="639"/>
      <c r="N22" s="639"/>
      <c r="O22" s="639"/>
      <c r="P22" s="640"/>
    </row>
    <row r="23" spans="1:16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</row>
    <row r="24" spans="1:16" s="141" customFormat="1" ht="18" customHeight="1" x14ac:dyDescent="0.2">
      <c r="B24" s="677"/>
      <c r="C24" s="677"/>
      <c r="D24" s="677"/>
      <c r="E24" s="677"/>
      <c r="F24" s="677"/>
      <c r="G24" s="677"/>
      <c r="H24" s="677"/>
      <c r="I24" s="677"/>
      <c r="J24" s="677"/>
      <c r="K24" s="677"/>
      <c r="L24" s="677"/>
      <c r="M24" s="677"/>
      <c r="N24" s="67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7"/>
      <c r="N25" s="337"/>
      <c r="O25" s="102"/>
      <c r="P25" s="113"/>
    </row>
    <row r="26" spans="1:16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16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16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16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16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16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16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</sheetData>
  <mergeCells count="40"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E11:G11"/>
    <mergeCell ref="O2:P3"/>
    <mergeCell ref="B4:P4"/>
    <mergeCell ref="B5:E5"/>
    <mergeCell ref="F5:G5"/>
    <mergeCell ref="H5:J5"/>
    <mergeCell ref="K5:P5"/>
    <mergeCell ref="B24:N24"/>
    <mergeCell ref="B30:D30"/>
    <mergeCell ref="F30:I30"/>
    <mergeCell ref="K30:L30"/>
    <mergeCell ref="B2:B3"/>
    <mergeCell ref="C2:N3"/>
    <mergeCell ref="H11:H12"/>
    <mergeCell ref="I11:I12"/>
    <mergeCell ref="B21:I21"/>
    <mergeCell ref="C6:P6"/>
    <mergeCell ref="D7:P7"/>
    <mergeCell ref="D8:M8"/>
    <mergeCell ref="O8:P8"/>
    <mergeCell ref="N9:N10"/>
    <mergeCell ref="B22:I22"/>
    <mergeCell ref="K11:P11"/>
    <mergeCell ref="B31:D31"/>
    <mergeCell ref="F31:I31"/>
    <mergeCell ref="K31:L31"/>
    <mergeCell ref="B32:D32"/>
    <mergeCell ref="F32:I32"/>
    <mergeCell ref="K32:N32"/>
  </mergeCells>
  <conditionalFormatting sqref="A20:A32 O24:P32">
    <cfRule type="cellIs" dxfId="131" priority="1" operator="lessThan">
      <formula>0</formula>
    </cfRule>
  </conditionalFormatting>
  <conditionalFormatting sqref="A1:P9 A10:M10 O10:P10 B11:C11 E11:P12 A11:A18 H13:P19 A19:B19 K20:P22 J21:J22 B22 H23:P23">
    <cfRule type="cellIs" dxfId="130" priority="4" operator="lessThan">
      <formula>0</formula>
    </cfRule>
  </conditionalFormatting>
  <conditionalFormatting sqref="B23:G23">
    <cfRule type="cellIs" dxfId="129" priority="5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B4750-9371-415C-952B-F733BBABA36B}">
  <sheetPr>
    <tabColor theme="8" tint="0.59999389629810485"/>
    <pageSetUpPr fitToPage="1"/>
  </sheetPr>
  <dimension ref="A1:P87"/>
  <sheetViews>
    <sheetView view="pageBreakPreview" zoomScale="50" zoomScaleNormal="70" zoomScaleSheetLayoutView="50" workbookViewId="0">
      <selection activeCell="H31" sqref="H31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11" style="103" customWidth="1"/>
    <col min="6" max="6" width="16.140625" style="103" customWidth="1"/>
    <col min="7" max="7" width="12.57031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10</v>
      </c>
      <c r="D7" s="587" t="s">
        <v>47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10.3</v>
      </c>
      <c r="D8" s="589" t="s">
        <v>50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230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25">
      <c r="A11" s="117"/>
      <c r="B11" s="608" t="s">
        <v>169</v>
      </c>
      <c r="C11" s="627" t="s">
        <v>170</v>
      </c>
      <c r="D11" s="628"/>
      <c r="E11" s="678" t="s">
        <v>231</v>
      </c>
      <c r="F11" s="679"/>
      <c r="G11" s="679"/>
      <c r="H11" s="680"/>
      <c r="I11" s="622" t="s">
        <v>232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93" t="s">
        <v>49</v>
      </c>
      <c r="F12" s="193" t="s">
        <v>233</v>
      </c>
      <c r="G12" s="193" t="s">
        <v>234</v>
      </c>
      <c r="H12" s="193" t="s">
        <v>235</v>
      </c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35.25" customHeight="1" x14ac:dyDescent="0.2">
      <c r="A13" s="117"/>
      <c r="B13" s="129"/>
      <c r="C13" s="624" t="s">
        <v>266</v>
      </c>
      <c r="D13" s="625"/>
      <c r="E13" s="130">
        <v>1</v>
      </c>
      <c r="F13" s="182">
        <v>2</v>
      </c>
      <c r="G13" s="182">
        <v>2</v>
      </c>
      <c r="H13" s="126">
        <v>1</v>
      </c>
      <c r="I13" s="126"/>
      <c r="J13" s="194">
        <f>SUM(E13:I13)</f>
        <v>6</v>
      </c>
      <c r="K13" s="636"/>
      <c r="L13" s="598"/>
      <c r="M13" s="598"/>
      <c r="N13" s="598"/>
      <c r="O13" s="598"/>
      <c r="P13" s="637"/>
    </row>
    <row r="14" spans="1:16" ht="35.25" customHeight="1" x14ac:dyDescent="0.2">
      <c r="A14" s="117"/>
      <c r="B14" s="129"/>
      <c r="C14" s="641"/>
      <c r="D14" s="642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35.25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35.25" customHeight="1" x14ac:dyDescent="0.2">
      <c r="A16" s="117"/>
      <c r="B16" s="129"/>
      <c r="C16" s="641"/>
      <c r="D16" s="642"/>
      <c r="E16" s="130"/>
      <c r="F16" s="124"/>
      <c r="G16" s="124"/>
      <c r="H16" s="183"/>
      <c r="I16" s="126"/>
      <c r="J16" s="127"/>
      <c r="K16" s="636"/>
      <c r="L16" s="598"/>
      <c r="M16" s="598"/>
      <c r="N16" s="598"/>
      <c r="O16" s="598"/>
      <c r="P16" s="637"/>
    </row>
    <row r="17" spans="1:16" ht="35.25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</row>
    <row r="18" spans="1:16" ht="35.25" customHeight="1" thickBot="1" x14ac:dyDescent="0.25">
      <c r="A18" s="102"/>
      <c r="B18" s="132"/>
      <c r="C18" s="624"/>
      <c r="D18" s="625"/>
      <c r="E18" s="130"/>
      <c r="F18" s="124"/>
      <c r="G18" s="124"/>
      <c r="H18" s="126"/>
      <c r="I18" s="126"/>
      <c r="J18" s="189"/>
      <c r="K18" s="636"/>
      <c r="L18" s="598"/>
      <c r="M18" s="598"/>
      <c r="N18" s="598"/>
      <c r="O18" s="598"/>
      <c r="P18" s="637"/>
    </row>
    <row r="19" spans="1:16" ht="18" customHeight="1" thickBot="1" x14ac:dyDescent="0.25">
      <c r="A19" s="102"/>
      <c r="B19" s="643" t="s">
        <v>182</v>
      </c>
      <c r="C19" s="644"/>
      <c r="D19" s="644"/>
      <c r="E19" s="644"/>
      <c r="F19" s="644"/>
      <c r="G19" s="644"/>
      <c r="H19" s="644"/>
      <c r="I19" s="645"/>
      <c r="J19" s="133">
        <f>SUM(J13:J18)</f>
        <v>6</v>
      </c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183</v>
      </c>
      <c r="C20" s="644"/>
      <c r="D20" s="644"/>
      <c r="E20" s="644"/>
      <c r="F20" s="644"/>
      <c r="G20" s="644"/>
      <c r="H20" s="644"/>
      <c r="I20" s="645"/>
      <c r="J20" s="134">
        <v>0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6" t="s">
        <v>172</v>
      </c>
      <c r="C21" s="647"/>
      <c r="D21" s="647"/>
      <c r="E21" s="647"/>
      <c r="F21" s="647"/>
      <c r="G21" s="647"/>
      <c r="H21" s="647"/>
      <c r="I21" s="648"/>
      <c r="J21" s="135">
        <f>J19-J20</f>
        <v>6</v>
      </c>
      <c r="K21" s="638"/>
      <c r="L21" s="639"/>
      <c r="M21" s="639"/>
      <c r="N21" s="639"/>
      <c r="O21" s="639"/>
      <c r="P21" s="640"/>
    </row>
    <row r="22" spans="1:16" ht="18" customHeight="1" x14ac:dyDescent="0.2">
      <c r="A22" s="102"/>
      <c r="B22" s="136"/>
      <c r="C22" s="137"/>
      <c r="D22" s="137"/>
      <c r="E22" s="137"/>
      <c r="F22" s="137"/>
      <c r="G22" s="137"/>
      <c r="H22" s="138"/>
      <c r="I22" s="138"/>
      <c r="J22" s="138"/>
      <c r="K22" s="139"/>
      <c r="L22" s="138"/>
      <c r="M22" s="138"/>
      <c r="N22" s="138"/>
      <c r="O22" s="138"/>
      <c r="P22" s="140"/>
    </row>
    <row r="23" spans="1:16" s="141" customFormat="1" ht="18" customHeight="1" x14ac:dyDescent="0.2">
      <c r="B23" s="337" t="s">
        <v>411</v>
      </c>
      <c r="C23" s="337"/>
      <c r="D23" s="337"/>
      <c r="E23" s="337"/>
      <c r="F23" s="337" t="s">
        <v>412</v>
      </c>
      <c r="G23" s="337"/>
      <c r="H23" s="338"/>
      <c r="I23" s="337"/>
      <c r="J23" s="337"/>
      <c r="K23" s="337" t="s">
        <v>411</v>
      </c>
      <c r="L23" s="337"/>
      <c r="M23" s="338"/>
      <c r="N23" s="337"/>
      <c r="O23" s="102"/>
      <c r="P23" s="113"/>
    </row>
    <row r="24" spans="1:16" s="141" customFormat="1" ht="18" customHeight="1" x14ac:dyDescent="0.2">
      <c r="B24" s="337"/>
      <c r="C24" s="337"/>
      <c r="D24" s="337"/>
      <c r="E24" s="337"/>
      <c r="F24" s="337"/>
      <c r="G24" s="337"/>
      <c r="H24" s="338"/>
      <c r="I24" s="337"/>
      <c r="J24" s="337"/>
      <c r="K24" s="337"/>
      <c r="L24" s="337"/>
      <c r="M24" s="338"/>
      <c r="N24" s="33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02"/>
    </row>
    <row r="26" spans="1:16" s="141" customFormat="1" ht="18" customHeight="1" thickBot="1" x14ac:dyDescent="0.25">
      <c r="B26" s="346"/>
      <c r="C26" s="347"/>
      <c r="D26" s="348"/>
      <c r="E26" s="340"/>
      <c r="F26" s="346"/>
      <c r="G26" s="346"/>
      <c r="H26" s="354"/>
      <c r="I26" s="346"/>
      <c r="J26" s="341"/>
      <c r="K26" s="346"/>
      <c r="L26" s="346"/>
      <c r="M26" s="360"/>
      <c r="N26" s="339"/>
      <c r="O26" s="102"/>
      <c r="P26" s="102"/>
    </row>
    <row r="27" spans="1:16" s="141" customFormat="1" ht="18" customHeight="1" x14ac:dyDescent="0.2">
      <c r="B27" s="558" t="s">
        <v>413</v>
      </c>
      <c r="C27" s="558"/>
      <c r="D27" s="558"/>
      <c r="E27" s="342"/>
      <c r="F27" s="559" t="s">
        <v>414</v>
      </c>
      <c r="G27" s="559"/>
      <c r="H27" s="559"/>
      <c r="I27" s="559"/>
      <c r="J27" s="343"/>
      <c r="K27" s="561" t="s">
        <v>429</v>
      </c>
      <c r="L27" s="561"/>
      <c r="M27" s="342"/>
      <c r="N27" s="358"/>
      <c r="O27" s="162"/>
      <c r="P27" s="162"/>
    </row>
    <row r="28" spans="1:16" s="141" customFormat="1" ht="18" customHeight="1" x14ac:dyDescent="0.2">
      <c r="B28" s="558" t="s">
        <v>415</v>
      </c>
      <c r="C28" s="558"/>
      <c r="D28" s="558"/>
      <c r="E28" s="342"/>
      <c r="F28" s="559" t="s">
        <v>416</v>
      </c>
      <c r="G28" s="559"/>
      <c r="H28" s="559"/>
      <c r="I28" s="559"/>
      <c r="J28" s="343"/>
      <c r="K28" s="559" t="s">
        <v>417</v>
      </c>
      <c r="L28" s="559"/>
      <c r="M28" s="342"/>
      <c r="N28" s="342"/>
      <c r="O28" s="162"/>
      <c r="P28" s="162"/>
    </row>
    <row r="29" spans="1:16" s="141" customFormat="1" ht="18" customHeight="1" x14ac:dyDescent="0.2">
      <c r="B29" s="558" t="s">
        <v>418</v>
      </c>
      <c r="C29" s="558"/>
      <c r="D29" s="558"/>
      <c r="E29" s="342"/>
      <c r="F29" s="559" t="s">
        <v>419</v>
      </c>
      <c r="G29" s="559"/>
      <c r="H29" s="559"/>
      <c r="I29" s="559"/>
      <c r="J29" s="343"/>
      <c r="K29" s="558"/>
      <c r="L29" s="558"/>
      <c r="M29" s="558"/>
      <c r="N29" s="558"/>
      <c r="O29" s="165"/>
      <c r="P29" s="165"/>
    </row>
    <row r="30" spans="1:16" ht="18" customHeight="1" x14ac:dyDescent="0.2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</row>
    <row r="31" spans="1:16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 ht="18" customHeight="1" x14ac:dyDescent="0.2">
      <c r="A32" s="14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70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</sheetData>
  <mergeCells count="37">
    <mergeCell ref="K12:P21"/>
    <mergeCell ref="C13:D13"/>
    <mergeCell ref="C14:D14"/>
    <mergeCell ref="C15:D15"/>
    <mergeCell ref="C16:D16"/>
    <mergeCell ref="C17:D17"/>
    <mergeCell ref="C18:D18"/>
    <mergeCell ref="B19:I19"/>
    <mergeCell ref="B20:I20"/>
    <mergeCell ref="B21:I21"/>
    <mergeCell ref="B11:B12"/>
    <mergeCell ref="C11:D12"/>
    <mergeCell ref="E11:H11"/>
    <mergeCell ref="I11:I12"/>
    <mergeCell ref="K11:P11"/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29:D29"/>
    <mergeCell ref="F29:I29"/>
    <mergeCell ref="K29:N29"/>
    <mergeCell ref="B27:D27"/>
    <mergeCell ref="F27:I27"/>
    <mergeCell ref="K27:L27"/>
    <mergeCell ref="B28:D28"/>
    <mergeCell ref="F28:I28"/>
    <mergeCell ref="K28:L28"/>
  </mergeCells>
  <conditionalFormatting sqref="A19:A29 O23:P29">
    <cfRule type="cellIs" dxfId="128" priority="1" operator="lessThan">
      <formula>0</formula>
    </cfRule>
  </conditionalFormatting>
  <conditionalFormatting sqref="A1:P9 A10:M10 O10:P10 B11:C11 E11 I11:P12 A11:A17 A18:B18 K19:P21 J20:J21 B21 H22:P22">
    <cfRule type="cellIs" dxfId="127" priority="4" operator="lessThan">
      <formula>0</formula>
    </cfRule>
  </conditionalFormatting>
  <conditionalFormatting sqref="B22:G22">
    <cfRule type="cellIs" dxfId="126" priority="5" operator="lessThan">
      <formula>0</formula>
    </cfRule>
  </conditionalFormatting>
  <conditionalFormatting sqref="E12:H12">
    <cfRule type="cellIs" dxfId="125" priority="3" operator="lessThan">
      <formula>0</formula>
    </cfRule>
  </conditionalFormatting>
  <conditionalFormatting sqref="H13:P18">
    <cfRule type="cellIs" dxfId="124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7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4BCE2-BC4E-4A3C-A6F7-4AD5C2D00853}">
  <sheetPr>
    <tabColor theme="8" tint="0.59999389629810485"/>
    <pageSetUpPr fitToPage="1"/>
  </sheetPr>
  <dimension ref="A1:P88"/>
  <sheetViews>
    <sheetView view="pageBreakPreview" zoomScale="55" zoomScaleNormal="80" zoomScaleSheetLayoutView="55" workbookViewId="0">
      <selection activeCell="K33" sqref="K33"/>
    </sheetView>
  </sheetViews>
  <sheetFormatPr baseColWidth="10" defaultColWidth="14.42578125" defaultRowHeight="18" customHeight="1" x14ac:dyDescent="0.2"/>
  <cols>
    <col min="1" max="1" width="4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9.42578125" style="103" customWidth="1"/>
    <col min="6" max="6" width="14.140625" style="103" customWidth="1"/>
    <col min="7" max="7" width="12.5703125" style="103" bestFit="1" customWidth="1"/>
    <col min="8" max="8" width="11.425781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10</v>
      </c>
      <c r="D7" s="587" t="s">
        <v>47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10.4</v>
      </c>
      <c r="D8" s="589" t="s">
        <v>238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52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24.75" customHeight="1" thickBot="1" x14ac:dyDescent="0.25">
      <c r="A11" s="117"/>
      <c r="B11" s="608" t="s">
        <v>169</v>
      </c>
      <c r="C11" s="627" t="s">
        <v>170</v>
      </c>
      <c r="D11" s="628"/>
      <c r="E11" s="192"/>
      <c r="F11" s="193"/>
      <c r="G11" s="193"/>
      <c r="H11" s="193"/>
      <c r="I11" s="197" t="s">
        <v>237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5">
      <c r="A12" s="119"/>
      <c r="B12" s="609"/>
      <c r="C12" s="629"/>
      <c r="D12" s="630"/>
      <c r="E12" s="123" t="s">
        <v>239</v>
      </c>
      <c r="F12" s="182"/>
      <c r="G12" s="182"/>
      <c r="H12" s="195"/>
      <c r="I12" s="198"/>
      <c r="J12" s="121"/>
      <c r="K12" s="633" t="s">
        <v>86</v>
      </c>
      <c r="L12" s="634"/>
      <c r="M12" s="634"/>
      <c r="N12" s="634"/>
      <c r="O12" s="634"/>
      <c r="P12" s="635"/>
    </row>
    <row r="13" spans="1:16" ht="30" customHeight="1" x14ac:dyDescent="0.2">
      <c r="A13" s="117"/>
      <c r="B13" s="122"/>
      <c r="C13" s="624" t="s">
        <v>267</v>
      </c>
      <c r="D13" s="625"/>
      <c r="E13" s="123">
        <v>4</v>
      </c>
      <c r="F13" s="124"/>
      <c r="G13" s="124"/>
      <c r="H13" s="126"/>
      <c r="I13" s="126"/>
      <c r="J13" s="127">
        <f>SUM(+E13)</f>
        <v>4</v>
      </c>
      <c r="K13" s="636"/>
      <c r="L13" s="598"/>
      <c r="M13" s="598"/>
      <c r="N13" s="598"/>
      <c r="O13" s="598"/>
      <c r="P13" s="637"/>
    </row>
    <row r="14" spans="1:16" ht="30" customHeight="1" x14ac:dyDescent="0.2">
      <c r="A14" s="117"/>
      <c r="B14" s="129"/>
      <c r="C14" s="624" t="s">
        <v>268</v>
      </c>
      <c r="D14" s="625"/>
      <c r="E14" s="130">
        <v>1.5</v>
      </c>
      <c r="F14" s="124"/>
      <c r="G14" s="124"/>
      <c r="H14" s="126"/>
      <c r="I14" s="126"/>
      <c r="J14" s="127">
        <f>SUM(+E14)</f>
        <v>1.5</v>
      </c>
      <c r="K14" s="636"/>
      <c r="L14" s="598"/>
      <c r="M14" s="598"/>
      <c r="N14" s="598"/>
      <c r="O14" s="598"/>
      <c r="P14" s="637"/>
    </row>
    <row r="15" spans="1:16" ht="30" customHeight="1" x14ac:dyDescent="0.2">
      <c r="A15" s="117"/>
      <c r="B15" s="129"/>
      <c r="C15" s="641"/>
      <c r="D15" s="642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30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30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30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30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SUM(J12:J19)</f>
        <v>5.5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5.5</v>
      </c>
      <c r="K22" s="638"/>
      <c r="L22" s="639"/>
      <c r="M22" s="639"/>
      <c r="N22" s="639"/>
      <c r="O22" s="639"/>
      <c r="P22" s="640"/>
    </row>
    <row r="23" spans="1:16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</row>
    <row r="24" spans="1:16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6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6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16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16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16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16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70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</sheetData>
  <mergeCells count="36">
    <mergeCell ref="B11:B12"/>
    <mergeCell ref="C11:D12"/>
    <mergeCell ref="K11:P11"/>
    <mergeCell ref="K12:P22"/>
    <mergeCell ref="C13:D13"/>
    <mergeCell ref="C19:D19"/>
    <mergeCell ref="C14:D14"/>
    <mergeCell ref="C15:D15"/>
    <mergeCell ref="C16:D16"/>
    <mergeCell ref="C17:D17"/>
    <mergeCell ref="C18:D18"/>
    <mergeCell ref="B20:I20"/>
    <mergeCell ref="B21:I21"/>
    <mergeCell ref="B22:I2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B30:D30"/>
    <mergeCell ref="F30:I30"/>
    <mergeCell ref="K30:N30"/>
    <mergeCell ref="B28:D28"/>
    <mergeCell ref="F28:I28"/>
    <mergeCell ref="K28:L28"/>
    <mergeCell ref="B29:D29"/>
    <mergeCell ref="F29:I29"/>
    <mergeCell ref="K29:L29"/>
  </mergeCells>
  <conditionalFormatting sqref="A20:A30 O24:P30">
    <cfRule type="cellIs" dxfId="123" priority="1" operator="lessThan">
      <formula>0</formula>
    </cfRule>
  </conditionalFormatting>
  <conditionalFormatting sqref="A1:P9 A10:M10 O10:P10 B11:C11 I11:P12 A11:A18 H13:P19 A19:B19 K20:P22 J21:J22 B22 H23:P23">
    <cfRule type="cellIs" dxfId="122" priority="3" operator="lessThan">
      <formula>0</formula>
    </cfRule>
  </conditionalFormatting>
  <conditionalFormatting sqref="B23:G23">
    <cfRule type="cellIs" dxfId="121" priority="4" operator="lessThan">
      <formula>0</formula>
    </cfRule>
  </conditionalFormatting>
  <conditionalFormatting sqref="E11:H11 H12">
    <cfRule type="cellIs" dxfId="120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8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65149-B988-4A0F-9AD6-88265E1545CE}">
  <sheetPr>
    <tabColor theme="8" tint="0.59999389629810485"/>
    <pageSetUpPr fitToPage="1"/>
  </sheetPr>
  <dimension ref="A1:P88"/>
  <sheetViews>
    <sheetView view="pageBreakPreview" zoomScale="60" zoomScaleNormal="70" workbookViewId="0">
      <selection activeCell="F32" sqref="F32:F35"/>
    </sheetView>
  </sheetViews>
  <sheetFormatPr baseColWidth="10" defaultColWidth="14.42578125" defaultRowHeight="18" customHeight="1" x14ac:dyDescent="0.2"/>
  <cols>
    <col min="1" max="1" width="4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11.140625" style="103" customWidth="1"/>
    <col min="6" max="6" width="14.140625" style="103" customWidth="1"/>
    <col min="7" max="7" width="12.5703125" style="103" bestFit="1" customWidth="1"/>
    <col min="8" max="8" width="11.425781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10</v>
      </c>
      <c r="D7" s="587" t="s">
        <v>47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10.5</v>
      </c>
      <c r="D8" s="589" t="s">
        <v>241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52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24.75" customHeight="1" thickBot="1" x14ac:dyDescent="0.25">
      <c r="A11" s="117"/>
      <c r="B11" s="608" t="s">
        <v>169</v>
      </c>
      <c r="C11" s="627" t="s">
        <v>170</v>
      </c>
      <c r="D11" s="628"/>
      <c r="E11" s="192" t="s">
        <v>239</v>
      </c>
      <c r="F11" s="193"/>
      <c r="G11" s="193"/>
      <c r="H11" s="193"/>
      <c r="I11" s="197" t="s">
        <v>237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5">
      <c r="A12" s="119"/>
      <c r="B12" s="609"/>
      <c r="C12" s="629"/>
      <c r="D12" s="630"/>
      <c r="E12" s="123"/>
      <c r="F12" s="182"/>
      <c r="G12" s="182"/>
      <c r="H12" s="195"/>
      <c r="I12" s="198"/>
      <c r="J12" s="121"/>
      <c r="K12" s="633" t="s">
        <v>86</v>
      </c>
      <c r="L12" s="634"/>
      <c r="M12" s="634"/>
      <c r="N12" s="634"/>
      <c r="O12" s="634"/>
      <c r="P12" s="635"/>
    </row>
    <row r="13" spans="1:16" ht="31.5" customHeight="1" x14ac:dyDescent="0.2">
      <c r="A13" s="117"/>
      <c r="B13" s="122"/>
      <c r="C13" s="624" t="s">
        <v>269</v>
      </c>
      <c r="D13" s="625"/>
      <c r="E13" s="123">
        <v>5</v>
      </c>
      <c r="F13" s="124"/>
      <c r="G13" s="124"/>
      <c r="H13" s="126"/>
      <c r="I13" s="126"/>
      <c r="J13" s="127">
        <f>SUM(+E13)</f>
        <v>5</v>
      </c>
      <c r="K13" s="636"/>
      <c r="L13" s="598"/>
      <c r="M13" s="598"/>
      <c r="N13" s="598"/>
      <c r="O13" s="598"/>
      <c r="P13" s="637"/>
    </row>
    <row r="14" spans="1:16" ht="31.5" customHeight="1" x14ac:dyDescent="0.2">
      <c r="A14" s="117"/>
      <c r="B14" s="129"/>
      <c r="C14" s="624" t="s">
        <v>270</v>
      </c>
      <c r="D14" s="625"/>
      <c r="E14" s="130">
        <v>2.15</v>
      </c>
      <c r="F14" s="124"/>
      <c r="G14" s="124"/>
      <c r="H14" s="126"/>
      <c r="I14" s="126"/>
      <c r="J14" s="127">
        <f>SUM(+E14)</f>
        <v>2.15</v>
      </c>
      <c r="K14" s="636"/>
      <c r="L14" s="598"/>
      <c r="M14" s="598"/>
      <c r="N14" s="598"/>
      <c r="O14" s="598"/>
      <c r="P14" s="637"/>
    </row>
    <row r="15" spans="1:16" ht="31.5" customHeight="1" x14ac:dyDescent="0.2">
      <c r="A15" s="117"/>
      <c r="B15" s="129"/>
      <c r="C15" s="624" t="s">
        <v>271</v>
      </c>
      <c r="D15" s="625"/>
      <c r="E15" s="130">
        <v>1.5</v>
      </c>
      <c r="F15" s="124"/>
      <c r="G15" s="124"/>
      <c r="H15" s="126"/>
      <c r="I15" s="126"/>
      <c r="J15" s="127">
        <f>SUM(+E15)</f>
        <v>1.5</v>
      </c>
      <c r="K15" s="636"/>
      <c r="L15" s="598"/>
      <c r="M15" s="598"/>
      <c r="N15" s="598"/>
      <c r="O15" s="598"/>
      <c r="P15" s="637"/>
    </row>
    <row r="16" spans="1:16" ht="31.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31.5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31.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31.5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SUM(J12:J19)</f>
        <v>8.65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8.65</v>
      </c>
      <c r="K22" s="638"/>
      <c r="L22" s="639"/>
      <c r="M22" s="639"/>
      <c r="N22" s="639"/>
      <c r="O22" s="639"/>
      <c r="P22" s="640"/>
    </row>
    <row r="23" spans="1:16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</row>
    <row r="24" spans="1:16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6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6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16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16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16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16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70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</sheetData>
  <mergeCells count="36">
    <mergeCell ref="B11:B12"/>
    <mergeCell ref="C11:D12"/>
    <mergeCell ref="K11:P11"/>
    <mergeCell ref="K12:P22"/>
    <mergeCell ref="C13:D13"/>
    <mergeCell ref="C19:D19"/>
    <mergeCell ref="C14:D14"/>
    <mergeCell ref="C15:D15"/>
    <mergeCell ref="C16:D16"/>
    <mergeCell ref="C17:D17"/>
    <mergeCell ref="C18:D18"/>
    <mergeCell ref="B20:I20"/>
    <mergeCell ref="B21:I21"/>
    <mergeCell ref="B22:I2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B30:D30"/>
    <mergeCell ref="F30:I30"/>
    <mergeCell ref="K30:N30"/>
    <mergeCell ref="B28:D28"/>
    <mergeCell ref="F28:I28"/>
    <mergeCell ref="K28:L28"/>
    <mergeCell ref="B29:D29"/>
    <mergeCell ref="F29:I29"/>
    <mergeCell ref="K29:L29"/>
  </mergeCells>
  <conditionalFormatting sqref="A20:A30 O24:P30">
    <cfRule type="cellIs" dxfId="119" priority="1" operator="lessThan">
      <formula>0</formula>
    </cfRule>
  </conditionalFormatting>
  <conditionalFormatting sqref="A10:M10 O10:P10 B11:C11 I11:P12 A11:A18 H13:P19 A19:B19 K20:P22 J21:J22 B22 H23:P23">
    <cfRule type="cellIs" dxfId="118" priority="4" operator="lessThan">
      <formula>0</formula>
    </cfRule>
  </conditionalFormatting>
  <conditionalFormatting sqref="A1:P9">
    <cfRule type="cellIs" dxfId="117" priority="2" operator="lessThan">
      <formula>0</formula>
    </cfRule>
  </conditionalFormatting>
  <conditionalFormatting sqref="B23:G23">
    <cfRule type="cellIs" dxfId="116" priority="5" operator="lessThan">
      <formula>0</formula>
    </cfRule>
  </conditionalFormatting>
  <conditionalFormatting sqref="E11:H11 H12">
    <cfRule type="cellIs" dxfId="115" priority="3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8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9F387-B219-4159-BF35-3C15B679F7CE}">
  <sheetPr>
    <tabColor theme="8" tint="0.59999389629810485"/>
    <pageSetUpPr fitToPage="1"/>
  </sheetPr>
  <dimension ref="A1:P88"/>
  <sheetViews>
    <sheetView view="pageBreakPreview" topLeftCell="A4" zoomScale="60" zoomScaleNormal="70" workbookViewId="0">
      <selection activeCell="A24" sqref="A24:XFD30"/>
    </sheetView>
  </sheetViews>
  <sheetFormatPr baseColWidth="10" defaultColWidth="14.42578125" defaultRowHeight="18" customHeight="1" x14ac:dyDescent="0.2"/>
  <cols>
    <col min="1" max="1" width="4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4.140625" style="103" customWidth="1"/>
    <col min="7" max="7" width="12.5703125" style="103" bestFit="1" customWidth="1"/>
    <col min="8" max="8" width="11.425781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10</v>
      </c>
      <c r="D7" s="587" t="s">
        <v>47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10.6</v>
      </c>
      <c r="D8" s="589" t="s">
        <v>54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275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24.75" customHeight="1" thickBot="1" x14ac:dyDescent="0.25">
      <c r="A11" s="117"/>
      <c r="B11" s="608" t="s">
        <v>169</v>
      </c>
      <c r="C11" s="627" t="s">
        <v>170</v>
      </c>
      <c r="D11" s="628"/>
      <c r="E11" s="678" t="s">
        <v>231</v>
      </c>
      <c r="F11" s="679"/>
      <c r="G11" s="679"/>
      <c r="H11" s="680"/>
      <c r="I11" s="622" t="s">
        <v>232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93" t="s">
        <v>49</v>
      </c>
      <c r="F12" s="193" t="s">
        <v>233</v>
      </c>
      <c r="G12" s="193" t="s">
        <v>234</v>
      </c>
      <c r="H12" s="193" t="s">
        <v>235</v>
      </c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40.5" customHeight="1" x14ac:dyDescent="0.2">
      <c r="A13" s="117"/>
      <c r="B13" s="122"/>
      <c r="C13" s="624" t="s">
        <v>236</v>
      </c>
      <c r="D13" s="625"/>
      <c r="E13" s="130">
        <v>1</v>
      </c>
      <c r="F13" s="182">
        <v>2</v>
      </c>
      <c r="G13" s="182"/>
      <c r="H13" s="126">
        <v>1</v>
      </c>
      <c r="I13" s="126"/>
      <c r="J13" s="194">
        <f>SUM(E13:I13)</f>
        <v>4</v>
      </c>
      <c r="K13" s="636"/>
      <c r="L13" s="598"/>
      <c r="M13" s="598"/>
      <c r="N13" s="598"/>
      <c r="O13" s="598"/>
      <c r="P13" s="637"/>
    </row>
    <row r="14" spans="1:16" ht="40.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96"/>
      <c r="J14" s="194"/>
      <c r="K14" s="636"/>
      <c r="L14" s="598"/>
      <c r="M14" s="598"/>
      <c r="N14" s="598"/>
      <c r="O14" s="598"/>
      <c r="P14" s="637"/>
    </row>
    <row r="15" spans="1:16" ht="40.5" customHeight="1" x14ac:dyDescent="0.2">
      <c r="A15" s="117"/>
      <c r="B15" s="129"/>
      <c r="C15" s="624"/>
      <c r="D15" s="625"/>
      <c r="E15" s="130"/>
      <c r="F15" s="124"/>
      <c r="G15" s="124"/>
      <c r="H15" s="126"/>
      <c r="I15" s="196"/>
      <c r="J15" s="194"/>
      <c r="K15" s="636"/>
      <c r="L15" s="598"/>
      <c r="M15" s="598"/>
      <c r="N15" s="598"/>
      <c r="O15" s="598"/>
      <c r="P15" s="637"/>
    </row>
    <row r="16" spans="1:16" ht="40.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96"/>
      <c r="J16" s="194"/>
      <c r="K16" s="636"/>
      <c r="L16" s="598"/>
      <c r="M16" s="598"/>
      <c r="N16" s="598"/>
      <c r="O16" s="598"/>
      <c r="P16" s="637"/>
    </row>
    <row r="17" spans="1:16" ht="40.5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40.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40.5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SUM(J12:J19)</f>
        <v>4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4</v>
      </c>
      <c r="K22" s="638"/>
      <c r="L22" s="639"/>
      <c r="M22" s="639"/>
      <c r="N22" s="639"/>
      <c r="O22" s="639"/>
      <c r="P22" s="640"/>
    </row>
    <row r="23" spans="1:16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</row>
    <row r="24" spans="1:16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6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6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16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16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16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16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70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</sheetData>
  <mergeCells count="38">
    <mergeCell ref="C6:P6"/>
    <mergeCell ref="D7:P7"/>
    <mergeCell ref="D8:M8"/>
    <mergeCell ref="O8:P8"/>
    <mergeCell ref="N9:N10"/>
    <mergeCell ref="B11:B12"/>
    <mergeCell ref="C11:D12"/>
    <mergeCell ref="I11:I12"/>
    <mergeCell ref="K11:P11"/>
    <mergeCell ref="K12:P22"/>
    <mergeCell ref="E11:H11"/>
    <mergeCell ref="C13:D13"/>
    <mergeCell ref="C14:D14"/>
    <mergeCell ref="C15:D15"/>
    <mergeCell ref="C16:D16"/>
    <mergeCell ref="C17:D17"/>
    <mergeCell ref="C18:D18"/>
    <mergeCell ref="C19:D19"/>
    <mergeCell ref="B20:I20"/>
    <mergeCell ref="B21:I21"/>
    <mergeCell ref="B22:I22"/>
    <mergeCell ref="B2:B3"/>
    <mergeCell ref="C2:N3"/>
    <mergeCell ref="O2:P3"/>
    <mergeCell ref="B4:P4"/>
    <mergeCell ref="B5:E5"/>
    <mergeCell ref="F5:G5"/>
    <mergeCell ref="H5:J5"/>
    <mergeCell ref="K5:P5"/>
    <mergeCell ref="B30:D30"/>
    <mergeCell ref="F30:I30"/>
    <mergeCell ref="K30:N30"/>
    <mergeCell ref="B28:D28"/>
    <mergeCell ref="F28:I28"/>
    <mergeCell ref="K28:L28"/>
    <mergeCell ref="B29:D29"/>
    <mergeCell ref="F29:I29"/>
    <mergeCell ref="K29:L29"/>
  </mergeCells>
  <conditionalFormatting sqref="A20:A30 O24:P30">
    <cfRule type="cellIs" dxfId="114" priority="1" operator="lessThan">
      <formula>0</formula>
    </cfRule>
  </conditionalFormatting>
  <conditionalFormatting sqref="A1:P9 A10:M10 O10:P10 B11:C11 K11:P13 A11:A18 H14:P19 A19:B19 K20:P22 J21:J22 B22 H23:P23">
    <cfRule type="cellIs" dxfId="113" priority="6" operator="lessThan">
      <formula>0</formula>
    </cfRule>
  </conditionalFormatting>
  <conditionalFormatting sqref="B23:G23">
    <cfRule type="cellIs" dxfId="112" priority="7" operator="lessThan">
      <formula>0</formula>
    </cfRule>
  </conditionalFormatting>
  <conditionalFormatting sqref="E11 I11:J12">
    <cfRule type="cellIs" dxfId="111" priority="4" operator="lessThan">
      <formula>0</formula>
    </cfRule>
  </conditionalFormatting>
  <conditionalFormatting sqref="E12:H12">
    <cfRule type="cellIs" dxfId="110" priority="3" operator="lessThan">
      <formula>0</formula>
    </cfRule>
  </conditionalFormatting>
  <conditionalFormatting sqref="H13:J13">
    <cfRule type="cellIs" dxfId="109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8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FB80-98D9-4DA3-A2C9-1A1BF7022DA9}">
  <sheetPr>
    <tabColor theme="8" tint="0.59999389629810485"/>
    <pageSetUpPr fitToPage="1"/>
  </sheetPr>
  <dimension ref="A1:P88"/>
  <sheetViews>
    <sheetView view="pageBreakPreview" zoomScale="60" zoomScaleNormal="70" workbookViewId="0">
      <selection activeCell="K11" sqref="K11:P11"/>
    </sheetView>
  </sheetViews>
  <sheetFormatPr baseColWidth="10" defaultColWidth="14.42578125" defaultRowHeight="18" customHeight="1" x14ac:dyDescent="0.2"/>
  <cols>
    <col min="1" max="1" width="4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4.140625" style="103" customWidth="1"/>
    <col min="7" max="7" width="12.5703125" style="103" bestFit="1" customWidth="1"/>
    <col min="8" max="8" width="11.425781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10</v>
      </c>
      <c r="D7" s="587" t="s">
        <v>47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10.7</v>
      </c>
      <c r="D8" s="589" t="s">
        <v>55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132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24.75" customHeight="1" thickBot="1" x14ac:dyDescent="0.25">
      <c r="A11" s="117"/>
      <c r="B11" s="608" t="s">
        <v>169</v>
      </c>
      <c r="C11" s="627" t="s">
        <v>170</v>
      </c>
      <c r="D11" s="628"/>
      <c r="E11" s="678" t="s">
        <v>231</v>
      </c>
      <c r="F11" s="679"/>
      <c r="G11" s="679"/>
      <c r="H11" s="680"/>
      <c r="I11" s="622" t="s">
        <v>232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93" t="s">
        <v>49</v>
      </c>
      <c r="F12" s="193" t="s">
        <v>233</v>
      </c>
      <c r="G12" s="193" t="s">
        <v>234</v>
      </c>
      <c r="H12" s="193" t="s">
        <v>235</v>
      </c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36.75" customHeight="1" x14ac:dyDescent="0.2">
      <c r="A13" s="117"/>
      <c r="B13" s="122"/>
      <c r="C13" s="624" t="s">
        <v>228</v>
      </c>
      <c r="D13" s="625"/>
      <c r="E13" s="130"/>
      <c r="F13" s="182"/>
      <c r="G13" s="182">
        <v>2</v>
      </c>
      <c r="H13" s="126"/>
      <c r="I13" s="126"/>
      <c r="J13" s="194">
        <f>SUM(E13:I13)</f>
        <v>2</v>
      </c>
      <c r="K13" s="636"/>
      <c r="L13" s="598"/>
      <c r="M13" s="598"/>
      <c r="N13" s="598"/>
      <c r="O13" s="598"/>
      <c r="P13" s="637"/>
    </row>
    <row r="14" spans="1:16" ht="36.7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96"/>
      <c r="J14" s="194"/>
      <c r="K14" s="636"/>
      <c r="L14" s="598"/>
      <c r="M14" s="598"/>
      <c r="N14" s="598"/>
      <c r="O14" s="598"/>
      <c r="P14" s="637"/>
    </row>
    <row r="15" spans="1:16" ht="36.75" customHeight="1" x14ac:dyDescent="0.2">
      <c r="A15" s="117"/>
      <c r="B15" s="129"/>
      <c r="C15" s="641"/>
      <c r="D15" s="642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36.7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36.75" customHeight="1" x14ac:dyDescent="0.2">
      <c r="A17" s="117"/>
      <c r="B17" s="129"/>
      <c r="C17" s="641"/>
      <c r="D17" s="642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36.7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36.75" customHeight="1" thickBot="1" x14ac:dyDescent="0.25">
      <c r="A19" s="102"/>
      <c r="B19" s="132"/>
      <c r="C19" s="624"/>
      <c r="D19" s="625"/>
      <c r="E19" s="130"/>
      <c r="F19" s="124"/>
      <c r="G19" s="124"/>
      <c r="H19" s="126"/>
      <c r="I19" s="126"/>
      <c r="J19" s="189"/>
      <c r="K19" s="636"/>
      <c r="L19" s="598"/>
      <c r="M19" s="598"/>
      <c r="N19" s="598"/>
      <c r="O19" s="598"/>
      <c r="P19" s="637"/>
    </row>
    <row r="20" spans="1:16" ht="18" customHeight="1" thickBot="1" x14ac:dyDescent="0.25">
      <c r="A20" s="102"/>
      <c r="B20" s="643" t="s">
        <v>182</v>
      </c>
      <c r="C20" s="644"/>
      <c r="D20" s="644"/>
      <c r="E20" s="644"/>
      <c r="F20" s="644"/>
      <c r="G20" s="644"/>
      <c r="H20" s="644"/>
      <c r="I20" s="645"/>
      <c r="J20" s="133">
        <f>SUM(J12:J19)</f>
        <v>2</v>
      </c>
      <c r="K20" s="636"/>
      <c r="L20" s="598"/>
      <c r="M20" s="598"/>
      <c r="N20" s="598"/>
      <c r="O20" s="598"/>
      <c r="P20" s="637"/>
    </row>
    <row r="21" spans="1:16" ht="18" customHeight="1" thickBot="1" x14ac:dyDescent="0.25">
      <c r="A21" s="102"/>
      <c r="B21" s="643" t="s">
        <v>183</v>
      </c>
      <c r="C21" s="644"/>
      <c r="D21" s="644"/>
      <c r="E21" s="644"/>
      <c r="F21" s="644"/>
      <c r="G21" s="644"/>
      <c r="H21" s="644"/>
      <c r="I21" s="645"/>
      <c r="J21" s="134">
        <v>0</v>
      </c>
      <c r="K21" s="636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6" t="s">
        <v>172</v>
      </c>
      <c r="C22" s="647"/>
      <c r="D22" s="647"/>
      <c r="E22" s="647"/>
      <c r="F22" s="647"/>
      <c r="G22" s="647"/>
      <c r="H22" s="647"/>
      <c r="I22" s="648"/>
      <c r="J22" s="135">
        <f>J20-J21</f>
        <v>2</v>
      </c>
      <c r="K22" s="638"/>
      <c r="L22" s="639"/>
      <c r="M22" s="639"/>
      <c r="N22" s="639"/>
      <c r="O22" s="639"/>
      <c r="P22" s="640"/>
    </row>
    <row r="23" spans="1:16" ht="18" customHeight="1" x14ac:dyDescent="0.2">
      <c r="A23" s="102"/>
      <c r="B23" s="136"/>
      <c r="C23" s="137"/>
      <c r="D23" s="137"/>
      <c r="E23" s="137"/>
      <c r="F23" s="137"/>
      <c r="G23" s="137"/>
      <c r="H23" s="138"/>
      <c r="I23" s="138"/>
      <c r="J23" s="138"/>
      <c r="K23" s="139"/>
      <c r="L23" s="138"/>
      <c r="M23" s="138"/>
      <c r="N23" s="138"/>
      <c r="O23" s="138"/>
      <c r="P23" s="140"/>
    </row>
    <row r="24" spans="1:16" s="141" customFormat="1" ht="18" customHeight="1" x14ac:dyDescent="0.2">
      <c r="B24" s="337" t="s">
        <v>411</v>
      </c>
      <c r="C24" s="337"/>
      <c r="D24" s="337"/>
      <c r="E24" s="337"/>
      <c r="F24" s="337" t="s">
        <v>412</v>
      </c>
      <c r="G24" s="337"/>
      <c r="H24" s="338"/>
      <c r="I24" s="337"/>
      <c r="J24" s="337"/>
      <c r="K24" s="337" t="s">
        <v>411</v>
      </c>
      <c r="L24" s="337"/>
      <c r="M24" s="338"/>
      <c r="N24" s="33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13"/>
    </row>
    <row r="26" spans="1:16" s="141" customFormat="1" ht="18" customHeight="1" x14ac:dyDescent="0.2">
      <c r="B26" s="337"/>
      <c r="C26" s="337"/>
      <c r="D26" s="337"/>
      <c r="E26" s="337"/>
      <c r="F26" s="337"/>
      <c r="G26" s="337"/>
      <c r="H26" s="338"/>
      <c r="I26" s="337"/>
      <c r="J26" s="337"/>
      <c r="K26" s="337"/>
      <c r="L26" s="337"/>
      <c r="M26" s="338"/>
      <c r="N26" s="337"/>
      <c r="O26" s="102"/>
      <c r="P26" s="102"/>
    </row>
    <row r="27" spans="1:16" s="141" customFormat="1" ht="18" customHeight="1" thickBot="1" x14ac:dyDescent="0.25">
      <c r="B27" s="346"/>
      <c r="C27" s="347"/>
      <c r="D27" s="348"/>
      <c r="E27" s="340"/>
      <c r="F27" s="346"/>
      <c r="G27" s="346"/>
      <c r="H27" s="354"/>
      <c r="I27" s="346"/>
      <c r="J27" s="341"/>
      <c r="K27" s="346"/>
      <c r="L27" s="346"/>
      <c r="M27" s="360"/>
      <c r="N27" s="339"/>
      <c r="O27" s="102"/>
      <c r="P27" s="102"/>
    </row>
    <row r="28" spans="1:16" s="141" customFormat="1" ht="18" customHeight="1" x14ac:dyDescent="0.2">
      <c r="B28" s="558" t="s">
        <v>413</v>
      </c>
      <c r="C28" s="558"/>
      <c r="D28" s="558"/>
      <c r="E28" s="342"/>
      <c r="F28" s="559" t="s">
        <v>414</v>
      </c>
      <c r="G28" s="559"/>
      <c r="H28" s="559"/>
      <c r="I28" s="559"/>
      <c r="J28" s="343"/>
      <c r="K28" s="561" t="s">
        <v>429</v>
      </c>
      <c r="L28" s="561"/>
      <c r="M28" s="342"/>
      <c r="N28" s="358"/>
      <c r="O28" s="162"/>
      <c r="P28" s="162"/>
    </row>
    <row r="29" spans="1:16" s="141" customFormat="1" ht="18" customHeight="1" x14ac:dyDescent="0.2">
      <c r="B29" s="558" t="s">
        <v>415</v>
      </c>
      <c r="C29" s="558"/>
      <c r="D29" s="558"/>
      <c r="E29" s="342"/>
      <c r="F29" s="559" t="s">
        <v>416</v>
      </c>
      <c r="G29" s="559"/>
      <c r="H29" s="559"/>
      <c r="I29" s="559"/>
      <c r="J29" s="343"/>
      <c r="K29" s="559" t="s">
        <v>417</v>
      </c>
      <c r="L29" s="559"/>
      <c r="M29" s="342"/>
      <c r="N29" s="342"/>
      <c r="O29" s="162"/>
      <c r="P29" s="162"/>
    </row>
    <row r="30" spans="1:16" s="141" customFormat="1" ht="18" customHeight="1" x14ac:dyDescent="0.2">
      <c r="B30" s="558" t="s">
        <v>418</v>
      </c>
      <c r="C30" s="558"/>
      <c r="D30" s="558"/>
      <c r="E30" s="342"/>
      <c r="F30" s="559" t="s">
        <v>419</v>
      </c>
      <c r="G30" s="559"/>
      <c r="H30" s="559"/>
      <c r="I30" s="559"/>
      <c r="J30" s="343"/>
      <c r="K30" s="558"/>
      <c r="L30" s="558"/>
      <c r="M30" s="558"/>
      <c r="N30" s="558"/>
      <c r="O30" s="165"/>
      <c r="P30" s="165"/>
    </row>
    <row r="31" spans="1:16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 ht="18" customHeight="1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4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70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</sheetData>
  <mergeCells count="38">
    <mergeCell ref="C11:D12"/>
    <mergeCell ref="K11:P11"/>
    <mergeCell ref="K12:P22"/>
    <mergeCell ref="C13:D13"/>
    <mergeCell ref="C19:D19"/>
    <mergeCell ref="C14:D14"/>
    <mergeCell ref="C15:D15"/>
    <mergeCell ref="C16:D16"/>
    <mergeCell ref="C17:D17"/>
    <mergeCell ref="C18:D18"/>
    <mergeCell ref="B20:I20"/>
    <mergeCell ref="B21:I21"/>
    <mergeCell ref="B22:I22"/>
    <mergeCell ref="E11:H11"/>
    <mergeCell ref="I11:I12"/>
    <mergeCell ref="B11:B12"/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30:D30"/>
    <mergeCell ref="F30:I30"/>
    <mergeCell ref="K30:N30"/>
    <mergeCell ref="B28:D28"/>
    <mergeCell ref="F28:I28"/>
    <mergeCell ref="K28:L28"/>
    <mergeCell ref="B29:D29"/>
    <mergeCell ref="F29:I29"/>
    <mergeCell ref="K29:L29"/>
  </mergeCells>
  <conditionalFormatting sqref="A20:A30 O24:P30">
    <cfRule type="cellIs" dxfId="108" priority="1" operator="lessThan">
      <formula>0</formula>
    </cfRule>
  </conditionalFormatting>
  <conditionalFormatting sqref="A1:P9 A10:M10 O10:P10 B11:C11 K11:P13 A11:A18 H14:P19 A19:B19 K20:P22 J21:J22 B22 H23:P23">
    <cfRule type="cellIs" dxfId="107" priority="6" operator="lessThan">
      <formula>0</formula>
    </cfRule>
  </conditionalFormatting>
  <conditionalFormatting sqref="B23:G23">
    <cfRule type="cellIs" dxfId="106" priority="7" operator="lessThan">
      <formula>0</formula>
    </cfRule>
  </conditionalFormatting>
  <conditionalFormatting sqref="E11 I11:J12">
    <cfRule type="cellIs" dxfId="105" priority="4" operator="lessThan">
      <formula>0</formula>
    </cfRule>
  </conditionalFormatting>
  <conditionalFormatting sqref="E12:H12">
    <cfRule type="cellIs" dxfId="104" priority="3" operator="lessThan">
      <formula>0</formula>
    </cfRule>
  </conditionalFormatting>
  <conditionalFormatting sqref="H13:J13">
    <cfRule type="cellIs" dxfId="103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8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BC13B-7476-4C3A-B78C-43CD711A1BC3}">
  <sheetPr>
    <tabColor theme="8" tint="0.59999389629810485"/>
    <pageSetUpPr fitToPage="1"/>
  </sheetPr>
  <dimension ref="A1:P90"/>
  <sheetViews>
    <sheetView view="pageBreakPreview" topLeftCell="A4" zoomScale="60" zoomScaleNormal="70" workbookViewId="0">
      <selection activeCell="H26" sqref="H26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2.57031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10</v>
      </c>
      <c r="D7" s="587" t="s">
        <v>47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10.7</v>
      </c>
      <c r="D8" s="589" t="s">
        <v>56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155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175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18" customHeight="1" x14ac:dyDescent="0.2">
      <c r="A13" s="117"/>
      <c r="B13" s="122"/>
      <c r="C13" s="624" t="s">
        <v>240</v>
      </c>
      <c r="D13" s="625"/>
      <c r="E13" s="123">
        <f>2.6+3.3+0.25+0.5+0.3+0.3+0.5+2+2.5+2.5+2.8</f>
        <v>17.55</v>
      </c>
      <c r="F13" s="124"/>
      <c r="G13" s="124"/>
      <c r="H13" s="126"/>
      <c r="I13" s="126"/>
      <c r="J13" s="127">
        <f>SUM(+E13)</f>
        <v>17.55</v>
      </c>
      <c r="K13" s="636"/>
      <c r="L13" s="598"/>
      <c r="M13" s="598"/>
      <c r="N13" s="598"/>
      <c r="O13" s="598"/>
      <c r="P13" s="637"/>
    </row>
    <row r="14" spans="1:16" ht="18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18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18" customHeight="1" x14ac:dyDescent="0.2">
      <c r="A17" s="117"/>
      <c r="B17" s="129"/>
      <c r="C17" s="624"/>
      <c r="D17" s="625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18" customHeight="1" x14ac:dyDescent="0.2">
      <c r="A19" s="117"/>
      <c r="B19" s="129"/>
      <c r="C19" s="624"/>
      <c r="D19" s="625"/>
      <c r="E19" s="124"/>
      <c r="F19" s="124"/>
      <c r="G19" s="124"/>
      <c r="H19" s="126"/>
      <c r="I19" s="126"/>
      <c r="J19" s="126"/>
      <c r="K19" s="598"/>
      <c r="L19" s="598"/>
      <c r="M19" s="598"/>
      <c r="N19" s="598"/>
      <c r="O19" s="598"/>
      <c r="P19" s="637"/>
    </row>
    <row r="20" spans="1:16" ht="18" customHeight="1" x14ac:dyDescent="0.2">
      <c r="A20" s="117"/>
      <c r="B20" s="129"/>
      <c r="C20" s="660"/>
      <c r="D20" s="661"/>
      <c r="E20" s="124"/>
      <c r="F20" s="124"/>
      <c r="G20" s="124"/>
      <c r="H20" s="126"/>
      <c r="I20" s="126"/>
      <c r="J20" s="126"/>
      <c r="K20" s="598"/>
      <c r="L20" s="598"/>
      <c r="M20" s="598"/>
      <c r="N20" s="598"/>
      <c r="O20" s="598"/>
      <c r="P20" s="637"/>
    </row>
    <row r="21" spans="1:16" ht="18" customHeight="1" x14ac:dyDescent="0.2">
      <c r="A21" s="102"/>
      <c r="B21" s="132"/>
      <c r="C21" s="624"/>
      <c r="D21" s="625"/>
      <c r="E21" s="130"/>
      <c r="F21" s="124"/>
      <c r="G21" s="124"/>
      <c r="H21" s="126"/>
      <c r="I21" s="126"/>
      <c r="J21" s="126"/>
      <c r="K21" s="598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99"/>
      <c r="K22" s="636"/>
      <c r="L22" s="598"/>
      <c r="M22" s="598"/>
      <c r="N22" s="598"/>
      <c r="O22" s="598"/>
      <c r="P22" s="637"/>
    </row>
    <row r="23" spans="1:16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</row>
    <row r="24" spans="1:16" ht="18" customHeight="1" thickBot="1" x14ac:dyDescent="0.25">
      <c r="A24" s="102"/>
      <c r="B24" s="681">
        <f>+F13</f>
        <v>0</v>
      </c>
      <c r="C24" s="682"/>
      <c r="D24" s="682"/>
      <c r="E24" s="682"/>
      <c r="F24" s="682"/>
      <c r="G24" s="682"/>
      <c r="H24" s="682"/>
      <c r="I24" s="683"/>
      <c r="J24" s="135">
        <f>SUM(J13:J19)</f>
        <v>17.55</v>
      </c>
      <c r="K24" s="638"/>
      <c r="L24" s="639"/>
      <c r="M24" s="639"/>
      <c r="N24" s="639"/>
      <c r="O24" s="639"/>
      <c r="P24" s="640"/>
    </row>
    <row r="25" spans="1:16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</row>
    <row r="26" spans="1:16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16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16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16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16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16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16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4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70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  <row r="90" spans="1:16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</sheetData>
  <mergeCells count="41">
    <mergeCell ref="E11:G11"/>
    <mergeCell ref="H11:H12"/>
    <mergeCell ref="I11:I12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B22:I22"/>
    <mergeCell ref="B23:I23"/>
    <mergeCell ref="B24:I24"/>
    <mergeCell ref="B11:B12"/>
    <mergeCell ref="C11:D1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B32:D32"/>
    <mergeCell ref="F32:I32"/>
    <mergeCell ref="K32:N32"/>
    <mergeCell ref="B30:D30"/>
    <mergeCell ref="F30:I30"/>
    <mergeCell ref="K30:L30"/>
    <mergeCell ref="B31:D31"/>
    <mergeCell ref="F31:I31"/>
    <mergeCell ref="K31:L31"/>
  </mergeCells>
  <conditionalFormatting sqref="A22:A32 O26:P32">
    <cfRule type="cellIs" dxfId="102" priority="1" operator="lessThan">
      <formula>0</formula>
    </cfRule>
  </conditionalFormatting>
  <conditionalFormatting sqref="A1:P9 A10:M10 O10:P10 B11:C11 E11:P12 A11:A20 A21:B21 K22:P24 J23:J24 B24 H25:P25">
    <cfRule type="cellIs" dxfId="101" priority="3" operator="lessThan">
      <formula>0</formula>
    </cfRule>
  </conditionalFormatting>
  <conditionalFormatting sqref="B25:G25">
    <cfRule type="cellIs" dxfId="100" priority="4" operator="lessThan">
      <formula>0</formula>
    </cfRule>
  </conditionalFormatting>
  <conditionalFormatting sqref="H13:P21">
    <cfRule type="cellIs" dxfId="99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BCE6-5031-479D-9817-6BAEF5F05FD9}">
  <sheetPr>
    <tabColor theme="8" tint="0.59999389629810485"/>
    <pageSetUpPr fitToPage="1"/>
  </sheetPr>
  <dimension ref="A1:P90"/>
  <sheetViews>
    <sheetView view="pageBreakPreview" zoomScale="60" zoomScaleNormal="70" workbookViewId="0">
      <selection activeCell="H26" sqref="H26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2.710937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11</v>
      </c>
      <c r="D7" s="587" t="s">
        <v>58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11.1</v>
      </c>
      <c r="D8" s="589" t="s">
        <v>59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275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175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29.25" customHeight="1" x14ac:dyDescent="0.2">
      <c r="A13" s="117"/>
      <c r="B13" s="122"/>
      <c r="C13" s="624" t="s">
        <v>276</v>
      </c>
      <c r="D13" s="625"/>
      <c r="E13" s="123"/>
      <c r="F13" s="124"/>
      <c r="G13" s="124"/>
      <c r="H13" s="126">
        <v>1</v>
      </c>
      <c r="I13" s="126"/>
      <c r="J13" s="127">
        <f>+H13</f>
        <v>1</v>
      </c>
      <c r="K13" s="636"/>
      <c r="L13" s="598"/>
      <c r="M13" s="598"/>
      <c r="N13" s="598"/>
      <c r="O13" s="598"/>
      <c r="P13" s="637"/>
    </row>
    <row r="14" spans="1:16" ht="29.2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29.25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29.2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29.25" customHeight="1" x14ac:dyDescent="0.2">
      <c r="A17" s="117"/>
      <c r="B17" s="129"/>
      <c r="C17" s="624"/>
      <c r="D17" s="625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29.2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29.25" customHeight="1" x14ac:dyDescent="0.2">
      <c r="A19" s="117"/>
      <c r="B19" s="129"/>
      <c r="C19" s="624"/>
      <c r="D19" s="625"/>
      <c r="E19" s="124"/>
      <c r="F19" s="124"/>
      <c r="G19" s="124"/>
      <c r="H19" s="126"/>
      <c r="I19" s="126"/>
      <c r="J19" s="126"/>
      <c r="K19" s="598"/>
      <c r="L19" s="598"/>
      <c r="M19" s="598"/>
      <c r="N19" s="598"/>
      <c r="O19" s="598"/>
      <c r="P19" s="637"/>
    </row>
    <row r="20" spans="1:16" ht="29.25" customHeight="1" x14ac:dyDescent="0.2">
      <c r="A20" s="117"/>
      <c r="B20" s="129"/>
      <c r="C20" s="660"/>
      <c r="D20" s="661"/>
      <c r="E20" s="124"/>
      <c r="F20" s="124"/>
      <c r="G20" s="124"/>
      <c r="H20" s="126"/>
      <c r="I20" s="126"/>
      <c r="J20" s="126"/>
      <c r="K20" s="598"/>
      <c r="L20" s="598"/>
      <c r="M20" s="598"/>
      <c r="N20" s="598"/>
      <c r="O20" s="598"/>
      <c r="P20" s="637"/>
    </row>
    <row r="21" spans="1:16" ht="29.25" customHeight="1" x14ac:dyDescent="0.2">
      <c r="A21" s="102"/>
      <c r="B21" s="132"/>
      <c r="C21" s="624"/>
      <c r="D21" s="625"/>
      <c r="E21" s="130"/>
      <c r="F21" s="124"/>
      <c r="G21" s="124"/>
      <c r="H21" s="126"/>
      <c r="I21" s="126"/>
      <c r="J21" s="126"/>
      <c r="K21" s="598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99"/>
      <c r="K22" s="636"/>
      <c r="L22" s="598"/>
      <c r="M22" s="598"/>
      <c r="N22" s="598"/>
      <c r="O22" s="598"/>
      <c r="P22" s="637"/>
    </row>
    <row r="23" spans="1:16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</row>
    <row r="24" spans="1:16" ht="18" customHeight="1" thickBot="1" x14ac:dyDescent="0.25">
      <c r="A24" s="102"/>
      <c r="B24" s="681">
        <f>+F13</f>
        <v>0</v>
      </c>
      <c r="C24" s="682"/>
      <c r="D24" s="682"/>
      <c r="E24" s="682"/>
      <c r="F24" s="682"/>
      <c r="G24" s="682"/>
      <c r="H24" s="682"/>
      <c r="I24" s="683"/>
      <c r="J24" s="135">
        <f>SUM(J13:J19)</f>
        <v>1</v>
      </c>
      <c r="K24" s="638"/>
      <c r="L24" s="639"/>
      <c r="M24" s="639"/>
      <c r="N24" s="639"/>
      <c r="O24" s="639"/>
      <c r="P24" s="640"/>
    </row>
    <row r="25" spans="1:16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</row>
    <row r="26" spans="1:16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16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16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16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16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16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16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4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70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  <row r="90" spans="1:16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</sheetData>
  <mergeCells count="41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C21:D21"/>
    <mergeCell ref="B22:I22"/>
    <mergeCell ref="B23:I23"/>
    <mergeCell ref="B24:I24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B32:D32"/>
    <mergeCell ref="F32:I32"/>
    <mergeCell ref="K32:N32"/>
    <mergeCell ref="B30:D30"/>
    <mergeCell ref="F30:I30"/>
    <mergeCell ref="K30:L30"/>
    <mergeCell ref="B31:D31"/>
    <mergeCell ref="F31:I31"/>
    <mergeCell ref="K31:L31"/>
  </mergeCells>
  <conditionalFormatting sqref="A22:A32 O26:P32">
    <cfRule type="cellIs" dxfId="98" priority="1" operator="lessThan">
      <formula>0</formula>
    </cfRule>
  </conditionalFormatting>
  <conditionalFormatting sqref="A1:P9 A10:M10 O10:P10 B11:C11 E11:P12 A11:A20 A21:B21 K22:P24 J23:J24 B24 H25:P25">
    <cfRule type="cellIs" dxfId="97" priority="3" operator="lessThan">
      <formula>0</formula>
    </cfRule>
  </conditionalFormatting>
  <conditionalFormatting sqref="B25:G25">
    <cfRule type="cellIs" dxfId="96" priority="4" operator="lessThan">
      <formula>0</formula>
    </cfRule>
  </conditionalFormatting>
  <conditionalFormatting sqref="H13:P21">
    <cfRule type="cellIs" dxfId="95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9B971-EF91-4549-9D9D-A1ED1A02D438}">
  <sheetPr>
    <tabColor theme="8" tint="0.59999389629810485"/>
    <pageSetUpPr fitToPage="1"/>
  </sheetPr>
  <dimension ref="A1:P90"/>
  <sheetViews>
    <sheetView view="pageBreakPreview" zoomScale="60" zoomScaleNormal="70" workbookViewId="0">
      <selection activeCell="D8" sqref="D8:M8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2.57031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11</v>
      </c>
      <c r="D7" s="587" t="s">
        <v>58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v>11.2</v>
      </c>
      <c r="D8" s="589" t="s">
        <v>60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275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175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29.25" customHeight="1" x14ac:dyDescent="0.2">
      <c r="A13" s="117"/>
      <c r="B13" s="122"/>
      <c r="C13" s="624" t="s">
        <v>278</v>
      </c>
      <c r="D13" s="625"/>
      <c r="E13" s="123"/>
      <c r="F13" s="124"/>
      <c r="G13" s="124"/>
      <c r="H13" s="126">
        <v>1</v>
      </c>
      <c r="I13" s="126"/>
      <c r="J13" s="127">
        <f>+H13</f>
        <v>1</v>
      </c>
      <c r="K13" s="636"/>
      <c r="L13" s="598"/>
      <c r="M13" s="598"/>
      <c r="N13" s="598"/>
      <c r="O13" s="598"/>
      <c r="P13" s="637"/>
    </row>
    <row r="14" spans="1:16" ht="29.25" customHeight="1" x14ac:dyDescent="0.2">
      <c r="A14" s="117"/>
      <c r="B14" s="129"/>
      <c r="C14" s="624" t="s">
        <v>279</v>
      </c>
      <c r="D14" s="625"/>
      <c r="E14" s="130"/>
      <c r="F14" s="124"/>
      <c r="G14" s="124"/>
      <c r="H14" s="126">
        <v>1</v>
      </c>
      <c r="I14" s="126"/>
      <c r="J14" s="127">
        <f>+H14</f>
        <v>1</v>
      </c>
      <c r="K14" s="636"/>
      <c r="L14" s="598"/>
      <c r="M14" s="598"/>
      <c r="N14" s="598"/>
      <c r="O14" s="598"/>
      <c r="P14" s="637"/>
    </row>
    <row r="15" spans="1:16" ht="29.25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29.2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29.25" customHeight="1" x14ac:dyDescent="0.2">
      <c r="A17" s="117"/>
      <c r="B17" s="129"/>
      <c r="C17" s="624"/>
      <c r="D17" s="625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29.2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29.25" customHeight="1" x14ac:dyDescent="0.2">
      <c r="A19" s="117"/>
      <c r="B19" s="129"/>
      <c r="C19" s="624"/>
      <c r="D19" s="625"/>
      <c r="E19" s="124"/>
      <c r="F19" s="124"/>
      <c r="G19" s="124"/>
      <c r="H19" s="126"/>
      <c r="I19" s="126"/>
      <c r="J19" s="126"/>
      <c r="K19" s="598"/>
      <c r="L19" s="598"/>
      <c r="M19" s="598"/>
      <c r="N19" s="598"/>
      <c r="O19" s="598"/>
      <c r="P19" s="637"/>
    </row>
    <row r="20" spans="1:16" ht="29.25" customHeight="1" x14ac:dyDescent="0.2">
      <c r="A20" s="117"/>
      <c r="B20" s="129"/>
      <c r="C20" s="660"/>
      <c r="D20" s="661"/>
      <c r="E20" s="124"/>
      <c r="F20" s="124"/>
      <c r="G20" s="124"/>
      <c r="H20" s="126"/>
      <c r="I20" s="126"/>
      <c r="J20" s="126"/>
      <c r="K20" s="598"/>
      <c r="L20" s="598"/>
      <c r="M20" s="598"/>
      <c r="N20" s="598"/>
      <c r="O20" s="598"/>
      <c r="P20" s="637"/>
    </row>
    <row r="21" spans="1:16" ht="29.25" customHeight="1" x14ac:dyDescent="0.2">
      <c r="A21" s="102"/>
      <c r="B21" s="132"/>
      <c r="C21" s="624"/>
      <c r="D21" s="625"/>
      <c r="E21" s="130"/>
      <c r="F21" s="124"/>
      <c r="G21" s="124"/>
      <c r="H21" s="126"/>
      <c r="I21" s="126"/>
      <c r="J21" s="126"/>
      <c r="K21" s="598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99"/>
      <c r="K22" s="636"/>
      <c r="L22" s="598"/>
      <c r="M22" s="598"/>
      <c r="N22" s="598"/>
      <c r="O22" s="598"/>
      <c r="P22" s="637"/>
    </row>
    <row r="23" spans="1:16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</row>
    <row r="24" spans="1:16" ht="18" customHeight="1" thickBot="1" x14ac:dyDescent="0.25">
      <c r="A24" s="102"/>
      <c r="B24" s="681">
        <f>+F13</f>
        <v>0</v>
      </c>
      <c r="C24" s="682"/>
      <c r="D24" s="682"/>
      <c r="E24" s="682"/>
      <c r="F24" s="682"/>
      <c r="G24" s="682"/>
      <c r="H24" s="682"/>
      <c r="I24" s="683"/>
      <c r="J24" s="135">
        <f>SUM(J13:J19)</f>
        <v>2</v>
      </c>
      <c r="K24" s="638"/>
      <c r="L24" s="639"/>
      <c r="M24" s="639"/>
      <c r="N24" s="639"/>
      <c r="O24" s="639"/>
      <c r="P24" s="640"/>
    </row>
    <row r="25" spans="1:16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</row>
    <row r="26" spans="1:16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16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16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16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16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16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16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4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70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  <row r="90" spans="1:16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</sheetData>
  <mergeCells count="41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C21:D21"/>
    <mergeCell ref="B22:I22"/>
    <mergeCell ref="B23:I23"/>
    <mergeCell ref="B24:I24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B32:D32"/>
    <mergeCell ref="F32:I32"/>
    <mergeCell ref="K32:N32"/>
    <mergeCell ref="B30:D30"/>
    <mergeCell ref="F30:I30"/>
    <mergeCell ref="K30:L30"/>
    <mergeCell ref="B31:D31"/>
    <mergeCell ref="F31:I31"/>
    <mergeCell ref="K31:L31"/>
  </mergeCells>
  <conditionalFormatting sqref="A22:A32 O26:P32">
    <cfRule type="cellIs" dxfId="94" priority="1" operator="lessThan">
      <formula>0</formula>
    </cfRule>
  </conditionalFormatting>
  <conditionalFormatting sqref="A1:P9 A10:M10 O10:P10 B11:C11 E11:P12 A11:A20 A21:B21 K22:P24 J23:J24 B24 H25:P25">
    <cfRule type="cellIs" dxfId="93" priority="4" operator="lessThan">
      <formula>0</formula>
    </cfRule>
  </conditionalFormatting>
  <conditionalFormatting sqref="B25:G25">
    <cfRule type="cellIs" dxfId="92" priority="5" operator="lessThan">
      <formula>0</formula>
    </cfRule>
  </conditionalFormatting>
  <conditionalFormatting sqref="H13:P21">
    <cfRule type="cellIs" dxfId="91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947A9-73C9-423A-A044-6D4CA3571FCE}">
  <sheetPr>
    <tabColor theme="8" tint="0.59999389629810485"/>
    <pageSetUpPr fitToPage="1"/>
  </sheetPr>
  <dimension ref="A1:P90"/>
  <sheetViews>
    <sheetView view="pageBreakPreview" zoomScale="60" zoomScaleNormal="70" workbookViewId="0">
      <selection activeCell="C9" sqref="C9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2.57031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11</v>
      </c>
      <c r="D7" s="587" t="s">
        <v>58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f>'SABANA MOD. 2'!B69</f>
        <v>12.16</v>
      </c>
      <c r="D8" s="589" t="str">
        <f>'SABANA MOD. 2'!C69</f>
        <v>TUBERÍA PVC CONDUIT 1/2"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52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175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29.25" customHeight="1" x14ac:dyDescent="0.2">
      <c r="A13" s="117"/>
      <c r="B13" s="122"/>
      <c r="C13" s="624" t="s">
        <v>277</v>
      </c>
      <c r="D13" s="625"/>
      <c r="E13" s="123">
        <v>15</v>
      </c>
      <c r="F13" s="124"/>
      <c r="G13" s="124"/>
      <c r="H13" s="126">
        <v>1</v>
      </c>
      <c r="I13" s="126"/>
      <c r="J13" s="127">
        <f>+E13*H13</f>
        <v>15</v>
      </c>
      <c r="K13" s="636"/>
      <c r="L13" s="598"/>
      <c r="M13" s="598"/>
      <c r="N13" s="598"/>
      <c r="O13" s="598"/>
      <c r="P13" s="637"/>
    </row>
    <row r="14" spans="1:16" ht="29.2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29.25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29.2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29.25" customHeight="1" x14ac:dyDescent="0.2">
      <c r="A17" s="117"/>
      <c r="B17" s="129"/>
      <c r="C17" s="624"/>
      <c r="D17" s="625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29.2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29.25" customHeight="1" x14ac:dyDescent="0.2">
      <c r="A19" s="117"/>
      <c r="B19" s="129"/>
      <c r="C19" s="624"/>
      <c r="D19" s="625"/>
      <c r="E19" s="124"/>
      <c r="F19" s="124"/>
      <c r="G19" s="124"/>
      <c r="H19" s="126"/>
      <c r="I19" s="126"/>
      <c r="J19" s="126"/>
      <c r="K19" s="598"/>
      <c r="L19" s="598"/>
      <c r="M19" s="598"/>
      <c r="N19" s="598"/>
      <c r="O19" s="598"/>
      <c r="P19" s="637"/>
    </row>
    <row r="20" spans="1:16" ht="29.25" customHeight="1" x14ac:dyDescent="0.2">
      <c r="A20" s="117"/>
      <c r="B20" s="129"/>
      <c r="C20" s="660"/>
      <c r="D20" s="661"/>
      <c r="E20" s="124"/>
      <c r="F20" s="124"/>
      <c r="G20" s="124"/>
      <c r="H20" s="126"/>
      <c r="I20" s="126"/>
      <c r="J20" s="126"/>
      <c r="K20" s="598"/>
      <c r="L20" s="598"/>
      <c r="M20" s="598"/>
      <c r="N20" s="598"/>
      <c r="O20" s="598"/>
      <c r="P20" s="637"/>
    </row>
    <row r="21" spans="1:16" ht="29.25" customHeight="1" x14ac:dyDescent="0.2">
      <c r="A21" s="102"/>
      <c r="B21" s="132"/>
      <c r="C21" s="624"/>
      <c r="D21" s="625"/>
      <c r="E21" s="130"/>
      <c r="F21" s="124"/>
      <c r="G21" s="124"/>
      <c r="H21" s="126"/>
      <c r="I21" s="126"/>
      <c r="J21" s="126"/>
      <c r="K21" s="598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99"/>
      <c r="K22" s="636"/>
      <c r="L22" s="598"/>
      <c r="M22" s="598"/>
      <c r="N22" s="598"/>
      <c r="O22" s="598"/>
      <c r="P22" s="637"/>
    </row>
    <row r="23" spans="1:16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</row>
    <row r="24" spans="1:16" ht="18" customHeight="1" thickBot="1" x14ac:dyDescent="0.25">
      <c r="A24" s="102"/>
      <c r="B24" s="681">
        <f>+F13</f>
        <v>0</v>
      </c>
      <c r="C24" s="682"/>
      <c r="D24" s="682"/>
      <c r="E24" s="682"/>
      <c r="F24" s="682"/>
      <c r="G24" s="682"/>
      <c r="H24" s="682"/>
      <c r="I24" s="683"/>
      <c r="J24" s="135">
        <f>SUM(J13:J19)</f>
        <v>15</v>
      </c>
      <c r="K24" s="638"/>
      <c r="L24" s="639"/>
      <c r="M24" s="639"/>
      <c r="N24" s="639"/>
      <c r="O24" s="639"/>
      <c r="P24" s="640"/>
    </row>
    <row r="25" spans="1:16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</row>
    <row r="26" spans="1:16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16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16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16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16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16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16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4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70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  <row r="90" spans="1:16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</sheetData>
  <mergeCells count="41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C21:D21"/>
    <mergeCell ref="B22:I22"/>
    <mergeCell ref="B23:I23"/>
    <mergeCell ref="B24:I24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B32:D32"/>
    <mergeCell ref="F32:I32"/>
    <mergeCell ref="K32:N32"/>
    <mergeCell ref="B30:D30"/>
    <mergeCell ref="F30:I30"/>
    <mergeCell ref="K30:L30"/>
    <mergeCell ref="B31:D31"/>
    <mergeCell ref="F31:I31"/>
    <mergeCell ref="K31:L31"/>
  </mergeCells>
  <conditionalFormatting sqref="A22:A32 O26:P32">
    <cfRule type="cellIs" dxfId="90" priority="1" operator="lessThan">
      <formula>0</formula>
    </cfRule>
  </conditionalFormatting>
  <conditionalFormatting sqref="A1:P9 A10:M10 O10:P10 B11:C11 E11:P12 A11:A20 A21:B21 K22:P24 J23:J24 B24 H25:P25">
    <cfRule type="cellIs" dxfId="89" priority="3" operator="lessThan">
      <formula>0</formula>
    </cfRule>
  </conditionalFormatting>
  <conditionalFormatting sqref="B25:G25">
    <cfRule type="cellIs" dxfId="88" priority="4" operator="lessThan">
      <formula>0</formula>
    </cfRule>
  </conditionalFormatting>
  <conditionalFormatting sqref="H13:P21">
    <cfRule type="cellIs" dxfId="87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7FDD5-DEE7-4015-B435-9E96D8B345E7}">
  <sheetPr>
    <tabColor theme="8" tint="0.59999389629810485"/>
    <pageSetUpPr fitToPage="1"/>
  </sheetPr>
  <dimension ref="A1:AC61"/>
  <sheetViews>
    <sheetView view="pageBreakPreview" zoomScale="70" zoomScaleNormal="70" zoomScaleSheetLayoutView="70" workbookViewId="0">
      <selection activeCell="L27" sqref="L27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1.285156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290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12</v>
      </c>
      <c r="D7" s="587" t="s">
        <v>62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12.1</v>
      </c>
      <c r="D8" s="589" t="s">
        <v>63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274</v>
      </c>
      <c r="D13" s="625"/>
      <c r="E13" s="123">
        <v>3.33</v>
      </c>
      <c r="F13" s="124">
        <v>3.05</v>
      </c>
      <c r="G13" s="124"/>
      <c r="H13" s="126">
        <v>1</v>
      </c>
      <c r="I13" s="126"/>
      <c r="J13" s="127">
        <f>SUM(E13*F13)*H13</f>
        <v>10.156499999999999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 t="s">
        <v>208</v>
      </c>
      <c r="D14" s="625"/>
      <c r="E14" s="130">
        <v>0.25</v>
      </c>
      <c r="F14" s="124">
        <v>0.15</v>
      </c>
      <c r="G14" s="124"/>
      <c r="H14" s="126">
        <v>-4</v>
      </c>
      <c r="I14" s="126"/>
      <c r="J14" s="127">
        <f>SUM(E14*F14)*H14</f>
        <v>-0.15</v>
      </c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18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18" customHeight="1" x14ac:dyDescent="0.2">
      <c r="A19" s="117"/>
      <c r="B19" s="129"/>
      <c r="C19" s="624"/>
      <c r="D19" s="625"/>
      <c r="E19" s="130"/>
      <c r="F19" s="124"/>
      <c r="G19" s="124"/>
      <c r="H19" s="126"/>
      <c r="I19" s="126"/>
      <c r="J19" s="127"/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thickBot="1" x14ac:dyDescent="0.25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33">
        <f>SUM(J13:J21)</f>
        <v>10.006499999999999</v>
      </c>
      <c r="K22" s="636"/>
      <c r="L22" s="598"/>
      <c r="M22" s="598"/>
      <c r="N22" s="598"/>
      <c r="O22" s="598"/>
      <c r="P22" s="637"/>
      <c r="Q22" s="102"/>
      <c r="R22" s="117"/>
      <c r="S22" s="102"/>
    </row>
    <row r="23" spans="1:29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  <c r="Q23" s="102"/>
      <c r="S23" s="102"/>
    </row>
    <row r="24" spans="1:29" ht="18" customHeight="1" thickBot="1" x14ac:dyDescent="0.25">
      <c r="A24" s="102"/>
      <c r="B24" s="646" t="s">
        <v>172</v>
      </c>
      <c r="C24" s="647"/>
      <c r="D24" s="647"/>
      <c r="E24" s="647"/>
      <c r="F24" s="647"/>
      <c r="G24" s="647"/>
      <c r="H24" s="647"/>
      <c r="I24" s="648"/>
      <c r="J24" s="135">
        <f>J22-J23</f>
        <v>10.006499999999999</v>
      </c>
      <c r="K24" s="638"/>
      <c r="L24" s="639"/>
      <c r="M24" s="639"/>
      <c r="N24" s="639"/>
      <c r="O24" s="639"/>
      <c r="P24" s="640"/>
      <c r="Q24" s="102"/>
      <c r="R24" s="102"/>
      <c r="S24" s="102"/>
    </row>
    <row r="25" spans="1:29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  <c r="Q25" s="102"/>
      <c r="R25" s="102"/>
      <c r="S25" s="102"/>
    </row>
    <row r="26" spans="1:29" s="141" customFormat="1" ht="18" customHeight="1" x14ac:dyDescent="0.2">
      <c r="B26" s="675" t="s">
        <v>184</v>
      </c>
      <c r="C26" s="676"/>
      <c r="D26" s="142"/>
      <c r="E26" s="143"/>
      <c r="F26" s="144"/>
      <c r="G26" s="145"/>
      <c r="I26" s="146" t="s">
        <v>154</v>
      </c>
      <c r="J26" s="102"/>
      <c r="K26" s="147"/>
      <c r="L26" s="147"/>
      <c r="M26" s="147"/>
      <c r="N26" s="147"/>
      <c r="O26" s="102"/>
      <c r="P26" s="113"/>
      <c r="U26" s="148"/>
      <c r="V26" s="148"/>
      <c r="W26" s="148"/>
      <c r="X26" s="148"/>
      <c r="AA26" s="149"/>
    </row>
    <row r="27" spans="1:29" s="141" customFormat="1" ht="18" customHeight="1" x14ac:dyDescent="0.2">
      <c r="B27" s="684" t="s">
        <v>185</v>
      </c>
      <c r="C27" s="685"/>
      <c r="D27" s="685"/>
      <c r="E27" s="143"/>
      <c r="F27" s="144"/>
      <c r="G27" s="145"/>
      <c r="I27" s="142" t="s">
        <v>186</v>
      </c>
      <c r="J27" s="102"/>
      <c r="K27" s="147"/>
      <c r="L27" s="147"/>
      <c r="M27" s="147"/>
      <c r="N27" s="147"/>
      <c r="O27" s="102"/>
      <c r="P27" s="113"/>
      <c r="U27" s="148"/>
      <c r="V27" s="148"/>
      <c r="W27" s="148"/>
      <c r="X27" s="148"/>
      <c r="AA27" s="149"/>
    </row>
    <row r="28" spans="1:29" s="141" customFormat="1" ht="18" customHeight="1" thickBot="1" x14ac:dyDescent="0.25">
      <c r="B28" s="150"/>
      <c r="C28" s="151"/>
      <c r="D28" s="151"/>
      <c r="E28" s="152"/>
      <c r="F28" s="153"/>
      <c r="G28" s="154"/>
      <c r="H28" s="155"/>
      <c r="I28" s="156"/>
      <c r="J28" s="157"/>
      <c r="K28" s="156"/>
      <c r="L28" s="156"/>
      <c r="M28" s="156"/>
      <c r="N28" s="156"/>
      <c r="O28" s="157"/>
      <c r="P28" s="158"/>
      <c r="U28" s="148"/>
      <c r="V28" s="148"/>
      <c r="W28" s="148"/>
      <c r="X28" s="148"/>
      <c r="AA28" s="149"/>
    </row>
    <row r="29" spans="1:29" s="141" customFormat="1" ht="18" customHeight="1" x14ac:dyDescent="0.2">
      <c r="B29" s="159"/>
      <c r="C29" s="159"/>
      <c r="D29" s="142"/>
      <c r="E29" s="160"/>
      <c r="F29" s="144"/>
      <c r="G29" s="145"/>
      <c r="I29" s="161"/>
      <c r="J29" s="147"/>
      <c r="K29" s="161"/>
      <c r="L29" s="147"/>
      <c r="M29" s="147"/>
      <c r="N29" s="147"/>
      <c r="O29" s="162"/>
      <c r="P29" s="162"/>
      <c r="U29" s="148"/>
      <c r="V29" s="148"/>
      <c r="W29" s="148"/>
      <c r="X29" s="148"/>
      <c r="AA29" s="149"/>
    </row>
    <row r="30" spans="1:29" s="141" customFormat="1" ht="18" customHeight="1" thickBot="1" x14ac:dyDescent="0.25">
      <c r="B30" s="163"/>
      <c r="C30" s="164"/>
      <c r="D30" s="164"/>
      <c r="E30" s="164"/>
      <c r="F30" s="164"/>
      <c r="G30" s="164"/>
      <c r="I30" s="161"/>
      <c r="J30" s="115"/>
      <c r="N30" s="147"/>
      <c r="O30" s="162"/>
      <c r="P30" s="162"/>
      <c r="U30" s="148"/>
      <c r="V30" s="148"/>
      <c r="W30" s="148"/>
      <c r="X30" s="148"/>
      <c r="AA30" s="149"/>
    </row>
    <row r="31" spans="1:29" ht="18" customHeight="1" x14ac:dyDescent="0.2">
      <c r="A31" s="102"/>
      <c r="B31" s="562"/>
      <c r="C31" s="564" t="s">
        <v>164</v>
      </c>
      <c r="D31" s="565"/>
      <c r="E31" s="565"/>
      <c r="F31" s="565"/>
      <c r="G31" s="565"/>
      <c r="H31" s="565"/>
      <c r="I31" s="565"/>
      <c r="J31" s="565"/>
      <c r="K31" s="565"/>
      <c r="L31" s="565"/>
      <c r="M31" s="565"/>
      <c r="N31" s="566"/>
      <c r="O31" s="570"/>
      <c r="P31" s="571"/>
      <c r="Q31" s="102"/>
      <c r="R31" s="102"/>
      <c r="S31" s="102"/>
    </row>
    <row r="32" spans="1:29" ht="63" customHeight="1" x14ac:dyDescent="0.2">
      <c r="A32" s="102"/>
      <c r="B32" s="563"/>
      <c r="C32" s="567"/>
      <c r="D32" s="568"/>
      <c r="E32" s="568"/>
      <c r="F32" s="568"/>
      <c r="G32" s="568"/>
      <c r="H32" s="568"/>
      <c r="I32" s="568"/>
      <c r="J32" s="568"/>
      <c r="K32" s="568"/>
      <c r="L32" s="568"/>
      <c r="M32" s="568"/>
      <c r="N32" s="569"/>
      <c r="O32" s="572"/>
      <c r="P32" s="573"/>
      <c r="Q32" s="102"/>
      <c r="R32" s="102"/>
      <c r="S32" s="102"/>
    </row>
    <row r="33" spans="1:29" ht="18" customHeight="1" x14ac:dyDescent="0.2">
      <c r="A33" s="102"/>
      <c r="B33" s="574"/>
      <c r="C33" s="575"/>
      <c r="D33" s="575"/>
      <c r="E33" s="575"/>
      <c r="F33" s="575"/>
      <c r="G33" s="575"/>
      <c r="H33" s="575"/>
      <c r="I33" s="575"/>
      <c r="J33" s="575"/>
      <c r="K33" s="575"/>
      <c r="L33" s="575"/>
      <c r="M33" s="575"/>
      <c r="N33" s="575"/>
      <c r="O33" s="575"/>
      <c r="P33" s="576"/>
      <c r="Q33" s="102"/>
      <c r="R33" s="102"/>
      <c r="S33" s="102"/>
    </row>
    <row r="34" spans="1:29" ht="36.75" customHeight="1" thickBot="1" x14ac:dyDescent="0.25">
      <c r="A34" s="102"/>
      <c r="B34" s="577" t="s">
        <v>165</v>
      </c>
      <c r="C34" s="578"/>
      <c r="D34" s="578"/>
      <c r="E34" s="579"/>
      <c r="F34" s="580"/>
      <c r="G34" s="580"/>
      <c r="H34" s="581"/>
      <c r="I34" s="578"/>
      <c r="J34" s="579"/>
      <c r="K34" s="582" t="s">
        <v>290</v>
      </c>
      <c r="L34" s="583"/>
      <c r="M34" s="583"/>
      <c r="N34" s="583"/>
      <c r="O34" s="583"/>
      <c r="P34" s="584"/>
      <c r="Q34" s="102"/>
      <c r="R34" s="102"/>
      <c r="S34" s="102"/>
    </row>
    <row r="35" spans="1:29" ht="18" customHeight="1" x14ac:dyDescent="0.2">
      <c r="A35" s="102"/>
      <c r="B35" s="106" t="s">
        <v>166</v>
      </c>
      <c r="C35" s="585" t="s">
        <v>167</v>
      </c>
      <c r="D35" s="585"/>
      <c r="E35" s="585"/>
      <c r="F35" s="585"/>
      <c r="G35" s="585"/>
      <c r="H35" s="585"/>
      <c r="I35" s="585"/>
      <c r="J35" s="585"/>
      <c r="K35" s="585"/>
      <c r="L35" s="585"/>
      <c r="M35" s="585"/>
      <c r="N35" s="585"/>
      <c r="O35" s="585"/>
      <c r="P35" s="586"/>
      <c r="Q35" s="102"/>
      <c r="R35" s="102"/>
      <c r="S35" s="102"/>
    </row>
    <row r="36" spans="1:29" ht="18" customHeight="1" x14ac:dyDescent="0.2">
      <c r="A36" s="102"/>
      <c r="B36" s="107" t="s">
        <v>168</v>
      </c>
      <c r="C36" s="108">
        <v>12</v>
      </c>
      <c r="D36" s="587" t="s">
        <v>62</v>
      </c>
      <c r="E36" s="587"/>
      <c r="F36" s="587"/>
      <c r="G36" s="587"/>
      <c r="H36" s="587"/>
      <c r="I36" s="587"/>
      <c r="J36" s="587"/>
      <c r="K36" s="587"/>
      <c r="L36" s="587"/>
      <c r="M36" s="587"/>
      <c r="N36" s="587"/>
      <c r="O36" s="587"/>
      <c r="P36" s="588"/>
      <c r="Q36" s="102"/>
      <c r="R36" s="102"/>
      <c r="S36" s="102"/>
    </row>
    <row r="37" spans="1:29" ht="18" customHeight="1" thickBot="1" x14ac:dyDescent="0.25">
      <c r="A37" s="102"/>
      <c r="B37" s="109" t="s">
        <v>2</v>
      </c>
      <c r="C37" s="110">
        <v>12.2</v>
      </c>
      <c r="D37" s="589" t="s">
        <v>64</v>
      </c>
      <c r="E37" s="589"/>
      <c r="F37" s="589"/>
      <c r="G37" s="589"/>
      <c r="H37" s="589"/>
      <c r="I37" s="589"/>
      <c r="J37" s="589"/>
      <c r="K37" s="589"/>
      <c r="L37" s="589"/>
      <c r="M37" s="589"/>
      <c r="N37" s="111" t="s">
        <v>5</v>
      </c>
      <c r="O37" s="590"/>
      <c r="P37" s="591"/>
      <c r="Q37" s="102"/>
      <c r="R37" s="102"/>
      <c r="S37" s="102"/>
    </row>
    <row r="38" spans="1:29" ht="18" customHeight="1" x14ac:dyDescent="0.2">
      <c r="A38" s="102"/>
      <c r="B38" s="11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592" t="s">
        <v>215</v>
      </c>
      <c r="O38" s="102"/>
      <c r="P38" s="113"/>
      <c r="Q38" s="102"/>
      <c r="R38" s="102"/>
      <c r="S38" s="102"/>
    </row>
    <row r="39" spans="1:29" ht="18" customHeight="1" thickBot="1" x14ac:dyDescent="0.25">
      <c r="A39" s="102"/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593"/>
      <c r="O39" s="115"/>
      <c r="P39" s="116"/>
      <c r="Q39" s="102"/>
      <c r="R39" s="102"/>
      <c r="S39" s="102"/>
    </row>
    <row r="40" spans="1:29" ht="18" customHeight="1" thickBot="1" x14ac:dyDescent="0.3">
      <c r="A40" s="117"/>
      <c r="B40" s="608" t="s">
        <v>169</v>
      </c>
      <c r="C40" s="627" t="s">
        <v>170</v>
      </c>
      <c r="D40" s="628"/>
      <c r="E40" s="610" t="s">
        <v>171</v>
      </c>
      <c r="F40" s="612"/>
      <c r="G40" s="612"/>
      <c r="H40" s="622" t="s">
        <v>6</v>
      </c>
      <c r="I40" s="622" t="s">
        <v>224</v>
      </c>
      <c r="J40" s="118" t="s">
        <v>172</v>
      </c>
      <c r="K40" s="631" t="s">
        <v>173</v>
      </c>
      <c r="L40" s="595"/>
      <c r="M40" s="595"/>
      <c r="N40" s="595"/>
      <c r="O40" s="595"/>
      <c r="P40" s="632"/>
      <c r="Q40" s="117"/>
      <c r="R40" s="117"/>
      <c r="S40" s="117"/>
    </row>
    <row r="41" spans="1:29" ht="25.5" customHeight="1" x14ac:dyDescent="0.2">
      <c r="A41" s="119"/>
      <c r="B41" s="609"/>
      <c r="C41" s="629"/>
      <c r="D41" s="630"/>
      <c r="E41" s="120" t="s">
        <v>211</v>
      </c>
      <c r="F41" s="178" t="s">
        <v>217</v>
      </c>
      <c r="G41" s="178" t="s">
        <v>218</v>
      </c>
      <c r="H41" s="623"/>
      <c r="I41" s="623"/>
      <c r="J41" s="121" t="s">
        <v>177</v>
      </c>
      <c r="K41" s="633" t="s">
        <v>86</v>
      </c>
      <c r="L41" s="634"/>
      <c r="M41" s="634"/>
      <c r="N41" s="634"/>
      <c r="O41" s="634"/>
      <c r="P41" s="635"/>
      <c r="Q41" s="119"/>
      <c r="R41" s="119"/>
      <c r="S41" s="119"/>
    </row>
    <row r="42" spans="1:29" ht="18" customHeight="1" x14ac:dyDescent="0.2">
      <c r="A42" s="117"/>
      <c r="B42" s="122"/>
      <c r="C42" s="624" t="s">
        <v>274</v>
      </c>
      <c r="D42" s="625"/>
      <c r="E42" s="123">
        <v>3.36</v>
      </c>
      <c r="F42" s="124">
        <v>3.66</v>
      </c>
      <c r="G42" s="124"/>
      <c r="H42" s="126">
        <v>1</v>
      </c>
      <c r="I42" s="126"/>
      <c r="J42" s="127">
        <f>SUM(E42*F42)*H42</f>
        <v>12.297599999999999</v>
      </c>
      <c r="K42" s="636"/>
      <c r="L42" s="598"/>
      <c r="M42" s="598"/>
      <c r="N42" s="598"/>
      <c r="O42" s="598"/>
      <c r="P42" s="637"/>
      <c r="Q42" s="117"/>
      <c r="R42" s="117"/>
      <c r="S42" s="117"/>
      <c r="AC42" s="128"/>
    </row>
    <row r="43" spans="1:29" ht="18" customHeight="1" x14ac:dyDescent="0.2">
      <c r="A43" s="117"/>
      <c r="B43" s="129"/>
      <c r="C43" s="624" t="s">
        <v>280</v>
      </c>
      <c r="D43" s="625"/>
      <c r="E43" s="123">
        <v>0.6</v>
      </c>
      <c r="F43" s="124">
        <v>0.3</v>
      </c>
      <c r="G43" s="124"/>
      <c r="H43" s="126">
        <v>1</v>
      </c>
      <c r="I43" s="126"/>
      <c r="J43" s="127">
        <f>SUM(E43*F43)*H43</f>
        <v>0.18</v>
      </c>
      <c r="K43" s="636"/>
      <c r="L43" s="598"/>
      <c r="M43" s="598"/>
      <c r="N43" s="598"/>
      <c r="O43" s="598"/>
      <c r="P43" s="637"/>
      <c r="Q43" s="117"/>
      <c r="R43" s="117"/>
      <c r="S43" s="117"/>
      <c r="AC43" s="128"/>
    </row>
    <row r="44" spans="1:29" ht="18" customHeight="1" x14ac:dyDescent="0.2">
      <c r="A44" s="117"/>
      <c r="B44" s="129"/>
      <c r="C44" s="624" t="s">
        <v>340</v>
      </c>
      <c r="D44" s="625"/>
      <c r="E44" s="130">
        <v>0.15</v>
      </c>
      <c r="F44" s="124">
        <v>0.25</v>
      </c>
      <c r="G44" s="124"/>
      <c r="H44" s="126">
        <v>-4</v>
      </c>
      <c r="I44" s="126"/>
      <c r="J44" s="127">
        <f t="shared" ref="J44" si="0">SUM(E44*F44)*H44</f>
        <v>-0.15</v>
      </c>
      <c r="K44" s="636"/>
      <c r="L44" s="598"/>
      <c r="M44" s="598"/>
      <c r="N44" s="598"/>
      <c r="O44" s="598"/>
      <c r="P44" s="637"/>
      <c r="Q44" s="117"/>
      <c r="R44" s="117"/>
      <c r="S44" s="117"/>
      <c r="AC44" s="128"/>
    </row>
    <row r="45" spans="1:29" ht="18" customHeight="1" x14ac:dyDescent="0.2">
      <c r="A45" s="117"/>
      <c r="B45" s="129"/>
      <c r="C45" s="624"/>
      <c r="D45" s="625"/>
      <c r="E45" s="130"/>
      <c r="F45" s="124"/>
      <c r="G45" s="124"/>
      <c r="H45" s="126"/>
      <c r="I45" s="126"/>
      <c r="J45" s="127"/>
      <c r="K45" s="636"/>
      <c r="L45" s="598"/>
      <c r="M45" s="598"/>
      <c r="N45" s="598"/>
      <c r="O45" s="598"/>
      <c r="P45" s="637"/>
      <c r="Q45" s="117"/>
      <c r="R45" s="117"/>
      <c r="S45" s="117"/>
      <c r="AC45" s="128"/>
    </row>
    <row r="46" spans="1:29" ht="18" customHeight="1" x14ac:dyDescent="0.2">
      <c r="A46" s="117"/>
      <c r="B46" s="129"/>
      <c r="C46" s="624"/>
      <c r="D46" s="625"/>
      <c r="E46" s="130"/>
      <c r="F46" s="124"/>
      <c r="G46" s="124"/>
      <c r="H46" s="126"/>
      <c r="I46" s="126"/>
      <c r="J46" s="127"/>
      <c r="K46" s="636"/>
      <c r="L46" s="598"/>
      <c r="M46" s="598"/>
      <c r="N46" s="598"/>
      <c r="O46" s="598"/>
      <c r="P46" s="637"/>
      <c r="Q46" s="117"/>
      <c r="R46" s="117"/>
      <c r="S46" s="117"/>
      <c r="AC46" s="128"/>
    </row>
    <row r="47" spans="1:29" ht="18" customHeight="1" x14ac:dyDescent="0.2">
      <c r="A47" s="117"/>
      <c r="B47" s="129"/>
      <c r="C47" s="624"/>
      <c r="D47" s="625"/>
      <c r="E47" s="130"/>
      <c r="F47" s="124"/>
      <c r="G47" s="124"/>
      <c r="H47" s="126"/>
      <c r="I47" s="126"/>
      <c r="J47" s="127"/>
      <c r="K47" s="636"/>
      <c r="L47" s="598"/>
      <c r="M47" s="598"/>
      <c r="N47" s="598"/>
      <c r="O47" s="598"/>
      <c r="P47" s="637"/>
      <c r="Q47" s="117"/>
      <c r="R47" s="117"/>
      <c r="S47" s="117"/>
      <c r="AC47" s="128"/>
    </row>
    <row r="48" spans="1:29" ht="18" customHeight="1" x14ac:dyDescent="0.2">
      <c r="A48" s="117"/>
      <c r="B48" s="129"/>
      <c r="C48" s="624"/>
      <c r="D48" s="625"/>
      <c r="E48" s="130"/>
      <c r="F48" s="124"/>
      <c r="G48" s="124"/>
      <c r="H48" s="126"/>
      <c r="I48" s="126"/>
      <c r="J48" s="127"/>
      <c r="K48" s="636"/>
      <c r="L48" s="598"/>
      <c r="M48" s="598"/>
      <c r="N48" s="598"/>
      <c r="O48" s="598"/>
      <c r="P48" s="637"/>
      <c r="Q48" s="117"/>
      <c r="R48" s="117"/>
      <c r="S48" s="117"/>
      <c r="AC48" s="128"/>
    </row>
    <row r="49" spans="1:29" ht="18" customHeight="1" x14ac:dyDescent="0.2">
      <c r="A49" s="117"/>
      <c r="B49" s="129"/>
      <c r="C49" s="624"/>
      <c r="D49" s="625"/>
      <c r="E49" s="130"/>
      <c r="F49" s="124"/>
      <c r="G49" s="124"/>
      <c r="H49" s="126"/>
      <c r="I49" s="126"/>
      <c r="J49" s="127"/>
      <c r="K49" s="636"/>
      <c r="L49" s="598"/>
      <c r="M49" s="598"/>
      <c r="N49" s="598"/>
      <c r="O49" s="598"/>
      <c r="P49" s="637"/>
      <c r="Q49" s="117"/>
      <c r="R49" s="117"/>
      <c r="S49" s="117"/>
      <c r="AC49" s="128"/>
    </row>
    <row r="50" spans="1:29" ht="18" customHeight="1" thickBot="1" x14ac:dyDescent="0.25">
      <c r="A50" s="117"/>
      <c r="B50" s="129"/>
      <c r="C50" s="624"/>
      <c r="D50" s="625"/>
      <c r="E50" s="130"/>
      <c r="F50" s="124"/>
      <c r="G50" s="124"/>
      <c r="H50" s="126"/>
      <c r="I50" s="126"/>
      <c r="J50" s="127"/>
      <c r="K50" s="636"/>
      <c r="L50" s="598"/>
      <c r="M50" s="598"/>
      <c r="N50" s="598"/>
      <c r="O50" s="598"/>
      <c r="P50" s="637"/>
      <c r="Q50" s="117"/>
      <c r="R50" s="117"/>
      <c r="S50" s="117"/>
      <c r="AC50" s="128"/>
    </row>
    <row r="51" spans="1:29" ht="18" customHeight="1" thickBot="1" x14ac:dyDescent="0.25">
      <c r="A51" s="102"/>
      <c r="B51" s="643" t="s">
        <v>182</v>
      </c>
      <c r="C51" s="644"/>
      <c r="D51" s="644"/>
      <c r="E51" s="644"/>
      <c r="F51" s="644"/>
      <c r="G51" s="644"/>
      <c r="H51" s="644"/>
      <c r="I51" s="645"/>
      <c r="J51" s="133">
        <f>SUM(J42:J50)</f>
        <v>12.327599999999999</v>
      </c>
      <c r="K51" s="636"/>
      <c r="L51" s="598"/>
      <c r="M51" s="598"/>
      <c r="N51" s="598"/>
      <c r="O51" s="598"/>
      <c r="P51" s="637"/>
      <c r="Q51" s="102"/>
      <c r="R51" s="117"/>
      <c r="S51" s="102"/>
    </row>
    <row r="52" spans="1:29" ht="18" customHeight="1" thickBot="1" x14ac:dyDescent="0.25">
      <c r="A52" s="102"/>
      <c r="B52" s="643" t="s">
        <v>183</v>
      </c>
      <c r="C52" s="644"/>
      <c r="D52" s="644"/>
      <c r="E52" s="644"/>
      <c r="F52" s="644"/>
      <c r="G52" s="644"/>
      <c r="H52" s="644"/>
      <c r="I52" s="645"/>
      <c r="J52" s="134">
        <v>0</v>
      </c>
      <c r="K52" s="636"/>
      <c r="L52" s="598"/>
      <c r="M52" s="598"/>
      <c r="N52" s="598"/>
      <c r="O52" s="598"/>
      <c r="P52" s="637"/>
      <c r="Q52" s="102"/>
      <c r="S52" s="102"/>
    </row>
    <row r="53" spans="1:29" ht="18" customHeight="1" thickBot="1" x14ac:dyDescent="0.25">
      <c r="A53" s="102"/>
      <c r="B53" s="646" t="s">
        <v>172</v>
      </c>
      <c r="C53" s="647"/>
      <c r="D53" s="647"/>
      <c r="E53" s="647"/>
      <c r="F53" s="647"/>
      <c r="G53" s="647"/>
      <c r="H53" s="647"/>
      <c r="I53" s="648"/>
      <c r="J53" s="135">
        <f>J51-J52</f>
        <v>12.327599999999999</v>
      </c>
      <c r="K53" s="638"/>
      <c r="L53" s="639"/>
      <c r="M53" s="639"/>
      <c r="N53" s="639"/>
      <c r="O53" s="639"/>
      <c r="P53" s="640"/>
      <c r="Q53" s="102"/>
      <c r="R53" s="102"/>
      <c r="S53" s="102"/>
    </row>
    <row r="54" spans="1:29" ht="18" customHeight="1" x14ac:dyDescent="0.2">
      <c r="A54" s="102"/>
      <c r="B54" s="136"/>
      <c r="C54" s="137"/>
      <c r="D54" s="137"/>
      <c r="E54" s="137"/>
      <c r="F54" s="137"/>
      <c r="G54" s="137"/>
      <c r="H54" s="138"/>
      <c r="I54" s="138"/>
      <c r="J54" s="138"/>
      <c r="K54" s="139"/>
      <c r="L54" s="138"/>
      <c r="M54" s="138"/>
      <c r="N54" s="138"/>
      <c r="O54" s="138"/>
      <c r="P54" s="140"/>
      <c r="Q54" s="102"/>
      <c r="R54" s="102"/>
      <c r="S54" s="102"/>
    </row>
    <row r="55" spans="1:29" s="141" customFormat="1" ht="18" customHeight="1" x14ac:dyDescent="0.2">
      <c r="B55" s="337" t="s">
        <v>411</v>
      </c>
      <c r="C55" s="337"/>
      <c r="D55" s="337"/>
      <c r="E55" s="337"/>
      <c r="F55" s="337" t="s">
        <v>412</v>
      </c>
      <c r="G55" s="337"/>
      <c r="H55" s="338"/>
      <c r="I55" s="337"/>
      <c r="J55" s="337"/>
      <c r="K55" s="337" t="s">
        <v>411</v>
      </c>
      <c r="L55" s="337"/>
      <c r="M55" s="338"/>
      <c r="N55" s="337"/>
      <c r="O55" s="102"/>
      <c r="P55" s="113"/>
    </row>
    <row r="56" spans="1:29" s="141" customFormat="1" ht="18" customHeight="1" x14ac:dyDescent="0.2">
      <c r="B56" s="337"/>
      <c r="C56" s="337"/>
      <c r="D56" s="337"/>
      <c r="E56" s="337"/>
      <c r="F56" s="337"/>
      <c r="G56" s="337"/>
      <c r="H56" s="338"/>
      <c r="I56" s="337"/>
      <c r="J56" s="337"/>
      <c r="K56" s="337"/>
      <c r="L56" s="337"/>
      <c r="M56" s="338"/>
      <c r="N56" s="337"/>
      <c r="O56" s="102"/>
      <c r="P56" s="113"/>
    </row>
    <row r="57" spans="1:29" s="141" customFormat="1" ht="18" customHeight="1" x14ac:dyDescent="0.2">
      <c r="B57" s="337"/>
      <c r="C57" s="337"/>
      <c r="D57" s="337"/>
      <c r="E57" s="337"/>
      <c r="F57" s="337"/>
      <c r="G57" s="337"/>
      <c r="H57" s="338"/>
      <c r="I57" s="337"/>
      <c r="J57" s="337"/>
      <c r="K57" s="337"/>
      <c r="L57" s="337"/>
      <c r="M57" s="338"/>
      <c r="N57" s="337"/>
      <c r="O57" s="102"/>
      <c r="P57" s="102"/>
    </row>
    <row r="58" spans="1:29" s="141" customFormat="1" ht="18" customHeight="1" thickBot="1" x14ac:dyDescent="0.25">
      <c r="B58" s="346"/>
      <c r="C58" s="347"/>
      <c r="D58" s="348"/>
      <c r="E58" s="340"/>
      <c r="F58" s="346"/>
      <c r="G58" s="346"/>
      <c r="H58" s="354"/>
      <c r="I58" s="346"/>
      <c r="J58" s="341"/>
      <c r="K58" s="346"/>
      <c r="L58" s="346"/>
      <c r="M58" s="360"/>
      <c r="N58" s="339"/>
      <c r="O58" s="102"/>
      <c r="P58" s="102"/>
    </row>
    <row r="59" spans="1:29" s="141" customFormat="1" ht="18" customHeight="1" x14ac:dyDescent="0.2">
      <c r="B59" s="558" t="s">
        <v>413</v>
      </c>
      <c r="C59" s="558"/>
      <c r="D59" s="558"/>
      <c r="E59" s="342"/>
      <c r="F59" s="559" t="s">
        <v>414</v>
      </c>
      <c r="G59" s="559"/>
      <c r="H59" s="559"/>
      <c r="I59" s="559"/>
      <c r="J59" s="343"/>
      <c r="K59" s="561" t="s">
        <v>429</v>
      </c>
      <c r="L59" s="561"/>
      <c r="M59" s="342"/>
      <c r="N59" s="358"/>
      <c r="O59" s="162"/>
      <c r="P59" s="162"/>
    </row>
    <row r="60" spans="1:29" s="141" customFormat="1" ht="18" customHeight="1" x14ac:dyDescent="0.2">
      <c r="B60" s="558" t="s">
        <v>415</v>
      </c>
      <c r="C60" s="558"/>
      <c r="D60" s="558"/>
      <c r="E60" s="342"/>
      <c r="F60" s="559" t="s">
        <v>416</v>
      </c>
      <c r="G60" s="559"/>
      <c r="H60" s="559"/>
      <c r="I60" s="559"/>
      <c r="J60" s="343"/>
      <c r="K60" s="559" t="s">
        <v>417</v>
      </c>
      <c r="L60" s="559"/>
      <c r="M60" s="342"/>
      <c r="N60" s="342"/>
      <c r="O60" s="162"/>
      <c r="P60" s="162"/>
    </row>
    <row r="61" spans="1:29" s="141" customFormat="1" ht="18" customHeight="1" x14ac:dyDescent="0.2">
      <c r="B61" s="558" t="s">
        <v>418</v>
      </c>
      <c r="C61" s="558"/>
      <c r="D61" s="558"/>
      <c r="E61" s="342"/>
      <c r="F61" s="559" t="s">
        <v>419</v>
      </c>
      <c r="G61" s="559"/>
      <c r="H61" s="559"/>
      <c r="I61" s="559"/>
      <c r="J61" s="343"/>
      <c r="K61" s="558"/>
      <c r="L61" s="558"/>
      <c r="M61" s="558"/>
      <c r="N61" s="558"/>
      <c r="O61" s="165"/>
      <c r="P61" s="165"/>
    </row>
  </sheetData>
  <mergeCells count="75"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27:D27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E11:G11"/>
    <mergeCell ref="H11:H12"/>
    <mergeCell ref="I11:I12"/>
    <mergeCell ref="C21:D21"/>
    <mergeCell ref="B22:I22"/>
    <mergeCell ref="B23:I23"/>
    <mergeCell ref="B24:I24"/>
    <mergeCell ref="B26:C26"/>
    <mergeCell ref="B31:B32"/>
    <mergeCell ref="C31:N32"/>
    <mergeCell ref="O31:P32"/>
    <mergeCell ref="B33:P33"/>
    <mergeCell ref="B34:E34"/>
    <mergeCell ref="F34:G34"/>
    <mergeCell ref="H34:J34"/>
    <mergeCell ref="K34:P34"/>
    <mergeCell ref="E40:G40"/>
    <mergeCell ref="H40:H41"/>
    <mergeCell ref="I40:I41"/>
    <mergeCell ref="C35:P35"/>
    <mergeCell ref="D36:P36"/>
    <mergeCell ref="D37:M37"/>
    <mergeCell ref="O37:P37"/>
    <mergeCell ref="N38:N39"/>
    <mergeCell ref="C50:D50"/>
    <mergeCell ref="B51:I51"/>
    <mergeCell ref="B52:I52"/>
    <mergeCell ref="B53:I53"/>
    <mergeCell ref="K40:P40"/>
    <mergeCell ref="K41:P53"/>
    <mergeCell ref="C42:D42"/>
    <mergeCell ref="C43:D43"/>
    <mergeCell ref="C44:D44"/>
    <mergeCell ref="C45:D45"/>
    <mergeCell ref="C46:D46"/>
    <mergeCell ref="C47:D47"/>
    <mergeCell ref="C48:D48"/>
    <mergeCell ref="C49:D49"/>
    <mergeCell ref="B40:B41"/>
    <mergeCell ref="C40:D41"/>
    <mergeCell ref="B61:D61"/>
    <mergeCell ref="F61:I61"/>
    <mergeCell ref="K61:N61"/>
    <mergeCell ref="B59:D59"/>
    <mergeCell ref="F59:I59"/>
    <mergeCell ref="K59:L59"/>
    <mergeCell ref="B60:D60"/>
    <mergeCell ref="F60:I60"/>
    <mergeCell ref="K60:L60"/>
  </mergeCells>
  <conditionalFormatting sqref="A40:A61 O55:P61">
    <cfRule type="cellIs" dxfId="86" priority="1" operator="lessThan">
      <formula>0</formula>
    </cfRule>
  </conditionalFormatting>
  <conditionalFormatting sqref="A1:S9 A10:M10 O10:S10 B11:C11 A11:A30 H13:S13 H14:J21 K14:S24 J23:J24 B24 H25:S30 A31:S38 A39:M39 O39:S39 B40:C40 H42:S42 K43:S53 J52:J53 B53 H54:S54">
    <cfRule type="cellIs" dxfId="85" priority="14" operator="lessThan">
      <formula>0</formula>
    </cfRule>
  </conditionalFormatting>
  <conditionalFormatting sqref="B25:G30">
    <cfRule type="cellIs" dxfId="84" priority="13" operator="lessThan">
      <formula>0</formula>
    </cfRule>
  </conditionalFormatting>
  <conditionalFormatting sqref="B54:G54">
    <cfRule type="cellIs" dxfId="83" priority="11" operator="lessThan">
      <formula>0</formula>
    </cfRule>
  </conditionalFormatting>
  <conditionalFormatting sqref="E11:S12">
    <cfRule type="cellIs" dxfId="82" priority="12" operator="lessThan">
      <formula>0</formula>
    </cfRule>
  </conditionalFormatting>
  <conditionalFormatting sqref="E40:S41">
    <cfRule type="cellIs" dxfId="81" priority="10" operator="lessThan">
      <formula>0</formula>
    </cfRule>
  </conditionalFormatting>
  <conditionalFormatting sqref="H43:J50">
    <cfRule type="cellIs" dxfId="80" priority="6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39" orientation="landscape" r:id="rId1"/>
  <colBreaks count="1" manualBreakCount="1">
    <brk id="16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50B12-63A5-4170-9C2D-DA1AE903020D}">
  <sheetPr>
    <tabColor theme="8" tint="0.59999389629810485"/>
    <pageSetUpPr fitToPage="1"/>
  </sheetPr>
  <dimension ref="A1:AC93"/>
  <sheetViews>
    <sheetView view="pageBreakPreview" zoomScale="70" zoomScaleNormal="70" zoomScaleSheetLayoutView="70" workbookViewId="0">
      <selection activeCell="I68" sqref="I68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0.710937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290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13</v>
      </c>
      <c r="D7" s="587" t="str">
        <f>+'[15]OFERTA ECONÓMICA+ ADICIONAL'!C78</f>
        <v>BALDOSA CERÁMICA PISO-PARED 20X20 CALIDAD PRIMERA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13.1</v>
      </c>
      <c r="D8" s="589" t="s">
        <v>67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219</v>
      </c>
      <c r="D13" s="625"/>
      <c r="E13" s="123">
        <f>SUM(3.35-0.9)</f>
        <v>2.4500000000000002</v>
      </c>
      <c r="F13" s="124">
        <v>1.21</v>
      </c>
      <c r="G13" s="124"/>
      <c r="H13" s="126">
        <v>1</v>
      </c>
      <c r="I13" s="126"/>
      <c r="J13" s="127">
        <f>SUM(E13*F13)*H13</f>
        <v>2.9645000000000001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 t="s">
        <v>222</v>
      </c>
      <c r="D14" s="625"/>
      <c r="E14" s="130">
        <v>3.35</v>
      </c>
      <c r="F14" s="124">
        <v>1.21</v>
      </c>
      <c r="G14" s="124"/>
      <c r="H14" s="126">
        <v>1</v>
      </c>
      <c r="I14" s="126"/>
      <c r="J14" s="127">
        <f t="shared" ref="J14:J19" si="0">SUM(E14*F14)*H14</f>
        <v>4.0534999999999997</v>
      </c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 t="s">
        <v>220</v>
      </c>
      <c r="D15" s="625"/>
      <c r="E15" s="130">
        <v>3</v>
      </c>
      <c r="F15" s="124">
        <v>1.21</v>
      </c>
      <c r="G15" s="124"/>
      <c r="H15" s="126">
        <v>1</v>
      </c>
      <c r="I15" s="126"/>
      <c r="J15" s="127">
        <f t="shared" si="0"/>
        <v>3.63</v>
      </c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 t="s">
        <v>221</v>
      </c>
      <c r="D16" s="625"/>
      <c r="E16" s="130">
        <v>3</v>
      </c>
      <c r="F16" s="124">
        <v>1.21</v>
      </c>
      <c r="G16" s="124"/>
      <c r="H16" s="126">
        <v>1</v>
      </c>
      <c r="I16" s="126"/>
      <c r="J16" s="127">
        <f t="shared" si="0"/>
        <v>3.63</v>
      </c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18" customHeight="1" x14ac:dyDescent="0.2">
      <c r="A17" s="117"/>
      <c r="B17" s="129"/>
      <c r="C17" s="624" t="s">
        <v>260</v>
      </c>
      <c r="D17" s="625"/>
      <c r="E17" s="130">
        <f>SUM(1+0.36+1.15+1+0.16+0.5+0.19+1)</f>
        <v>5.36</v>
      </c>
      <c r="F17" s="124">
        <v>1.21</v>
      </c>
      <c r="G17" s="124"/>
      <c r="H17" s="126">
        <v>1</v>
      </c>
      <c r="I17" s="126"/>
      <c r="J17" s="127">
        <f t="shared" si="0"/>
        <v>6.4855999999999998</v>
      </c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 t="s">
        <v>281</v>
      </c>
      <c r="D18" s="625"/>
      <c r="E18" s="130">
        <v>0.6</v>
      </c>
      <c r="F18" s="124">
        <v>0.56999999999999995</v>
      </c>
      <c r="G18" s="124"/>
      <c r="H18" s="126">
        <v>4</v>
      </c>
      <c r="I18" s="126"/>
      <c r="J18" s="127">
        <f>SUM(E18*F18)*H18</f>
        <v>1.3679999999999999</v>
      </c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18" customHeight="1" x14ac:dyDescent="0.2">
      <c r="A19" s="117"/>
      <c r="B19" s="129"/>
      <c r="C19" s="624" t="s">
        <v>282</v>
      </c>
      <c r="D19" s="625"/>
      <c r="E19" s="130">
        <v>0.15</v>
      </c>
      <c r="F19" s="124">
        <v>0.56999999999999995</v>
      </c>
      <c r="G19" s="124"/>
      <c r="H19" s="126">
        <v>2</v>
      </c>
      <c r="I19" s="126"/>
      <c r="J19" s="127">
        <f t="shared" si="0"/>
        <v>0.17099999999999999</v>
      </c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thickBot="1" x14ac:dyDescent="0.25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33">
        <f>SUM(J13:J21)</f>
        <v>22.302599999999995</v>
      </c>
      <c r="K22" s="636"/>
      <c r="L22" s="598"/>
      <c r="M22" s="598"/>
      <c r="N22" s="598"/>
      <c r="O22" s="598"/>
      <c r="P22" s="637"/>
      <c r="Q22" s="102"/>
      <c r="R22" s="117"/>
      <c r="S22" s="102"/>
    </row>
    <row r="23" spans="1:29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  <c r="Q23" s="102"/>
      <c r="S23" s="102"/>
    </row>
    <row r="24" spans="1:29" ht="18" customHeight="1" thickBot="1" x14ac:dyDescent="0.25">
      <c r="A24" s="102"/>
      <c r="B24" s="646" t="s">
        <v>172</v>
      </c>
      <c r="C24" s="647"/>
      <c r="D24" s="647"/>
      <c r="E24" s="647"/>
      <c r="F24" s="647"/>
      <c r="G24" s="647"/>
      <c r="H24" s="647"/>
      <c r="I24" s="648"/>
      <c r="J24" s="135">
        <f>J22-J23</f>
        <v>22.302599999999995</v>
      </c>
      <c r="K24" s="638"/>
      <c r="L24" s="639"/>
      <c r="M24" s="639"/>
      <c r="N24" s="639"/>
      <c r="O24" s="639"/>
      <c r="P24" s="640"/>
      <c r="Q24" s="102"/>
      <c r="R24" s="102"/>
      <c r="S24" s="102"/>
    </row>
    <row r="25" spans="1:29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  <c r="Q25" s="102"/>
      <c r="R25" s="102"/>
      <c r="S25" s="102"/>
    </row>
    <row r="26" spans="1:29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29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29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29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29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29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29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29" s="141" customFormat="1" ht="18" customHeight="1" thickBot="1" x14ac:dyDescent="0.25">
      <c r="B33" s="163"/>
      <c r="C33" s="164"/>
      <c r="D33" s="164"/>
      <c r="E33" s="164"/>
      <c r="F33" s="164"/>
      <c r="G33" s="164"/>
      <c r="I33" s="161"/>
      <c r="J33" s="115"/>
      <c r="N33" s="147"/>
      <c r="O33" s="162"/>
      <c r="P33" s="162"/>
      <c r="U33" s="148"/>
      <c r="V33" s="148"/>
      <c r="W33" s="148"/>
      <c r="X33" s="148"/>
      <c r="AA33" s="149"/>
    </row>
    <row r="34" spans="1:29" ht="18" customHeight="1" x14ac:dyDescent="0.2">
      <c r="A34" s="102"/>
      <c r="B34" s="686"/>
      <c r="C34" s="564" t="s">
        <v>164</v>
      </c>
      <c r="D34" s="565"/>
      <c r="E34" s="565"/>
      <c r="F34" s="565"/>
      <c r="G34" s="565"/>
      <c r="H34" s="565"/>
      <c r="I34" s="565"/>
      <c r="J34" s="565"/>
      <c r="K34" s="565"/>
      <c r="L34" s="565"/>
      <c r="M34" s="565"/>
      <c r="N34" s="566"/>
      <c r="O34" s="570"/>
      <c r="P34" s="571"/>
      <c r="Q34" s="102"/>
      <c r="R34" s="102"/>
      <c r="S34" s="102"/>
    </row>
    <row r="35" spans="1:29" ht="63" customHeight="1" x14ac:dyDescent="0.2">
      <c r="A35" s="102"/>
      <c r="B35" s="687"/>
      <c r="C35" s="688"/>
      <c r="D35" s="689"/>
      <c r="E35" s="689"/>
      <c r="F35" s="689"/>
      <c r="G35" s="689"/>
      <c r="H35" s="689"/>
      <c r="I35" s="689"/>
      <c r="J35" s="689"/>
      <c r="K35" s="689"/>
      <c r="L35" s="689"/>
      <c r="M35" s="689"/>
      <c r="N35" s="690"/>
      <c r="O35" s="572"/>
      <c r="P35" s="573"/>
      <c r="Q35" s="102"/>
      <c r="R35" s="102"/>
      <c r="S35" s="102"/>
    </row>
    <row r="36" spans="1:29" ht="18" customHeight="1" x14ac:dyDescent="0.2">
      <c r="A36" s="102"/>
      <c r="B36" s="574"/>
      <c r="C36" s="575"/>
      <c r="D36" s="575"/>
      <c r="E36" s="575"/>
      <c r="F36" s="575"/>
      <c r="G36" s="575"/>
      <c r="H36" s="575"/>
      <c r="I36" s="575"/>
      <c r="J36" s="575"/>
      <c r="K36" s="575"/>
      <c r="L36" s="575"/>
      <c r="M36" s="575"/>
      <c r="N36" s="575"/>
      <c r="O36" s="575"/>
      <c r="P36" s="576"/>
      <c r="Q36" s="102"/>
      <c r="R36" s="102"/>
      <c r="S36" s="102"/>
    </row>
    <row r="37" spans="1:29" ht="36.75" customHeight="1" thickBot="1" x14ac:dyDescent="0.25">
      <c r="A37" s="102"/>
      <c r="B37" s="577" t="s">
        <v>165</v>
      </c>
      <c r="C37" s="578"/>
      <c r="D37" s="578"/>
      <c r="E37" s="579"/>
      <c r="F37" s="580"/>
      <c r="G37" s="580"/>
      <c r="H37" s="581"/>
      <c r="I37" s="578"/>
      <c r="J37" s="579"/>
      <c r="K37" s="582" t="s">
        <v>290</v>
      </c>
      <c r="L37" s="583"/>
      <c r="M37" s="583"/>
      <c r="N37" s="583"/>
      <c r="O37" s="583"/>
      <c r="P37" s="584"/>
      <c r="Q37" s="102"/>
      <c r="R37" s="102"/>
      <c r="S37" s="102"/>
    </row>
    <row r="38" spans="1:29" ht="18" customHeight="1" x14ac:dyDescent="0.2">
      <c r="A38" s="102"/>
      <c r="B38" s="106" t="s">
        <v>166</v>
      </c>
      <c r="C38" s="585" t="s">
        <v>167</v>
      </c>
      <c r="D38" s="585"/>
      <c r="E38" s="585"/>
      <c r="F38" s="585"/>
      <c r="G38" s="585"/>
      <c r="H38" s="585"/>
      <c r="I38" s="585"/>
      <c r="J38" s="585"/>
      <c r="K38" s="585"/>
      <c r="L38" s="585"/>
      <c r="M38" s="585"/>
      <c r="N38" s="585"/>
      <c r="O38" s="585"/>
      <c r="P38" s="586"/>
      <c r="Q38" s="102"/>
      <c r="R38" s="102"/>
      <c r="S38" s="102"/>
    </row>
    <row r="39" spans="1:29" ht="18" customHeight="1" x14ac:dyDescent="0.2">
      <c r="A39" s="102"/>
      <c r="B39" s="107" t="s">
        <v>168</v>
      </c>
      <c r="C39" s="108">
        <v>13</v>
      </c>
      <c r="D39" s="587" t="str">
        <f>+'[15]OFERTA ECONÓMICA+ ADICIONAL'!C107</f>
        <v>PUERTA EN LÁMINA CAL 18 INC. ANTICORROSIVO</v>
      </c>
      <c r="E39" s="587"/>
      <c r="F39" s="587"/>
      <c r="G39" s="587"/>
      <c r="H39" s="587"/>
      <c r="I39" s="587"/>
      <c r="J39" s="587"/>
      <c r="K39" s="587"/>
      <c r="L39" s="587"/>
      <c r="M39" s="587"/>
      <c r="N39" s="587"/>
      <c r="O39" s="587"/>
      <c r="P39" s="588"/>
      <c r="Q39" s="102"/>
      <c r="R39" s="102"/>
      <c r="S39" s="102"/>
    </row>
    <row r="40" spans="1:29" ht="18" customHeight="1" thickBot="1" x14ac:dyDescent="0.25">
      <c r="A40" s="102"/>
      <c r="B40" s="109" t="s">
        <v>2</v>
      </c>
      <c r="C40" s="110">
        <v>13.2</v>
      </c>
      <c r="D40" s="589" t="s">
        <v>69</v>
      </c>
      <c r="E40" s="589"/>
      <c r="F40" s="589"/>
      <c r="G40" s="589"/>
      <c r="H40" s="589"/>
      <c r="I40" s="589"/>
      <c r="J40" s="589"/>
      <c r="K40" s="589"/>
      <c r="L40" s="589"/>
      <c r="M40" s="589"/>
      <c r="N40" s="111" t="s">
        <v>5</v>
      </c>
      <c r="O40" s="590"/>
      <c r="P40" s="591"/>
      <c r="Q40" s="102"/>
      <c r="R40" s="102"/>
      <c r="S40" s="102"/>
    </row>
    <row r="41" spans="1:29" ht="18" customHeight="1" x14ac:dyDescent="0.2">
      <c r="A41" s="102"/>
      <c r="B41" s="11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592" t="s">
        <v>215</v>
      </c>
      <c r="O41" s="102"/>
      <c r="P41" s="113"/>
      <c r="Q41" s="102"/>
      <c r="R41" s="102"/>
      <c r="S41" s="102"/>
    </row>
    <row r="42" spans="1:29" ht="18" customHeight="1" thickBot="1" x14ac:dyDescent="0.25">
      <c r="A42" s="102"/>
      <c r="B42" s="114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593"/>
      <c r="O42" s="115"/>
      <c r="P42" s="116"/>
      <c r="Q42" s="102"/>
      <c r="R42" s="102"/>
      <c r="S42" s="102"/>
    </row>
    <row r="43" spans="1:29" ht="18" customHeight="1" thickBot="1" x14ac:dyDescent="0.3">
      <c r="A43" s="117"/>
      <c r="B43" s="608" t="s">
        <v>169</v>
      </c>
      <c r="C43" s="627" t="s">
        <v>170</v>
      </c>
      <c r="D43" s="628"/>
      <c r="E43" s="610" t="s">
        <v>171</v>
      </c>
      <c r="F43" s="612"/>
      <c r="G43" s="612"/>
      <c r="H43" s="622" t="s">
        <v>6</v>
      </c>
      <c r="I43" s="622" t="s">
        <v>224</v>
      </c>
      <c r="J43" s="118" t="s">
        <v>172</v>
      </c>
      <c r="K43" s="631" t="s">
        <v>173</v>
      </c>
      <c r="L43" s="595"/>
      <c r="M43" s="595"/>
      <c r="N43" s="595"/>
      <c r="O43" s="595"/>
      <c r="P43" s="632"/>
      <c r="Q43" s="117"/>
      <c r="R43" s="117"/>
      <c r="S43" s="117"/>
    </row>
    <row r="44" spans="1:29" ht="25.5" customHeight="1" x14ac:dyDescent="0.2">
      <c r="A44" s="119"/>
      <c r="B44" s="609"/>
      <c r="C44" s="629"/>
      <c r="D44" s="630"/>
      <c r="E44" s="120" t="s">
        <v>211</v>
      </c>
      <c r="F44" s="178" t="s">
        <v>217</v>
      </c>
      <c r="G44" s="178" t="s">
        <v>218</v>
      </c>
      <c r="H44" s="623"/>
      <c r="I44" s="623"/>
      <c r="J44" s="121" t="s">
        <v>177</v>
      </c>
      <c r="K44" s="633" t="s">
        <v>86</v>
      </c>
      <c r="L44" s="634"/>
      <c r="M44" s="634"/>
      <c r="N44" s="634"/>
      <c r="O44" s="634"/>
      <c r="P44" s="635"/>
      <c r="Q44" s="119"/>
      <c r="R44" s="119"/>
      <c r="S44" s="119"/>
    </row>
    <row r="45" spans="1:29" ht="18" customHeight="1" x14ac:dyDescent="0.2">
      <c r="A45" s="117"/>
      <c r="B45" s="122"/>
      <c r="C45" s="624" t="s">
        <v>273</v>
      </c>
      <c r="D45" s="625"/>
      <c r="E45" s="123">
        <v>3.04</v>
      </c>
      <c r="F45" s="124">
        <v>3.27</v>
      </c>
      <c r="G45" s="124"/>
      <c r="H45" s="126">
        <v>1</v>
      </c>
      <c r="I45" s="126"/>
      <c r="J45" s="127">
        <f>SUM(E45*F45)*H45</f>
        <v>9.9407999999999994</v>
      </c>
      <c r="K45" s="636"/>
      <c r="L45" s="598"/>
      <c r="M45" s="598"/>
      <c r="N45" s="598"/>
      <c r="O45" s="598"/>
      <c r="P45" s="637"/>
      <c r="Q45" s="117"/>
      <c r="R45" s="117"/>
      <c r="S45" s="117"/>
      <c r="AC45" s="128"/>
    </row>
    <row r="46" spans="1:29" ht="18" customHeight="1" x14ac:dyDescent="0.2">
      <c r="A46" s="117"/>
      <c r="B46" s="129"/>
      <c r="C46" s="624"/>
      <c r="D46" s="625"/>
      <c r="E46" s="130"/>
      <c r="F46" s="124"/>
      <c r="G46" s="124"/>
      <c r="H46" s="126"/>
      <c r="I46" s="126"/>
      <c r="J46" s="127"/>
      <c r="K46" s="636"/>
      <c r="L46" s="598"/>
      <c r="M46" s="598"/>
      <c r="N46" s="598"/>
      <c r="O46" s="598"/>
      <c r="P46" s="637"/>
      <c r="Q46" s="117"/>
      <c r="R46" s="117"/>
      <c r="S46" s="117"/>
      <c r="AC46" s="128"/>
    </row>
    <row r="47" spans="1:29" ht="18" customHeight="1" x14ac:dyDescent="0.2">
      <c r="A47" s="117"/>
      <c r="B47" s="129"/>
      <c r="C47" s="624"/>
      <c r="D47" s="625"/>
      <c r="E47" s="130"/>
      <c r="F47" s="124"/>
      <c r="G47" s="124"/>
      <c r="H47" s="126"/>
      <c r="I47" s="126"/>
      <c r="J47" s="127"/>
      <c r="K47" s="636"/>
      <c r="L47" s="598"/>
      <c r="M47" s="598"/>
      <c r="N47" s="598"/>
      <c r="O47" s="598"/>
      <c r="P47" s="637"/>
      <c r="Q47" s="117"/>
      <c r="R47" s="117"/>
      <c r="S47" s="117"/>
      <c r="AC47" s="128"/>
    </row>
    <row r="48" spans="1:29" ht="18" customHeight="1" x14ac:dyDescent="0.2">
      <c r="A48" s="117"/>
      <c r="B48" s="129"/>
      <c r="C48" s="624"/>
      <c r="D48" s="625"/>
      <c r="E48" s="130"/>
      <c r="F48" s="124"/>
      <c r="G48" s="124"/>
      <c r="H48" s="126"/>
      <c r="I48" s="126"/>
      <c r="J48" s="127"/>
      <c r="K48" s="636"/>
      <c r="L48" s="598"/>
      <c r="M48" s="598"/>
      <c r="N48" s="598"/>
      <c r="O48" s="598"/>
      <c r="P48" s="637"/>
      <c r="Q48" s="117"/>
      <c r="R48" s="117"/>
      <c r="S48" s="117"/>
      <c r="AC48" s="128"/>
    </row>
    <row r="49" spans="1:29" ht="18" customHeight="1" x14ac:dyDescent="0.2">
      <c r="A49" s="117"/>
      <c r="B49" s="129"/>
      <c r="C49" s="624"/>
      <c r="D49" s="625"/>
      <c r="E49" s="130"/>
      <c r="F49" s="124"/>
      <c r="G49" s="124"/>
      <c r="H49" s="126"/>
      <c r="I49" s="126"/>
      <c r="J49" s="127"/>
      <c r="K49" s="636"/>
      <c r="L49" s="598"/>
      <c r="M49" s="598"/>
      <c r="N49" s="598"/>
      <c r="O49" s="598"/>
      <c r="P49" s="637"/>
      <c r="Q49" s="117"/>
      <c r="R49" s="117"/>
      <c r="S49" s="117"/>
      <c r="AC49" s="128"/>
    </row>
    <row r="50" spans="1:29" ht="18" customHeight="1" x14ac:dyDescent="0.2">
      <c r="A50" s="117"/>
      <c r="B50" s="129"/>
      <c r="C50" s="624"/>
      <c r="D50" s="625"/>
      <c r="E50" s="130"/>
      <c r="F50" s="124"/>
      <c r="G50" s="124"/>
      <c r="H50" s="126"/>
      <c r="I50" s="126"/>
      <c r="J50" s="127"/>
      <c r="K50" s="636"/>
      <c r="L50" s="598"/>
      <c r="M50" s="598"/>
      <c r="N50" s="598"/>
      <c r="O50" s="598"/>
      <c r="P50" s="637"/>
      <c r="Q50" s="117"/>
      <c r="R50" s="117"/>
      <c r="S50" s="117"/>
      <c r="AC50" s="128"/>
    </row>
    <row r="51" spans="1:29" ht="18" customHeight="1" x14ac:dyDescent="0.2">
      <c r="A51" s="117"/>
      <c r="B51" s="129"/>
      <c r="C51" s="624"/>
      <c r="D51" s="625"/>
      <c r="E51" s="130"/>
      <c r="F51" s="124"/>
      <c r="G51" s="124"/>
      <c r="H51" s="126"/>
      <c r="I51" s="126"/>
      <c r="J51" s="127"/>
      <c r="K51" s="636"/>
      <c r="L51" s="598"/>
      <c r="M51" s="598"/>
      <c r="N51" s="598"/>
      <c r="O51" s="598"/>
      <c r="P51" s="637"/>
      <c r="Q51" s="117"/>
      <c r="R51" s="117"/>
      <c r="S51" s="117"/>
      <c r="AC51" s="128"/>
    </row>
    <row r="52" spans="1:29" ht="18" customHeight="1" x14ac:dyDescent="0.2">
      <c r="A52" s="117"/>
      <c r="B52" s="129"/>
      <c r="C52" s="624"/>
      <c r="D52" s="625"/>
      <c r="E52" s="130"/>
      <c r="F52" s="124"/>
      <c r="G52" s="124"/>
      <c r="H52" s="126"/>
      <c r="I52" s="126"/>
      <c r="J52" s="127"/>
      <c r="K52" s="636"/>
      <c r="L52" s="598"/>
      <c r="M52" s="598"/>
      <c r="N52" s="598"/>
      <c r="O52" s="598"/>
      <c r="P52" s="637"/>
      <c r="Q52" s="117"/>
      <c r="R52" s="117"/>
      <c r="S52" s="117"/>
      <c r="AC52" s="128"/>
    </row>
    <row r="53" spans="1:29" ht="18" customHeight="1" thickBot="1" x14ac:dyDescent="0.25">
      <c r="A53" s="117"/>
      <c r="B53" s="129"/>
      <c r="C53" s="624"/>
      <c r="D53" s="625"/>
      <c r="E53" s="130"/>
      <c r="F53" s="124"/>
      <c r="G53" s="124"/>
      <c r="H53" s="126"/>
      <c r="I53" s="126"/>
      <c r="J53" s="127"/>
      <c r="K53" s="636"/>
      <c r="L53" s="598"/>
      <c r="M53" s="598"/>
      <c r="N53" s="598"/>
      <c r="O53" s="598"/>
      <c r="P53" s="637"/>
      <c r="Q53" s="117"/>
      <c r="R53" s="117"/>
      <c r="S53" s="117"/>
      <c r="AC53" s="128"/>
    </row>
    <row r="54" spans="1:29" ht="18" customHeight="1" thickBot="1" x14ac:dyDescent="0.25">
      <c r="A54" s="102"/>
      <c r="B54" s="643" t="s">
        <v>182</v>
      </c>
      <c r="C54" s="644"/>
      <c r="D54" s="644"/>
      <c r="E54" s="644"/>
      <c r="F54" s="644"/>
      <c r="G54" s="644"/>
      <c r="H54" s="644"/>
      <c r="I54" s="645"/>
      <c r="J54" s="133">
        <f>SUM(J45:J53)</f>
        <v>9.9407999999999994</v>
      </c>
      <c r="K54" s="636"/>
      <c r="L54" s="598"/>
      <c r="M54" s="598"/>
      <c r="N54" s="598"/>
      <c r="O54" s="598"/>
      <c r="P54" s="637"/>
      <c r="Q54" s="102"/>
      <c r="R54" s="117"/>
      <c r="S54" s="102"/>
    </row>
    <row r="55" spans="1:29" ht="18" customHeight="1" thickBot="1" x14ac:dyDescent="0.25">
      <c r="A55" s="102"/>
      <c r="B55" s="643" t="s">
        <v>183</v>
      </c>
      <c r="C55" s="644"/>
      <c r="D55" s="644"/>
      <c r="E55" s="644"/>
      <c r="F55" s="644"/>
      <c r="G55" s="644"/>
      <c r="H55" s="644"/>
      <c r="I55" s="645"/>
      <c r="J55" s="134">
        <v>0</v>
      </c>
      <c r="K55" s="636"/>
      <c r="L55" s="598"/>
      <c r="M55" s="598"/>
      <c r="N55" s="598"/>
      <c r="O55" s="598"/>
      <c r="P55" s="637"/>
      <c r="Q55" s="102"/>
      <c r="S55" s="102"/>
    </row>
    <row r="56" spans="1:29" ht="18" customHeight="1" thickBot="1" x14ac:dyDescent="0.25">
      <c r="A56" s="102"/>
      <c r="B56" s="646" t="s">
        <v>172</v>
      </c>
      <c r="C56" s="647"/>
      <c r="D56" s="647"/>
      <c r="E56" s="647"/>
      <c r="F56" s="647"/>
      <c r="G56" s="647"/>
      <c r="H56" s="647"/>
      <c r="I56" s="648"/>
      <c r="J56" s="135">
        <f>J54-J55</f>
        <v>9.9407999999999994</v>
      </c>
      <c r="K56" s="638"/>
      <c r="L56" s="639"/>
      <c r="M56" s="639"/>
      <c r="N56" s="639"/>
      <c r="O56" s="639"/>
      <c r="P56" s="640"/>
      <c r="Q56" s="102"/>
      <c r="R56" s="102"/>
      <c r="S56" s="102"/>
    </row>
    <row r="57" spans="1:29" ht="18" customHeight="1" x14ac:dyDescent="0.2">
      <c r="A57" s="102"/>
      <c r="B57" s="136"/>
      <c r="C57" s="137"/>
      <c r="D57" s="137"/>
      <c r="E57" s="137"/>
      <c r="F57" s="137"/>
      <c r="G57" s="137"/>
      <c r="H57" s="138"/>
      <c r="I57" s="138"/>
      <c r="J57" s="138"/>
      <c r="K57" s="139"/>
      <c r="L57" s="138"/>
      <c r="M57" s="138"/>
      <c r="N57" s="138"/>
      <c r="O57" s="138"/>
      <c r="P57" s="140"/>
      <c r="Q57" s="102"/>
      <c r="R57" s="102"/>
      <c r="S57" s="102"/>
    </row>
    <row r="58" spans="1:29" s="141" customFormat="1" ht="18" customHeight="1" x14ac:dyDescent="0.2">
      <c r="B58" s="337" t="s">
        <v>411</v>
      </c>
      <c r="C58" s="337"/>
      <c r="D58" s="337"/>
      <c r="E58" s="337"/>
      <c r="F58" s="337" t="s">
        <v>412</v>
      </c>
      <c r="G58" s="337"/>
      <c r="H58" s="338"/>
      <c r="I58" s="337"/>
      <c r="J58" s="337"/>
      <c r="K58" s="337" t="s">
        <v>411</v>
      </c>
      <c r="L58" s="337"/>
      <c r="M58" s="338"/>
      <c r="N58" s="337"/>
      <c r="O58" s="102"/>
      <c r="P58" s="113"/>
    </row>
    <row r="59" spans="1:29" s="141" customFormat="1" ht="18" customHeight="1" x14ac:dyDescent="0.2">
      <c r="B59" s="337"/>
      <c r="C59" s="337"/>
      <c r="D59" s="337"/>
      <c r="E59" s="337"/>
      <c r="F59" s="337"/>
      <c r="G59" s="337"/>
      <c r="H59" s="338"/>
      <c r="I59" s="337"/>
      <c r="J59" s="337"/>
      <c r="K59" s="337"/>
      <c r="L59" s="337"/>
      <c r="M59" s="338"/>
      <c r="N59" s="337"/>
      <c r="O59" s="102"/>
      <c r="P59" s="113"/>
    </row>
    <row r="60" spans="1:29" s="141" customFormat="1" ht="18" customHeight="1" x14ac:dyDescent="0.2">
      <c r="B60" s="337"/>
      <c r="C60" s="337"/>
      <c r="D60" s="337"/>
      <c r="E60" s="337"/>
      <c r="F60" s="337"/>
      <c r="G60" s="337"/>
      <c r="H60" s="338"/>
      <c r="I60" s="337"/>
      <c r="J60" s="337"/>
      <c r="K60" s="337"/>
      <c r="L60" s="337"/>
      <c r="M60" s="338"/>
      <c r="N60" s="337"/>
      <c r="O60" s="102"/>
      <c r="P60" s="102"/>
    </row>
    <row r="61" spans="1:29" s="141" customFormat="1" ht="18" customHeight="1" thickBot="1" x14ac:dyDescent="0.25">
      <c r="B61" s="346"/>
      <c r="C61" s="347"/>
      <c r="D61" s="348"/>
      <c r="E61" s="340"/>
      <c r="F61" s="346"/>
      <c r="G61" s="346"/>
      <c r="H61" s="354"/>
      <c r="I61" s="346"/>
      <c r="J61" s="341"/>
      <c r="K61" s="346"/>
      <c r="L61" s="346"/>
      <c r="M61" s="360"/>
      <c r="N61" s="339"/>
      <c r="O61" s="102"/>
      <c r="P61" s="102"/>
    </row>
    <row r="62" spans="1:29" s="141" customFormat="1" ht="18" customHeight="1" x14ac:dyDescent="0.2">
      <c r="B62" s="558" t="s">
        <v>413</v>
      </c>
      <c r="C62" s="558"/>
      <c r="D62" s="558"/>
      <c r="E62" s="342"/>
      <c r="F62" s="559" t="s">
        <v>414</v>
      </c>
      <c r="G62" s="559"/>
      <c r="H62" s="559"/>
      <c r="I62" s="559"/>
      <c r="J62" s="343"/>
      <c r="K62" s="561" t="s">
        <v>429</v>
      </c>
      <c r="L62" s="561"/>
      <c r="M62" s="342"/>
      <c r="N62" s="358"/>
      <c r="O62" s="162"/>
      <c r="P62" s="162"/>
    </row>
    <row r="63" spans="1:29" s="141" customFormat="1" ht="18" customHeight="1" x14ac:dyDescent="0.2">
      <c r="B63" s="558" t="s">
        <v>415</v>
      </c>
      <c r="C63" s="558"/>
      <c r="D63" s="558"/>
      <c r="E63" s="342"/>
      <c r="F63" s="559" t="s">
        <v>416</v>
      </c>
      <c r="G63" s="559"/>
      <c r="H63" s="559"/>
      <c r="I63" s="559"/>
      <c r="J63" s="343"/>
      <c r="K63" s="559" t="s">
        <v>417</v>
      </c>
      <c r="L63" s="559"/>
      <c r="M63" s="342"/>
      <c r="N63" s="342"/>
      <c r="O63" s="162"/>
      <c r="P63" s="162"/>
    </row>
    <row r="64" spans="1:29" s="141" customFormat="1" ht="18" customHeight="1" x14ac:dyDescent="0.2">
      <c r="B64" s="558" t="s">
        <v>418</v>
      </c>
      <c r="C64" s="558"/>
      <c r="D64" s="558"/>
      <c r="E64" s="342"/>
      <c r="F64" s="559" t="s">
        <v>419</v>
      </c>
      <c r="G64" s="559"/>
      <c r="H64" s="559"/>
      <c r="I64" s="559"/>
      <c r="J64" s="343"/>
      <c r="K64" s="558"/>
      <c r="L64" s="558"/>
      <c r="M64" s="558"/>
      <c r="N64" s="558"/>
      <c r="O64" s="165"/>
      <c r="P64" s="165"/>
    </row>
    <row r="65" spans="1:2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U65" s="103"/>
      <c r="V65" s="103"/>
      <c r="W65" s="103"/>
      <c r="X65" s="103"/>
      <c r="AA65" s="103"/>
    </row>
    <row r="66" spans="1:2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U66" s="103"/>
      <c r="V66" s="103"/>
      <c r="W66" s="103"/>
      <c r="X66" s="103"/>
      <c r="AA66" s="103"/>
    </row>
    <row r="67" spans="1:2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U67" s="103"/>
      <c r="V67" s="103"/>
      <c r="W67" s="103"/>
      <c r="X67" s="103"/>
      <c r="AA67" s="103"/>
    </row>
    <row r="68" spans="1:2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U68" s="103"/>
      <c r="V68" s="103"/>
      <c r="W68" s="103"/>
      <c r="X68" s="103"/>
      <c r="AA68" s="103"/>
    </row>
    <row r="69" spans="1:2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U69" s="103"/>
      <c r="V69" s="103"/>
      <c r="W69" s="103"/>
      <c r="X69" s="103"/>
      <c r="AA69" s="103"/>
    </row>
    <row r="70" spans="1:2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U70" s="103"/>
      <c r="V70" s="103"/>
      <c r="W70" s="103"/>
      <c r="X70" s="103"/>
      <c r="AA70" s="103"/>
    </row>
    <row r="71" spans="1:2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U71" s="103"/>
      <c r="V71" s="103"/>
      <c r="W71" s="103"/>
      <c r="X71" s="103"/>
      <c r="AA71" s="103"/>
    </row>
    <row r="72" spans="1:2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U72" s="103"/>
      <c r="V72" s="103"/>
      <c r="W72" s="103"/>
      <c r="X72" s="103"/>
      <c r="AA72" s="103"/>
    </row>
    <row r="73" spans="1:2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U73" s="103"/>
      <c r="V73" s="103"/>
      <c r="W73" s="103"/>
      <c r="X73" s="103"/>
      <c r="AA73" s="103"/>
    </row>
    <row r="74" spans="1:2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U74" s="103"/>
      <c r="V74" s="103"/>
      <c r="W74" s="103"/>
      <c r="X74" s="103"/>
      <c r="AA74" s="103"/>
    </row>
    <row r="75" spans="1:2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U75" s="103"/>
      <c r="V75" s="103"/>
      <c r="W75" s="103"/>
      <c r="X75" s="103"/>
      <c r="AA75" s="103"/>
    </row>
    <row r="76" spans="1:2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U76" s="103"/>
      <c r="V76" s="103"/>
      <c r="W76" s="103"/>
      <c r="X76" s="103"/>
      <c r="AA76" s="103"/>
    </row>
    <row r="77" spans="1:2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U77" s="103"/>
      <c r="V77" s="103"/>
      <c r="W77" s="103"/>
      <c r="X77" s="103"/>
      <c r="AA77" s="103"/>
    </row>
    <row r="78" spans="1:2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U78" s="103"/>
      <c r="V78" s="103"/>
      <c r="W78" s="103"/>
      <c r="X78" s="103"/>
      <c r="AA78" s="103"/>
    </row>
    <row r="79" spans="1:2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U79" s="103"/>
      <c r="V79" s="103"/>
      <c r="W79" s="103"/>
      <c r="X79" s="103"/>
      <c r="AA79" s="103"/>
    </row>
    <row r="80" spans="1:2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U80" s="103"/>
      <c r="V80" s="103"/>
      <c r="W80" s="103"/>
      <c r="X80" s="103"/>
      <c r="AA80" s="103"/>
    </row>
    <row r="81" spans="1:2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U81" s="103"/>
      <c r="V81" s="103"/>
      <c r="W81" s="103"/>
      <c r="X81" s="103"/>
      <c r="AA81" s="103"/>
    </row>
    <row r="82" spans="1:2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U82" s="103"/>
      <c r="V82" s="103"/>
      <c r="W82" s="103"/>
      <c r="X82" s="103"/>
      <c r="AA82" s="103"/>
    </row>
    <row r="83" spans="1:2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U83" s="103"/>
      <c r="V83" s="103"/>
      <c r="W83" s="103"/>
      <c r="X83" s="103"/>
      <c r="AA83" s="103"/>
    </row>
    <row r="84" spans="1:2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U84" s="103"/>
      <c r="V84" s="103"/>
      <c r="W84" s="103"/>
      <c r="X84" s="103"/>
      <c r="AA84" s="103"/>
    </row>
    <row r="85" spans="1:2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U85" s="103"/>
      <c r="V85" s="103"/>
      <c r="W85" s="103"/>
      <c r="X85" s="103"/>
      <c r="AA85" s="103"/>
    </row>
    <row r="86" spans="1:2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U86" s="103"/>
      <c r="V86" s="103"/>
      <c r="W86" s="103"/>
      <c r="X86" s="103"/>
      <c r="AA86" s="103"/>
    </row>
    <row r="87" spans="1:2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U87" s="103"/>
      <c r="V87" s="103"/>
      <c r="W87" s="103"/>
      <c r="X87" s="103"/>
      <c r="AA87" s="103"/>
    </row>
    <row r="88" spans="1:2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U88" s="103"/>
      <c r="V88" s="103"/>
      <c r="W88" s="103"/>
      <c r="X88" s="103"/>
      <c r="AA88" s="103"/>
    </row>
    <row r="89" spans="1:2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U89" s="103"/>
      <c r="V89" s="103"/>
      <c r="W89" s="103"/>
      <c r="X89" s="103"/>
      <c r="AA89" s="103"/>
    </row>
    <row r="90" spans="1:27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U90" s="103"/>
      <c r="V90" s="103"/>
      <c r="W90" s="103"/>
      <c r="X90" s="103"/>
      <c r="AA90" s="103"/>
    </row>
    <row r="91" spans="1:27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U91" s="103"/>
      <c r="V91" s="103"/>
      <c r="W91" s="103"/>
      <c r="X91" s="103"/>
      <c r="AA91" s="103"/>
    </row>
    <row r="92" spans="1:27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U92" s="103"/>
      <c r="V92" s="103"/>
      <c r="W92" s="103"/>
      <c r="X92" s="103"/>
      <c r="AA92" s="103"/>
    </row>
    <row r="93" spans="1:27" ht="18" customHeight="1" x14ac:dyDescent="0.2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U93" s="103"/>
      <c r="V93" s="103"/>
      <c r="W93" s="103"/>
      <c r="X93" s="103"/>
      <c r="AA93" s="103"/>
    </row>
  </sheetData>
  <mergeCells count="82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C21:D21"/>
    <mergeCell ref="B22:I22"/>
    <mergeCell ref="B23:I23"/>
    <mergeCell ref="B24:I24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B34:B35"/>
    <mergeCell ref="C34:N35"/>
    <mergeCell ref="O34:P35"/>
    <mergeCell ref="B36:P36"/>
    <mergeCell ref="B37:E37"/>
    <mergeCell ref="F37:G37"/>
    <mergeCell ref="H37:J37"/>
    <mergeCell ref="K37:P37"/>
    <mergeCell ref="E43:G43"/>
    <mergeCell ref="H43:H44"/>
    <mergeCell ref="I43:I44"/>
    <mergeCell ref="C38:P38"/>
    <mergeCell ref="D39:P39"/>
    <mergeCell ref="D40:M40"/>
    <mergeCell ref="O40:P40"/>
    <mergeCell ref="N41:N42"/>
    <mergeCell ref="C49:D49"/>
    <mergeCell ref="C50:D50"/>
    <mergeCell ref="C51:D51"/>
    <mergeCell ref="C52:D52"/>
    <mergeCell ref="B43:B44"/>
    <mergeCell ref="C43:D44"/>
    <mergeCell ref="B30:D30"/>
    <mergeCell ref="F30:I30"/>
    <mergeCell ref="K30:L30"/>
    <mergeCell ref="B31:D31"/>
    <mergeCell ref="F31:I31"/>
    <mergeCell ref="K31:L31"/>
    <mergeCell ref="B32:D32"/>
    <mergeCell ref="F32:I32"/>
    <mergeCell ref="K32:N32"/>
    <mergeCell ref="B62:D62"/>
    <mergeCell ref="F62:I62"/>
    <mergeCell ref="K62:L62"/>
    <mergeCell ref="C53:D53"/>
    <mergeCell ref="B54:I54"/>
    <mergeCell ref="B55:I55"/>
    <mergeCell ref="B56:I56"/>
    <mergeCell ref="K43:P43"/>
    <mergeCell ref="K44:P56"/>
    <mergeCell ref="C45:D45"/>
    <mergeCell ref="C46:D46"/>
    <mergeCell ref="C47:D47"/>
    <mergeCell ref="C48:D48"/>
    <mergeCell ref="B63:D63"/>
    <mergeCell ref="F63:I63"/>
    <mergeCell ref="K63:L63"/>
    <mergeCell ref="B64:D64"/>
    <mergeCell ref="F64:I64"/>
    <mergeCell ref="K64:N64"/>
  </mergeCells>
  <conditionalFormatting sqref="A11:A33 O26:P32">
    <cfRule type="cellIs" dxfId="79" priority="2" operator="lessThan">
      <formula>0</formula>
    </cfRule>
  </conditionalFormatting>
  <conditionalFormatting sqref="A43:A64 O58:P64">
    <cfRule type="cellIs" dxfId="78" priority="1" operator="lessThan">
      <formula>0</formula>
    </cfRule>
  </conditionalFormatting>
  <conditionalFormatting sqref="A1:S9 A10:M10 O10:S10 B11:C11 H13:S13 K14:S24 J23:J24 B24 H25:S25 H33:S33 A34:S41 A42:M42 O42:S42 B43:C43 H45:S45 H46:J53 K46:S56 J55:J56 B56 H57:S57">
    <cfRule type="cellIs" dxfId="77" priority="9" operator="lessThan">
      <formula>0</formula>
    </cfRule>
  </conditionalFormatting>
  <conditionalFormatting sqref="B25:G25 B33:G33">
    <cfRule type="cellIs" dxfId="76" priority="8" operator="lessThan">
      <formula>0</formula>
    </cfRule>
  </conditionalFormatting>
  <conditionalFormatting sqref="B57:G57">
    <cfRule type="cellIs" dxfId="75" priority="6" operator="lessThan">
      <formula>0</formula>
    </cfRule>
  </conditionalFormatting>
  <conditionalFormatting sqref="E11:S12">
    <cfRule type="cellIs" dxfId="74" priority="7" operator="lessThan">
      <formula>0</formula>
    </cfRule>
  </conditionalFormatting>
  <conditionalFormatting sqref="E43:S44">
    <cfRule type="cellIs" dxfId="73" priority="5" operator="lessThan">
      <formula>0</formula>
    </cfRule>
  </conditionalFormatting>
  <conditionalFormatting sqref="H14:J21">
    <cfRule type="cellIs" dxfId="72" priority="3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colBreaks count="1" manualBreakCount="1">
    <brk id="16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14D7C-3966-4BE6-8A4B-15529E663B98}">
  <sheetPr>
    <tabColor theme="8" tint="0.59999389629810485"/>
    <pageSetUpPr fitToPage="1"/>
  </sheetPr>
  <dimension ref="A1:P90"/>
  <sheetViews>
    <sheetView view="pageBreakPreview" zoomScale="60" zoomScaleNormal="70" workbookViewId="0">
      <selection activeCell="I13" sqref="I13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2.57031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13</v>
      </c>
      <c r="D7" s="587" t="s">
        <v>341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f>'SABANA MOD. 2'!B81</f>
        <v>14.8</v>
      </c>
      <c r="D8" s="589" t="str">
        <f>'SABANA MOD. 2'!C81</f>
        <v>ACABADO EN GRANITO (INCLUYE DILATACIÓN EN BRONCE Y PULIDA)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68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175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29.25" customHeight="1" x14ac:dyDescent="0.2">
      <c r="A13" s="117"/>
      <c r="B13" s="122"/>
      <c r="C13" s="624" t="s">
        <v>342</v>
      </c>
      <c r="D13" s="625"/>
      <c r="E13" s="123">
        <v>1.61</v>
      </c>
      <c r="F13" s="124">
        <v>0.59</v>
      </c>
      <c r="G13" s="124"/>
      <c r="H13" s="126">
        <v>1</v>
      </c>
      <c r="I13" s="126"/>
      <c r="J13" s="127">
        <f>+E13*F13</f>
        <v>0.94989999999999997</v>
      </c>
      <c r="K13" s="636"/>
      <c r="L13" s="598"/>
      <c r="M13" s="598"/>
      <c r="N13" s="598"/>
      <c r="O13" s="598"/>
      <c r="P13" s="637"/>
    </row>
    <row r="14" spans="1:16" ht="29.2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29.25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29.2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29.25" customHeight="1" x14ac:dyDescent="0.2">
      <c r="A17" s="117"/>
      <c r="B17" s="129"/>
      <c r="C17" s="624"/>
      <c r="D17" s="625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29.2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29.25" customHeight="1" x14ac:dyDescent="0.2">
      <c r="A19" s="117"/>
      <c r="B19" s="129"/>
      <c r="C19" s="624"/>
      <c r="D19" s="625"/>
      <c r="E19" s="124"/>
      <c r="F19" s="124"/>
      <c r="G19" s="124"/>
      <c r="H19" s="126"/>
      <c r="I19" s="126"/>
      <c r="J19" s="126"/>
      <c r="K19" s="598"/>
      <c r="L19" s="598"/>
      <c r="M19" s="598"/>
      <c r="N19" s="598"/>
      <c r="O19" s="598"/>
      <c r="P19" s="637"/>
    </row>
    <row r="20" spans="1:16" ht="29.25" customHeight="1" x14ac:dyDescent="0.2">
      <c r="A20" s="117"/>
      <c r="B20" s="129"/>
      <c r="C20" s="660"/>
      <c r="D20" s="661"/>
      <c r="E20" s="124"/>
      <c r="F20" s="124"/>
      <c r="G20" s="124"/>
      <c r="H20" s="126"/>
      <c r="I20" s="126"/>
      <c r="J20" s="126"/>
      <c r="K20" s="598"/>
      <c r="L20" s="598"/>
      <c r="M20" s="598"/>
      <c r="N20" s="598"/>
      <c r="O20" s="598"/>
      <c r="P20" s="637"/>
    </row>
    <row r="21" spans="1:16" ht="29.25" customHeight="1" x14ac:dyDescent="0.2">
      <c r="A21" s="102"/>
      <c r="B21" s="132"/>
      <c r="C21" s="624"/>
      <c r="D21" s="625"/>
      <c r="E21" s="130"/>
      <c r="F21" s="124"/>
      <c r="G21" s="124"/>
      <c r="H21" s="126"/>
      <c r="I21" s="126"/>
      <c r="J21" s="126"/>
      <c r="K21" s="598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99"/>
      <c r="K22" s="636"/>
      <c r="L22" s="598"/>
      <c r="M22" s="598"/>
      <c r="N22" s="598"/>
      <c r="O22" s="598"/>
      <c r="P22" s="637"/>
    </row>
    <row r="23" spans="1:16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</row>
    <row r="24" spans="1:16" ht="18" customHeight="1" thickBot="1" x14ac:dyDescent="0.25">
      <c r="A24" s="102"/>
      <c r="B24" s="681"/>
      <c r="C24" s="682"/>
      <c r="D24" s="682"/>
      <c r="E24" s="682"/>
      <c r="F24" s="682"/>
      <c r="G24" s="682"/>
      <c r="H24" s="682"/>
      <c r="I24" s="683"/>
      <c r="J24" s="135">
        <f>SUM(J13:J19)</f>
        <v>0.94989999999999997</v>
      </c>
      <c r="K24" s="638"/>
      <c r="L24" s="639"/>
      <c r="M24" s="639"/>
      <c r="N24" s="639"/>
      <c r="O24" s="639"/>
      <c r="P24" s="640"/>
    </row>
    <row r="25" spans="1:16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</row>
    <row r="26" spans="1:16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16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16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16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16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16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16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4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70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  <row r="90" spans="1:16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</sheetData>
  <mergeCells count="41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C21:D21"/>
    <mergeCell ref="B22:I22"/>
    <mergeCell ref="B23:I23"/>
    <mergeCell ref="B24:I24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B32:D32"/>
    <mergeCell ref="F32:I32"/>
    <mergeCell ref="K32:N32"/>
    <mergeCell ref="B30:D30"/>
    <mergeCell ref="F30:I30"/>
    <mergeCell ref="K30:L30"/>
    <mergeCell ref="B31:D31"/>
    <mergeCell ref="F31:I31"/>
    <mergeCell ref="K31:L31"/>
  </mergeCells>
  <conditionalFormatting sqref="A22:A32 O26:P32">
    <cfRule type="cellIs" dxfId="71" priority="1" operator="lessThan">
      <formula>0</formula>
    </cfRule>
  </conditionalFormatting>
  <conditionalFormatting sqref="A1:P9 A10:M10 O10:P10 B11:C11 E11:P12 A11:A20 A21:B21 K22:P24 J23:J24 B24 H25:P25">
    <cfRule type="cellIs" dxfId="70" priority="3" operator="lessThan">
      <formula>0</formula>
    </cfRule>
  </conditionalFormatting>
  <conditionalFormatting sqref="B25:G25">
    <cfRule type="cellIs" dxfId="69" priority="4" operator="lessThan">
      <formula>0</formula>
    </cfRule>
  </conditionalFormatting>
  <conditionalFormatting sqref="H13:P21">
    <cfRule type="cellIs" dxfId="68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9700-F4DA-4122-A590-CCB13EF906F7}">
  <sheetPr>
    <tabColor theme="8" tint="0.59999389629810485"/>
    <pageSetUpPr fitToPage="1"/>
  </sheetPr>
  <dimension ref="A1:P90"/>
  <sheetViews>
    <sheetView view="pageBreakPreview" zoomScale="60" zoomScaleNormal="70" workbookViewId="0">
      <selection activeCell="I35" sqref="I35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6" width="8.710937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14</v>
      </c>
      <c r="D7" s="587" t="s">
        <v>73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f>'SABANA MOD. 2'!A86</f>
        <v>14.2</v>
      </c>
      <c r="D8" s="589" t="str">
        <f>'SABANA MOD. 2'!C86</f>
        <v>SUMINISTRO E INSTALACIÓN LAVAMANOS DE EMPOTRAR(INCLUYE GRIFERÍA)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132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175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29.25" customHeight="1" x14ac:dyDescent="0.2">
      <c r="A13" s="117"/>
      <c r="B13" s="122"/>
      <c r="C13" s="624" t="s">
        <v>343</v>
      </c>
      <c r="D13" s="625"/>
      <c r="E13" s="123"/>
      <c r="F13" s="124"/>
      <c r="G13" s="124"/>
      <c r="H13" s="126">
        <v>2</v>
      </c>
      <c r="I13" s="126"/>
      <c r="J13" s="127">
        <f>H13</f>
        <v>2</v>
      </c>
      <c r="K13" s="636"/>
      <c r="L13" s="598"/>
      <c r="M13" s="598"/>
      <c r="N13" s="598"/>
      <c r="O13" s="598"/>
      <c r="P13" s="637"/>
    </row>
    <row r="14" spans="1:16" ht="29.25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</row>
    <row r="15" spans="1:16" ht="29.25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</row>
    <row r="16" spans="1:16" ht="29.25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</row>
    <row r="17" spans="1:16" ht="29.25" customHeight="1" x14ac:dyDescent="0.2">
      <c r="A17" s="117"/>
      <c r="B17" s="129"/>
      <c r="C17" s="624"/>
      <c r="D17" s="625"/>
      <c r="E17" s="130"/>
      <c r="F17" s="124"/>
      <c r="G17" s="124"/>
      <c r="H17" s="183"/>
      <c r="I17" s="126"/>
      <c r="J17" s="127"/>
      <c r="K17" s="636"/>
      <c r="L17" s="598"/>
      <c r="M17" s="598"/>
      <c r="N17" s="598"/>
      <c r="O17" s="598"/>
      <c r="P17" s="637"/>
    </row>
    <row r="18" spans="1:16" ht="29.2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29.25" customHeight="1" x14ac:dyDescent="0.2">
      <c r="A19" s="117"/>
      <c r="B19" s="129"/>
      <c r="C19" s="624"/>
      <c r="D19" s="625"/>
      <c r="E19" s="124"/>
      <c r="F19" s="124"/>
      <c r="G19" s="124"/>
      <c r="H19" s="126"/>
      <c r="I19" s="126"/>
      <c r="J19" s="126"/>
      <c r="K19" s="598"/>
      <c r="L19" s="598"/>
      <c r="M19" s="598"/>
      <c r="N19" s="598"/>
      <c r="O19" s="598"/>
      <c r="P19" s="637"/>
    </row>
    <row r="20" spans="1:16" ht="29.25" customHeight="1" x14ac:dyDescent="0.2">
      <c r="A20" s="117"/>
      <c r="B20" s="129"/>
      <c r="C20" s="660"/>
      <c r="D20" s="661"/>
      <c r="E20" s="124"/>
      <c r="F20" s="124"/>
      <c r="G20" s="124"/>
      <c r="H20" s="126"/>
      <c r="I20" s="126"/>
      <c r="J20" s="126"/>
      <c r="K20" s="598"/>
      <c r="L20" s="598"/>
      <c r="M20" s="598"/>
      <c r="N20" s="598"/>
      <c r="O20" s="598"/>
      <c r="P20" s="637"/>
    </row>
    <row r="21" spans="1:16" ht="29.25" customHeight="1" x14ac:dyDescent="0.2">
      <c r="A21" s="102"/>
      <c r="B21" s="132"/>
      <c r="C21" s="624"/>
      <c r="D21" s="625"/>
      <c r="E21" s="130"/>
      <c r="F21" s="124"/>
      <c r="G21" s="124"/>
      <c r="H21" s="126"/>
      <c r="I21" s="126"/>
      <c r="J21" s="126"/>
      <c r="K21" s="598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99"/>
      <c r="K22" s="636"/>
      <c r="L22" s="598"/>
      <c r="M22" s="598"/>
      <c r="N22" s="598"/>
      <c r="O22" s="598"/>
      <c r="P22" s="637"/>
    </row>
    <row r="23" spans="1:16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</row>
    <row r="24" spans="1:16" ht="18" customHeight="1" thickBot="1" x14ac:dyDescent="0.25">
      <c r="A24" s="102"/>
      <c r="B24" s="681"/>
      <c r="C24" s="682"/>
      <c r="D24" s="682"/>
      <c r="E24" s="682"/>
      <c r="F24" s="682"/>
      <c r="G24" s="682"/>
      <c r="H24" s="682"/>
      <c r="I24" s="683"/>
      <c r="J24" s="135">
        <f>SUM(J13:J19)</f>
        <v>2</v>
      </c>
      <c r="K24" s="638"/>
      <c r="L24" s="639"/>
      <c r="M24" s="639"/>
      <c r="N24" s="639"/>
      <c r="O24" s="639"/>
      <c r="P24" s="640"/>
    </row>
    <row r="25" spans="1:16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</row>
    <row r="26" spans="1:16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16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16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16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16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16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16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4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4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70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  <row r="90" spans="1:16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</sheetData>
  <mergeCells count="41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C21:D21"/>
    <mergeCell ref="B22:I22"/>
    <mergeCell ref="B23:I23"/>
    <mergeCell ref="B24:I24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B32:D32"/>
    <mergeCell ref="F32:I32"/>
    <mergeCell ref="K32:N32"/>
    <mergeCell ref="B30:D30"/>
    <mergeCell ref="F30:I30"/>
    <mergeCell ref="K30:L30"/>
    <mergeCell ref="B31:D31"/>
    <mergeCell ref="F31:I31"/>
    <mergeCell ref="K31:L31"/>
  </mergeCells>
  <conditionalFormatting sqref="A22:A32 O26:P32">
    <cfRule type="cellIs" dxfId="67" priority="1" operator="lessThan">
      <formula>0</formula>
    </cfRule>
  </conditionalFormatting>
  <conditionalFormatting sqref="A1:P9 A10:M10 O10:P10 B11:C11 E11:P12 A11:A20 A21:B21 K22:P24 J23:J24 B24 H25:P25">
    <cfRule type="cellIs" dxfId="66" priority="3" operator="lessThan">
      <formula>0</formula>
    </cfRule>
  </conditionalFormatting>
  <conditionalFormatting sqref="B25:G25">
    <cfRule type="cellIs" dxfId="65" priority="4" operator="lessThan">
      <formula>0</formula>
    </cfRule>
  </conditionalFormatting>
  <conditionalFormatting sqref="H13:P21">
    <cfRule type="cellIs" dxfId="64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6C76C-5323-4028-902F-013463E57CB8}">
  <sheetPr>
    <tabColor theme="8" tint="0.59999389629810485"/>
    <pageSetUpPr fitToPage="1"/>
  </sheetPr>
  <dimension ref="A1:P96"/>
  <sheetViews>
    <sheetView view="pageBreakPreview" zoomScale="70" zoomScaleNormal="70" zoomScaleSheetLayoutView="70" workbookViewId="0">
      <selection activeCell="K74" sqref="K74:P74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0.8554687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</row>
    <row r="7" spans="1:16" ht="18" customHeight="1" x14ac:dyDescent="0.2">
      <c r="A7" s="102"/>
      <c r="B7" s="107" t="s">
        <v>168</v>
      </c>
      <c r="C7" s="108">
        <v>15</v>
      </c>
      <c r="D7" s="587" t="s">
        <v>77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</row>
    <row r="8" spans="1:16" ht="18" customHeight="1" thickBot="1" x14ac:dyDescent="0.25">
      <c r="A8" s="102"/>
      <c r="B8" s="109" t="s">
        <v>2</v>
      </c>
      <c r="C8" s="190">
        <f>'SABANA MOD. 2'!A90</f>
        <v>15.1</v>
      </c>
      <c r="D8" s="589" t="str">
        <f>'SABANA MOD. 2'!C90</f>
        <v>ESMALTE SOBRE LÁMINA LLENA</v>
      </c>
      <c r="E8" s="589"/>
      <c r="F8" s="589"/>
      <c r="G8" s="589"/>
      <c r="H8" s="589"/>
      <c r="I8" s="589"/>
      <c r="J8" s="589"/>
      <c r="K8" s="589"/>
      <c r="L8" s="589"/>
      <c r="M8" s="589"/>
      <c r="N8" s="111"/>
      <c r="O8" s="590"/>
      <c r="P8" s="591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216</v>
      </c>
      <c r="J11" s="118" t="s">
        <v>172</v>
      </c>
      <c r="K11" s="631" t="s">
        <v>173</v>
      </c>
      <c r="L11" s="595"/>
      <c r="M11" s="595"/>
      <c r="N11" s="595"/>
      <c r="O11" s="595"/>
      <c r="P11" s="632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175</v>
      </c>
      <c r="G12" s="178"/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</row>
    <row r="13" spans="1:16" ht="29.25" customHeight="1" x14ac:dyDescent="0.2">
      <c r="A13" s="117"/>
      <c r="B13" s="122"/>
      <c r="C13" s="624" t="s">
        <v>335</v>
      </c>
      <c r="D13" s="625"/>
      <c r="E13" s="123">
        <v>4.5</v>
      </c>
      <c r="F13" s="124">
        <v>0.3</v>
      </c>
      <c r="G13" s="124"/>
      <c r="H13" s="126">
        <v>2</v>
      </c>
      <c r="I13" s="126"/>
      <c r="J13" s="127">
        <f>SUM(E13*F13)*H13</f>
        <v>2.6999999999999997</v>
      </c>
      <c r="K13" s="636"/>
      <c r="L13" s="598"/>
      <c r="M13" s="598"/>
      <c r="N13" s="598"/>
      <c r="O13" s="598"/>
      <c r="P13" s="637"/>
    </row>
    <row r="14" spans="1:16" ht="29.25" customHeight="1" x14ac:dyDescent="0.2">
      <c r="A14" s="117"/>
      <c r="B14" s="129"/>
      <c r="C14" s="624" t="s">
        <v>261</v>
      </c>
      <c r="D14" s="625"/>
      <c r="E14" s="130">
        <v>2</v>
      </c>
      <c r="F14" s="124">
        <v>1</v>
      </c>
      <c r="G14" s="124"/>
      <c r="H14" s="126">
        <v>1</v>
      </c>
      <c r="I14" s="126"/>
      <c r="J14" s="127">
        <f t="shared" ref="J14:J17" si="0">SUM(E14*F14)*H14</f>
        <v>2</v>
      </c>
      <c r="K14" s="636"/>
      <c r="L14" s="598"/>
      <c r="M14" s="598"/>
      <c r="N14" s="598"/>
      <c r="O14" s="598"/>
      <c r="P14" s="637"/>
    </row>
    <row r="15" spans="1:16" ht="29.25" customHeight="1" x14ac:dyDescent="0.2">
      <c r="A15" s="117"/>
      <c r="B15" s="129"/>
      <c r="C15" s="624" t="s">
        <v>262</v>
      </c>
      <c r="D15" s="625"/>
      <c r="E15" s="130">
        <v>1.7</v>
      </c>
      <c r="F15" s="124">
        <v>0.7</v>
      </c>
      <c r="G15" s="124"/>
      <c r="H15" s="126">
        <v>3</v>
      </c>
      <c r="I15" s="126"/>
      <c r="J15" s="127">
        <f>SUM(E15*F15)*H15</f>
        <v>3.57</v>
      </c>
      <c r="K15" s="636"/>
      <c r="L15" s="598"/>
      <c r="M15" s="598"/>
      <c r="N15" s="598"/>
      <c r="O15" s="598"/>
      <c r="P15" s="637"/>
    </row>
    <row r="16" spans="1:16" ht="29.25" customHeight="1" x14ac:dyDescent="0.2">
      <c r="A16" s="117"/>
      <c r="B16" s="129"/>
      <c r="C16" s="624" t="s">
        <v>265</v>
      </c>
      <c r="D16" s="625"/>
      <c r="E16" s="130">
        <v>2.6</v>
      </c>
      <c r="F16" s="124">
        <v>0.3</v>
      </c>
      <c r="G16" s="124"/>
      <c r="H16" s="126">
        <v>1</v>
      </c>
      <c r="I16" s="126"/>
      <c r="J16" s="127">
        <f>SUM(E16*F16)*H16</f>
        <v>0.78</v>
      </c>
      <c r="K16" s="636"/>
      <c r="L16" s="598"/>
      <c r="M16" s="598"/>
      <c r="N16" s="598"/>
      <c r="O16" s="598"/>
      <c r="P16" s="637"/>
    </row>
    <row r="17" spans="1:16" ht="29.25" customHeight="1" x14ac:dyDescent="0.2">
      <c r="A17" s="117"/>
      <c r="B17" s="129"/>
      <c r="C17" s="624" t="s">
        <v>264</v>
      </c>
      <c r="D17" s="625"/>
      <c r="E17" s="130">
        <v>1</v>
      </c>
      <c r="F17" s="124">
        <v>0.7</v>
      </c>
      <c r="G17" s="124"/>
      <c r="H17" s="183">
        <v>1</v>
      </c>
      <c r="I17" s="126"/>
      <c r="J17" s="127">
        <f t="shared" si="0"/>
        <v>0.7</v>
      </c>
      <c r="K17" s="636"/>
      <c r="L17" s="598"/>
      <c r="M17" s="598"/>
      <c r="N17" s="598"/>
      <c r="O17" s="598"/>
      <c r="P17" s="637"/>
    </row>
    <row r="18" spans="1:16" ht="29.25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</row>
    <row r="19" spans="1:16" ht="29.25" customHeight="1" x14ac:dyDescent="0.2">
      <c r="A19" s="117"/>
      <c r="B19" s="129"/>
      <c r="C19" s="624"/>
      <c r="D19" s="625"/>
      <c r="E19" s="124"/>
      <c r="F19" s="124"/>
      <c r="G19" s="124"/>
      <c r="H19" s="126"/>
      <c r="I19" s="126"/>
      <c r="J19" s="126"/>
      <c r="K19" s="598"/>
      <c r="L19" s="598"/>
      <c r="M19" s="598"/>
      <c r="N19" s="598"/>
      <c r="O19" s="598"/>
      <c r="P19" s="637"/>
    </row>
    <row r="20" spans="1:16" ht="29.25" customHeight="1" x14ac:dyDescent="0.2">
      <c r="A20" s="117"/>
      <c r="B20" s="129"/>
      <c r="C20" s="660"/>
      <c r="D20" s="661"/>
      <c r="E20" s="124"/>
      <c r="F20" s="124"/>
      <c r="G20" s="124"/>
      <c r="H20" s="126"/>
      <c r="I20" s="126"/>
      <c r="J20" s="126"/>
      <c r="K20" s="598"/>
      <c r="L20" s="598"/>
      <c r="M20" s="598"/>
      <c r="N20" s="598"/>
      <c r="O20" s="598"/>
      <c r="P20" s="637"/>
    </row>
    <row r="21" spans="1:16" ht="29.25" customHeight="1" x14ac:dyDescent="0.2">
      <c r="A21" s="102"/>
      <c r="B21" s="132"/>
      <c r="C21" s="624"/>
      <c r="D21" s="625"/>
      <c r="E21" s="130"/>
      <c r="F21" s="124"/>
      <c r="G21" s="124"/>
      <c r="H21" s="126"/>
      <c r="I21" s="126"/>
      <c r="J21" s="126"/>
      <c r="K21" s="598"/>
      <c r="L21" s="598"/>
      <c r="M21" s="598"/>
      <c r="N21" s="598"/>
      <c r="O21" s="598"/>
      <c r="P21" s="637"/>
    </row>
    <row r="22" spans="1:16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99"/>
      <c r="K22" s="636"/>
      <c r="L22" s="598"/>
      <c r="M22" s="598"/>
      <c r="N22" s="598"/>
      <c r="O22" s="598"/>
      <c r="P22" s="637"/>
    </row>
    <row r="23" spans="1:16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</row>
    <row r="24" spans="1:16" ht="18" customHeight="1" thickBot="1" x14ac:dyDescent="0.25">
      <c r="A24" s="102"/>
      <c r="B24" s="681"/>
      <c r="C24" s="682"/>
      <c r="D24" s="682"/>
      <c r="E24" s="682"/>
      <c r="F24" s="682"/>
      <c r="G24" s="682"/>
      <c r="H24" s="682"/>
      <c r="I24" s="683"/>
      <c r="J24" s="135">
        <f>SUM(J13:J19)</f>
        <v>9.7499999999999982</v>
      </c>
      <c r="K24" s="638"/>
      <c r="L24" s="639"/>
      <c r="M24" s="639"/>
      <c r="N24" s="639"/>
      <c r="O24" s="639"/>
      <c r="P24" s="640"/>
    </row>
    <row r="25" spans="1:16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</row>
    <row r="26" spans="1:16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16" s="141" customFormat="1" ht="18" customHeight="1" x14ac:dyDescent="0.2">
      <c r="B27" s="337" t="s">
        <v>215</v>
      </c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16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16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16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16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16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16" s="141" customFormat="1" ht="18" customHeight="1" thickBot="1" x14ac:dyDescent="0.25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s="141" customFormat="1" ht="18" customHeight="1" x14ac:dyDescent="0.2">
      <c r="A34" s="102"/>
      <c r="B34" s="562"/>
      <c r="C34" s="564" t="s">
        <v>164</v>
      </c>
      <c r="D34" s="565"/>
      <c r="E34" s="565"/>
      <c r="F34" s="565"/>
      <c r="G34" s="565"/>
      <c r="H34" s="565"/>
      <c r="I34" s="565"/>
      <c r="J34" s="565"/>
      <c r="K34" s="565"/>
      <c r="L34" s="565"/>
      <c r="M34" s="565"/>
      <c r="N34" s="566"/>
      <c r="O34" s="570"/>
      <c r="P34" s="571"/>
    </row>
    <row r="35" spans="1:16" s="141" customFormat="1" ht="40.15" customHeight="1" x14ac:dyDescent="0.2">
      <c r="A35" s="102"/>
      <c r="B35" s="563"/>
      <c r="C35" s="567"/>
      <c r="D35" s="568"/>
      <c r="E35" s="568"/>
      <c r="F35" s="568"/>
      <c r="G35" s="568"/>
      <c r="H35" s="568"/>
      <c r="I35" s="568"/>
      <c r="J35" s="568"/>
      <c r="K35" s="568"/>
      <c r="L35" s="568"/>
      <c r="M35" s="568"/>
      <c r="N35" s="569"/>
      <c r="O35" s="572"/>
      <c r="P35" s="573"/>
    </row>
    <row r="36" spans="1:16" ht="18" customHeight="1" x14ac:dyDescent="0.2">
      <c r="A36" s="102"/>
      <c r="B36" s="574"/>
      <c r="C36" s="575"/>
      <c r="D36" s="575"/>
      <c r="E36" s="575"/>
      <c r="F36" s="575"/>
      <c r="G36" s="575"/>
      <c r="H36" s="575"/>
      <c r="I36" s="575"/>
      <c r="J36" s="575"/>
      <c r="K36" s="575"/>
      <c r="L36" s="575"/>
      <c r="M36" s="575"/>
      <c r="N36" s="575"/>
      <c r="O36" s="575"/>
      <c r="P36" s="576"/>
    </row>
    <row r="37" spans="1:16" ht="18" customHeight="1" thickBot="1" x14ac:dyDescent="0.25">
      <c r="A37" s="102"/>
      <c r="B37" s="577" t="s">
        <v>165</v>
      </c>
      <c r="C37" s="578"/>
      <c r="D37" s="578"/>
      <c r="E37" s="579"/>
      <c r="F37" s="580"/>
      <c r="G37" s="580"/>
      <c r="H37" s="581"/>
      <c r="I37" s="578"/>
      <c r="J37" s="579"/>
      <c r="K37" s="582" t="s">
        <v>344</v>
      </c>
      <c r="L37" s="583"/>
      <c r="M37" s="583"/>
      <c r="N37" s="583"/>
      <c r="O37" s="583"/>
      <c r="P37" s="584"/>
    </row>
    <row r="38" spans="1:16" ht="18" customHeight="1" x14ac:dyDescent="0.2">
      <c r="A38" s="102"/>
      <c r="B38" s="106" t="s">
        <v>166</v>
      </c>
      <c r="C38" s="585" t="s">
        <v>167</v>
      </c>
      <c r="D38" s="585"/>
      <c r="E38" s="585"/>
      <c r="F38" s="585"/>
      <c r="G38" s="585"/>
      <c r="H38" s="585"/>
      <c r="I38" s="585"/>
      <c r="J38" s="585"/>
      <c r="K38" s="585"/>
      <c r="L38" s="585"/>
      <c r="M38" s="585"/>
      <c r="N38" s="585"/>
      <c r="O38" s="585"/>
      <c r="P38" s="586"/>
    </row>
    <row r="39" spans="1:16" ht="18" customHeight="1" x14ac:dyDescent="0.2">
      <c r="A39" s="102"/>
      <c r="B39" s="107" t="s">
        <v>168</v>
      </c>
      <c r="C39" s="108">
        <v>15</v>
      </c>
      <c r="D39" s="691" t="s">
        <v>77</v>
      </c>
      <c r="E39" s="691"/>
      <c r="F39" s="691"/>
      <c r="G39" s="691"/>
      <c r="H39" s="691"/>
      <c r="I39" s="691"/>
      <c r="J39" s="691"/>
      <c r="K39" s="691"/>
      <c r="L39" s="691"/>
      <c r="M39" s="691"/>
      <c r="N39" s="691"/>
      <c r="O39" s="691"/>
      <c r="P39" s="691"/>
    </row>
    <row r="40" spans="1:16" ht="18" customHeight="1" thickBot="1" x14ac:dyDescent="0.25">
      <c r="A40" s="102"/>
      <c r="B40" s="109" t="s">
        <v>2</v>
      </c>
      <c r="C40" s="190">
        <f>'SABANA MOD. 2'!A91</f>
        <v>15.2</v>
      </c>
      <c r="D40" s="587" t="str">
        <f>'SABANA MOD. 2'!C91</f>
        <v>ESMALTE SOBRE MARCOS LÁMINA</v>
      </c>
      <c r="E40" s="587"/>
      <c r="F40" s="587"/>
      <c r="G40" s="587"/>
      <c r="H40" s="587"/>
      <c r="I40" s="587"/>
      <c r="J40" s="587"/>
      <c r="K40" s="587"/>
      <c r="L40" s="587"/>
      <c r="M40" s="587"/>
      <c r="N40" s="587"/>
      <c r="O40" s="587"/>
      <c r="P40" s="588"/>
    </row>
    <row r="41" spans="1:16" ht="18" customHeight="1" x14ac:dyDescent="0.2">
      <c r="A41" s="102"/>
      <c r="B41" s="11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592" t="s">
        <v>215</v>
      </c>
      <c r="O41" s="102"/>
      <c r="P41" s="113"/>
    </row>
    <row r="42" spans="1:16" ht="18" customHeight="1" thickBot="1" x14ac:dyDescent="0.25">
      <c r="A42" s="102"/>
      <c r="B42" s="114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593"/>
      <c r="O42" s="115"/>
      <c r="P42" s="116"/>
    </row>
    <row r="43" spans="1:16" ht="18" customHeight="1" thickBot="1" x14ac:dyDescent="0.3">
      <c r="A43" s="117"/>
      <c r="B43" s="608" t="s">
        <v>169</v>
      </c>
      <c r="C43" s="627" t="s">
        <v>170</v>
      </c>
      <c r="D43" s="628"/>
      <c r="E43" s="610" t="s">
        <v>171</v>
      </c>
      <c r="F43" s="612"/>
      <c r="G43" s="612"/>
      <c r="H43" s="622" t="s">
        <v>6</v>
      </c>
      <c r="I43" s="622" t="s">
        <v>216</v>
      </c>
      <c r="J43" s="118" t="s">
        <v>172</v>
      </c>
      <c r="K43" s="631" t="s">
        <v>173</v>
      </c>
      <c r="L43" s="595"/>
      <c r="M43" s="595"/>
      <c r="N43" s="595"/>
      <c r="O43" s="595"/>
      <c r="P43" s="632"/>
    </row>
    <row r="44" spans="1:16" ht="18" customHeight="1" x14ac:dyDescent="0.2">
      <c r="A44" s="119"/>
      <c r="B44" s="609"/>
      <c r="C44" s="629"/>
      <c r="D44" s="630"/>
      <c r="E44" s="120" t="s">
        <v>211</v>
      </c>
      <c r="F44" s="178" t="s">
        <v>175</v>
      </c>
      <c r="G44" s="178"/>
      <c r="H44" s="623"/>
      <c r="I44" s="623"/>
      <c r="J44" s="121" t="s">
        <v>177</v>
      </c>
      <c r="K44" s="633" t="s">
        <v>86</v>
      </c>
      <c r="L44" s="634"/>
      <c r="M44" s="634"/>
      <c r="N44" s="634"/>
      <c r="O44" s="634"/>
      <c r="P44" s="635"/>
    </row>
    <row r="45" spans="1:16" ht="18" customHeight="1" x14ac:dyDescent="0.2">
      <c r="A45" s="117"/>
      <c r="B45" s="122"/>
      <c r="C45" s="624" t="s">
        <v>345</v>
      </c>
      <c r="D45" s="625"/>
      <c r="E45" s="123">
        <f>1.7*2</f>
        <v>3.4</v>
      </c>
      <c r="F45" s="124">
        <f>0.7*2</f>
        <v>1.4</v>
      </c>
      <c r="G45" s="124"/>
      <c r="H45" s="126">
        <v>3</v>
      </c>
      <c r="I45" s="126"/>
      <c r="J45" s="127">
        <f>SUM(E45*F45)*H45</f>
        <v>14.28</v>
      </c>
      <c r="K45" s="636"/>
      <c r="L45" s="598"/>
      <c r="M45" s="598"/>
      <c r="N45" s="598"/>
      <c r="O45" s="598"/>
      <c r="P45" s="637"/>
    </row>
    <row r="46" spans="1:16" ht="18" customHeight="1" x14ac:dyDescent="0.2">
      <c r="A46" s="117"/>
      <c r="B46" s="129"/>
      <c r="C46" s="624" t="s">
        <v>261</v>
      </c>
      <c r="D46" s="625"/>
      <c r="E46" s="130">
        <v>2</v>
      </c>
      <c r="F46" s="124">
        <v>1</v>
      </c>
      <c r="G46" s="124"/>
      <c r="H46" s="126">
        <v>1</v>
      </c>
      <c r="I46" s="126"/>
      <c r="J46" s="127">
        <f t="shared" ref="J46" si="1">SUM(E46*F46)*H46</f>
        <v>2</v>
      </c>
      <c r="K46" s="636"/>
      <c r="L46" s="598"/>
      <c r="M46" s="598"/>
      <c r="N46" s="598"/>
      <c r="O46" s="598"/>
      <c r="P46" s="637"/>
    </row>
    <row r="47" spans="1:16" ht="18" customHeight="1" x14ac:dyDescent="0.2">
      <c r="A47" s="117"/>
      <c r="B47" s="129"/>
      <c r="C47" s="624"/>
      <c r="D47" s="625"/>
      <c r="E47" s="130"/>
      <c r="F47" s="124"/>
      <c r="G47" s="124"/>
      <c r="H47" s="126"/>
      <c r="I47" s="126"/>
      <c r="J47" s="127"/>
      <c r="K47" s="636"/>
      <c r="L47" s="598"/>
      <c r="M47" s="598"/>
      <c r="N47" s="598"/>
      <c r="O47" s="598"/>
      <c r="P47" s="637"/>
    </row>
    <row r="48" spans="1:16" ht="18" customHeight="1" x14ac:dyDescent="0.2">
      <c r="A48" s="117"/>
      <c r="B48" s="129"/>
      <c r="C48" s="624"/>
      <c r="D48" s="625"/>
      <c r="E48" s="130"/>
      <c r="F48" s="124"/>
      <c r="G48" s="124"/>
      <c r="H48" s="126"/>
      <c r="I48" s="126"/>
      <c r="J48" s="127"/>
      <c r="K48" s="636"/>
      <c r="L48" s="598"/>
      <c r="M48" s="598"/>
      <c r="N48" s="598"/>
      <c r="O48" s="598"/>
      <c r="P48" s="637"/>
    </row>
    <row r="49" spans="1:16" ht="18" customHeight="1" x14ac:dyDescent="0.2">
      <c r="A49" s="117"/>
      <c r="B49" s="129"/>
      <c r="C49" s="624"/>
      <c r="D49" s="625"/>
      <c r="E49" s="130"/>
      <c r="F49" s="124"/>
      <c r="G49" s="124"/>
      <c r="H49" s="183"/>
      <c r="I49" s="126"/>
      <c r="J49" s="127"/>
      <c r="K49" s="636"/>
      <c r="L49" s="598"/>
      <c r="M49" s="598"/>
      <c r="N49" s="598"/>
      <c r="O49" s="598"/>
      <c r="P49" s="637"/>
    </row>
    <row r="50" spans="1:16" ht="18" customHeight="1" x14ac:dyDescent="0.2">
      <c r="A50" s="117"/>
      <c r="B50" s="129"/>
      <c r="C50" s="624"/>
      <c r="D50" s="625"/>
      <c r="E50" s="130"/>
      <c r="F50" s="124"/>
      <c r="G50" s="124"/>
      <c r="H50" s="126"/>
      <c r="I50" s="126"/>
      <c r="J50" s="127"/>
      <c r="K50" s="636"/>
      <c r="L50" s="598"/>
      <c r="M50" s="598"/>
      <c r="N50" s="598"/>
      <c r="O50" s="598"/>
      <c r="P50" s="637"/>
    </row>
    <row r="51" spans="1:16" ht="18" customHeight="1" x14ac:dyDescent="0.2">
      <c r="A51" s="117"/>
      <c r="B51" s="129"/>
      <c r="C51" s="624"/>
      <c r="D51" s="625"/>
      <c r="E51" s="124"/>
      <c r="F51" s="124"/>
      <c r="G51" s="124"/>
      <c r="H51" s="126"/>
      <c r="I51" s="126"/>
      <c r="J51" s="126"/>
      <c r="K51" s="598"/>
      <c r="L51" s="598"/>
      <c r="M51" s="598"/>
      <c r="N51" s="598"/>
      <c r="O51" s="598"/>
      <c r="P51" s="637"/>
    </row>
    <row r="52" spans="1:16" ht="18" customHeight="1" x14ac:dyDescent="0.2">
      <c r="A52" s="117"/>
      <c r="B52" s="129"/>
      <c r="C52" s="660"/>
      <c r="D52" s="661"/>
      <c r="E52" s="124"/>
      <c r="F52" s="124"/>
      <c r="G52" s="124"/>
      <c r="H52" s="126"/>
      <c r="I52" s="126"/>
      <c r="J52" s="126"/>
      <c r="K52" s="598"/>
      <c r="L52" s="598"/>
      <c r="M52" s="598"/>
      <c r="N52" s="598"/>
      <c r="O52" s="598"/>
      <c r="P52" s="637"/>
    </row>
    <row r="53" spans="1:16" ht="18" customHeight="1" x14ac:dyDescent="0.2">
      <c r="A53" s="102"/>
      <c r="B53" s="132"/>
      <c r="C53" s="624"/>
      <c r="D53" s="625"/>
      <c r="E53" s="130"/>
      <c r="F53" s="124"/>
      <c r="G53" s="124"/>
      <c r="H53" s="126"/>
      <c r="I53" s="126"/>
      <c r="J53" s="126"/>
      <c r="K53" s="598"/>
      <c r="L53" s="598"/>
      <c r="M53" s="598"/>
      <c r="N53" s="598"/>
      <c r="O53" s="598"/>
      <c r="P53" s="637"/>
    </row>
    <row r="54" spans="1:16" ht="18" customHeight="1" thickBot="1" x14ac:dyDescent="0.25">
      <c r="A54" s="102"/>
      <c r="B54" s="643" t="s">
        <v>182</v>
      </c>
      <c r="C54" s="644"/>
      <c r="D54" s="644"/>
      <c r="E54" s="644"/>
      <c r="F54" s="644"/>
      <c r="G54" s="644"/>
      <c r="H54" s="644"/>
      <c r="I54" s="645"/>
      <c r="J54" s="199"/>
      <c r="K54" s="636"/>
      <c r="L54" s="598"/>
      <c r="M54" s="598"/>
      <c r="N54" s="598"/>
      <c r="O54" s="598"/>
      <c r="P54" s="637"/>
    </row>
    <row r="55" spans="1:16" ht="18" customHeight="1" thickBot="1" x14ac:dyDescent="0.25">
      <c r="A55" s="102"/>
      <c r="B55" s="643" t="s">
        <v>183</v>
      </c>
      <c r="C55" s="644"/>
      <c r="D55" s="644"/>
      <c r="E55" s="644"/>
      <c r="F55" s="644"/>
      <c r="G55" s="644"/>
      <c r="H55" s="644"/>
      <c r="I55" s="645"/>
      <c r="J55" s="134">
        <v>0</v>
      </c>
      <c r="K55" s="636"/>
      <c r="L55" s="598"/>
      <c r="M55" s="598"/>
      <c r="N55" s="598"/>
      <c r="O55" s="598"/>
      <c r="P55" s="637"/>
    </row>
    <row r="56" spans="1:16" ht="18" customHeight="1" thickBot="1" x14ac:dyDescent="0.25">
      <c r="A56" s="102"/>
      <c r="B56" s="681"/>
      <c r="C56" s="682"/>
      <c r="D56" s="682"/>
      <c r="E56" s="682"/>
      <c r="F56" s="682"/>
      <c r="G56" s="682"/>
      <c r="H56" s="682"/>
      <c r="I56" s="683"/>
      <c r="J56" s="135">
        <f>SUM(J45:J51)</f>
        <v>16.28</v>
      </c>
      <c r="K56" s="638"/>
      <c r="L56" s="639"/>
      <c r="M56" s="639"/>
      <c r="N56" s="639"/>
      <c r="O56" s="639"/>
      <c r="P56" s="640"/>
    </row>
    <row r="57" spans="1:16" ht="18" customHeight="1" x14ac:dyDescent="0.2">
      <c r="A57" s="102"/>
      <c r="B57" s="136"/>
      <c r="C57" s="137"/>
      <c r="D57" s="137"/>
      <c r="E57" s="137"/>
      <c r="F57" s="137"/>
      <c r="G57" s="137"/>
      <c r="H57" s="138"/>
      <c r="I57" s="138"/>
      <c r="J57" s="138"/>
      <c r="K57" s="139"/>
      <c r="L57" s="138"/>
      <c r="M57" s="138"/>
      <c r="N57" s="138"/>
      <c r="O57" s="138"/>
      <c r="P57" s="140"/>
    </row>
    <row r="58" spans="1:16" s="141" customFormat="1" ht="18" customHeight="1" x14ac:dyDescent="0.2">
      <c r="B58" s="337" t="s">
        <v>411</v>
      </c>
      <c r="C58" s="337"/>
      <c r="D58" s="337"/>
      <c r="E58" s="337"/>
      <c r="F58" s="337" t="s">
        <v>412</v>
      </c>
      <c r="G58" s="337"/>
      <c r="H58" s="338"/>
      <c r="I58" s="337"/>
      <c r="J58" s="337"/>
      <c r="K58" s="337" t="s">
        <v>411</v>
      </c>
      <c r="L58" s="337"/>
      <c r="M58" s="338"/>
      <c r="N58" s="337"/>
      <c r="O58" s="102"/>
      <c r="P58" s="113"/>
    </row>
    <row r="59" spans="1:16" s="141" customFormat="1" ht="18" customHeight="1" x14ac:dyDescent="0.2">
      <c r="B59" s="337"/>
      <c r="C59" s="337"/>
      <c r="D59" s="337"/>
      <c r="E59" s="337"/>
      <c r="F59" s="337"/>
      <c r="G59" s="337"/>
      <c r="H59" s="338"/>
      <c r="I59" s="337"/>
      <c r="J59" s="337"/>
      <c r="K59" s="337"/>
      <c r="L59" s="337"/>
      <c r="M59" s="338"/>
      <c r="N59" s="337"/>
      <c r="O59" s="102"/>
      <c r="P59" s="113"/>
    </row>
    <row r="60" spans="1:16" s="141" customFormat="1" ht="18" customHeight="1" x14ac:dyDescent="0.2">
      <c r="B60" s="337"/>
      <c r="C60" s="337"/>
      <c r="D60" s="337"/>
      <c r="E60" s="337"/>
      <c r="F60" s="337"/>
      <c r="G60" s="337"/>
      <c r="H60" s="338"/>
      <c r="I60" s="337"/>
      <c r="J60" s="337"/>
      <c r="K60" s="337"/>
      <c r="L60" s="337"/>
      <c r="M60" s="338"/>
      <c r="N60" s="337"/>
      <c r="O60" s="102"/>
      <c r="P60" s="102"/>
    </row>
    <row r="61" spans="1:16" s="141" customFormat="1" ht="18" customHeight="1" thickBot="1" x14ac:dyDescent="0.25">
      <c r="B61" s="346"/>
      <c r="C61" s="347"/>
      <c r="D61" s="348"/>
      <c r="E61" s="340"/>
      <c r="F61" s="346"/>
      <c r="G61" s="346"/>
      <c r="H61" s="354"/>
      <c r="I61" s="346"/>
      <c r="J61" s="341"/>
      <c r="K61" s="346"/>
      <c r="L61" s="346"/>
      <c r="M61" s="360"/>
      <c r="N61" s="339"/>
      <c r="O61" s="102"/>
      <c r="P61" s="102"/>
    </row>
    <row r="62" spans="1:16" s="141" customFormat="1" ht="18" customHeight="1" x14ac:dyDescent="0.2">
      <c r="B62" s="558" t="s">
        <v>413</v>
      </c>
      <c r="C62" s="558"/>
      <c r="D62" s="558"/>
      <c r="E62" s="342"/>
      <c r="F62" s="559" t="s">
        <v>414</v>
      </c>
      <c r="G62" s="559"/>
      <c r="H62" s="559"/>
      <c r="I62" s="559"/>
      <c r="J62" s="343"/>
      <c r="K62" s="561" t="s">
        <v>429</v>
      </c>
      <c r="L62" s="561"/>
      <c r="M62" s="342"/>
      <c r="N62" s="358"/>
      <c r="O62" s="162"/>
      <c r="P62" s="162"/>
    </row>
    <row r="63" spans="1:16" s="141" customFormat="1" ht="18" customHeight="1" x14ac:dyDescent="0.2">
      <c r="B63" s="558" t="s">
        <v>415</v>
      </c>
      <c r="C63" s="558"/>
      <c r="D63" s="558"/>
      <c r="E63" s="342"/>
      <c r="F63" s="559" t="s">
        <v>416</v>
      </c>
      <c r="G63" s="559"/>
      <c r="H63" s="559"/>
      <c r="I63" s="559"/>
      <c r="J63" s="343"/>
      <c r="K63" s="559" t="s">
        <v>417</v>
      </c>
      <c r="L63" s="559"/>
      <c r="M63" s="342"/>
      <c r="N63" s="342"/>
      <c r="O63" s="162"/>
      <c r="P63" s="162"/>
    </row>
    <row r="64" spans="1:16" s="141" customFormat="1" ht="18" customHeight="1" thickBot="1" x14ac:dyDescent="0.25">
      <c r="B64" s="558" t="s">
        <v>418</v>
      </c>
      <c r="C64" s="558"/>
      <c r="D64" s="558"/>
      <c r="E64" s="342"/>
      <c r="F64" s="559" t="s">
        <v>419</v>
      </c>
      <c r="G64" s="559"/>
      <c r="H64" s="559"/>
      <c r="I64" s="559"/>
      <c r="J64" s="343"/>
      <c r="K64" s="558"/>
      <c r="L64" s="558"/>
      <c r="M64" s="558"/>
      <c r="N64" s="558"/>
      <c r="O64" s="165"/>
      <c r="P64" s="165"/>
    </row>
    <row r="65" spans="1:16" ht="18" customHeight="1" x14ac:dyDescent="0.2">
      <c r="A65" s="102"/>
      <c r="B65" s="562"/>
      <c r="C65" s="564" t="s">
        <v>164</v>
      </c>
      <c r="D65" s="565"/>
      <c r="E65" s="565"/>
      <c r="F65" s="565"/>
      <c r="G65" s="565"/>
      <c r="H65" s="565"/>
      <c r="I65" s="565"/>
      <c r="J65" s="565"/>
      <c r="K65" s="565"/>
      <c r="L65" s="565"/>
      <c r="M65" s="565"/>
      <c r="N65" s="566"/>
      <c r="O65" s="570"/>
      <c r="P65" s="571"/>
    </row>
    <row r="66" spans="1:16" ht="18" customHeight="1" x14ac:dyDescent="0.2">
      <c r="A66" s="102"/>
      <c r="B66" s="563"/>
      <c r="C66" s="567"/>
      <c r="D66" s="568"/>
      <c r="E66" s="568"/>
      <c r="F66" s="568"/>
      <c r="G66" s="568"/>
      <c r="H66" s="568"/>
      <c r="I66" s="568"/>
      <c r="J66" s="568"/>
      <c r="K66" s="568"/>
      <c r="L66" s="568"/>
      <c r="M66" s="568"/>
      <c r="N66" s="569"/>
      <c r="O66" s="572"/>
      <c r="P66" s="573"/>
    </row>
    <row r="67" spans="1:16" ht="18" customHeight="1" x14ac:dyDescent="0.2">
      <c r="A67" s="102"/>
      <c r="B67" s="574"/>
      <c r="C67" s="575"/>
      <c r="D67" s="575"/>
      <c r="E67" s="575"/>
      <c r="F67" s="575"/>
      <c r="G67" s="575"/>
      <c r="H67" s="575"/>
      <c r="I67" s="575"/>
      <c r="J67" s="575"/>
      <c r="K67" s="575"/>
      <c r="L67" s="575"/>
      <c r="M67" s="575"/>
      <c r="N67" s="575"/>
      <c r="O67" s="575"/>
      <c r="P67" s="576"/>
    </row>
    <row r="68" spans="1:16" ht="18" customHeight="1" thickBot="1" x14ac:dyDescent="0.25">
      <c r="A68" s="102"/>
      <c r="B68" s="577" t="s">
        <v>165</v>
      </c>
      <c r="C68" s="578"/>
      <c r="D68" s="578"/>
      <c r="E68" s="579"/>
      <c r="F68" s="580"/>
      <c r="G68" s="580"/>
      <c r="H68" s="581"/>
      <c r="I68" s="578"/>
      <c r="J68" s="579"/>
      <c r="K68" s="582" t="s">
        <v>344</v>
      </c>
      <c r="L68" s="583"/>
      <c r="M68" s="583"/>
      <c r="N68" s="583"/>
      <c r="O68" s="583"/>
      <c r="P68" s="584"/>
    </row>
    <row r="69" spans="1:16" ht="18" customHeight="1" x14ac:dyDescent="0.2">
      <c r="A69" s="102"/>
      <c r="B69" s="106" t="s">
        <v>166</v>
      </c>
      <c r="C69" s="585" t="s">
        <v>167</v>
      </c>
      <c r="D69" s="585"/>
      <c r="E69" s="585"/>
      <c r="F69" s="585"/>
      <c r="G69" s="585"/>
      <c r="H69" s="585"/>
      <c r="I69" s="585"/>
      <c r="J69" s="585"/>
      <c r="K69" s="585"/>
      <c r="L69" s="585"/>
      <c r="M69" s="585"/>
      <c r="N69" s="585"/>
      <c r="O69" s="585"/>
      <c r="P69" s="586"/>
    </row>
    <row r="70" spans="1:16" ht="18" customHeight="1" x14ac:dyDescent="0.2">
      <c r="A70" s="102"/>
      <c r="B70" s="107" t="s">
        <v>168</v>
      </c>
      <c r="C70" s="108">
        <v>15</v>
      </c>
      <c r="D70" s="691" t="s">
        <v>77</v>
      </c>
      <c r="E70" s="691"/>
      <c r="F70" s="691"/>
      <c r="G70" s="691"/>
      <c r="H70" s="691"/>
      <c r="I70" s="691"/>
      <c r="J70" s="691"/>
      <c r="K70" s="691"/>
      <c r="L70" s="691"/>
      <c r="M70" s="691"/>
      <c r="N70" s="691"/>
      <c r="O70" s="691"/>
      <c r="P70" s="691"/>
    </row>
    <row r="71" spans="1:16" ht="18" customHeight="1" thickBot="1" x14ac:dyDescent="0.25">
      <c r="A71" s="102"/>
      <c r="B71" s="109" t="s">
        <v>2</v>
      </c>
      <c r="C71" s="190" t="str">
        <f>'SABANA MOD. 2'!A119</f>
        <v>CAPITULO 20,0</v>
      </c>
      <c r="D71" s="587" t="s">
        <v>395</v>
      </c>
      <c r="E71" s="587"/>
      <c r="F71" s="587"/>
      <c r="G71" s="587"/>
      <c r="H71" s="587"/>
      <c r="I71" s="587"/>
      <c r="J71" s="587"/>
      <c r="K71" s="587"/>
      <c r="L71" s="587"/>
      <c r="M71" s="587"/>
      <c r="N71" s="587"/>
      <c r="O71" s="587"/>
      <c r="P71" s="588"/>
    </row>
    <row r="72" spans="1:16" ht="18" customHeight="1" x14ac:dyDescent="0.2">
      <c r="A72" s="102"/>
      <c r="B72" s="11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592" t="s">
        <v>215</v>
      </c>
      <c r="O72" s="102"/>
      <c r="P72" s="113"/>
    </row>
    <row r="73" spans="1:16" ht="18" customHeight="1" thickBot="1" x14ac:dyDescent="0.25">
      <c r="A73" s="102"/>
      <c r="B73" s="114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593"/>
      <c r="O73" s="115"/>
      <c r="P73" s="116"/>
    </row>
    <row r="74" spans="1:16" ht="18" customHeight="1" thickBot="1" x14ac:dyDescent="0.3">
      <c r="A74" s="117"/>
      <c r="B74" s="608" t="s">
        <v>169</v>
      </c>
      <c r="C74" s="627" t="s">
        <v>170</v>
      </c>
      <c r="D74" s="628"/>
      <c r="E74" s="610" t="s">
        <v>171</v>
      </c>
      <c r="F74" s="612"/>
      <c r="G74" s="612"/>
      <c r="H74" s="622" t="s">
        <v>6</v>
      </c>
      <c r="I74" s="622" t="s">
        <v>216</v>
      </c>
      <c r="J74" s="118" t="s">
        <v>172</v>
      </c>
      <c r="K74" s="631" t="s">
        <v>173</v>
      </c>
      <c r="L74" s="595"/>
      <c r="M74" s="595"/>
      <c r="N74" s="595"/>
      <c r="O74" s="595"/>
      <c r="P74" s="632"/>
    </row>
    <row r="75" spans="1:16" ht="18" customHeight="1" x14ac:dyDescent="0.2">
      <c r="A75" s="119"/>
      <c r="B75" s="609"/>
      <c r="C75" s="629"/>
      <c r="D75" s="630"/>
      <c r="E75" s="120" t="s">
        <v>211</v>
      </c>
      <c r="F75" s="178" t="s">
        <v>175</v>
      </c>
      <c r="G75" s="178"/>
      <c r="H75" s="623"/>
      <c r="I75" s="623"/>
      <c r="J75" s="121" t="s">
        <v>177</v>
      </c>
      <c r="K75" s="633" t="s">
        <v>86</v>
      </c>
      <c r="L75" s="634"/>
      <c r="M75" s="634"/>
      <c r="N75" s="634"/>
      <c r="O75" s="634"/>
      <c r="P75" s="635"/>
    </row>
    <row r="76" spans="1:16" ht="18" customHeight="1" x14ac:dyDescent="0.2">
      <c r="A76" s="117"/>
      <c r="B76" s="122"/>
      <c r="C76" s="624" t="s">
        <v>396</v>
      </c>
      <c r="D76" s="625"/>
      <c r="E76" s="123">
        <v>1.7</v>
      </c>
      <c r="F76" s="124">
        <v>0.6</v>
      </c>
      <c r="G76" s="124"/>
      <c r="H76" s="126">
        <v>6</v>
      </c>
      <c r="I76" s="126"/>
      <c r="J76" s="127">
        <f>SUM(E76*F76)*H76</f>
        <v>6.12</v>
      </c>
      <c r="K76" s="636"/>
      <c r="L76" s="598"/>
      <c r="M76" s="598"/>
      <c r="N76" s="598"/>
      <c r="O76" s="598"/>
      <c r="P76" s="637"/>
    </row>
    <row r="77" spans="1:16" ht="18" customHeight="1" x14ac:dyDescent="0.2">
      <c r="A77" s="117"/>
      <c r="B77" s="129"/>
      <c r="C77" s="624"/>
      <c r="D77" s="625"/>
      <c r="E77" s="130"/>
      <c r="F77" s="124"/>
      <c r="G77" s="124"/>
      <c r="H77" s="126"/>
      <c r="I77" s="126"/>
      <c r="J77" s="127">
        <f t="shared" ref="J77" si="2">SUM(E77*F77)*H77</f>
        <v>0</v>
      </c>
      <c r="K77" s="636"/>
      <c r="L77" s="598"/>
      <c r="M77" s="598"/>
      <c r="N77" s="598"/>
      <c r="O77" s="598"/>
      <c r="P77" s="637"/>
    </row>
    <row r="78" spans="1:16" ht="18" customHeight="1" x14ac:dyDescent="0.2">
      <c r="A78" s="117"/>
      <c r="B78" s="129"/>
      <c r="C78" s="624"/>
      <c r="D78" s="625"/>
      <c r="E78" s="130"/>
      <c r="F78" s="124"/>
      <c r="G78" s="124"/>
      <c r="H78" s="126"/>
      <c r="I78" s="126"/>
      <c r="J78" s="127"/>
      <c r="K78" s="636"/>
      <c r="L78" s="598"/>
      <c r="M78" s="598"/>
      <c r="N78" s="598"/>
      <c r="O78" s="598"/>
      <c r="P78" s="637"/>
    </row>
    <row r="79" spans="1:16" ht="18" customHeight="1" x14ac:dyDescent="0.2">
      <c r="A79" s="117"/>
      <c r="B79" s="129"/>
      <c r="C79" s="624"/>
      <c r="D79" s="625"/>
      <c r="E79" s="130"/>
      <c r="F79" s="124"/>
      <c r="G79" s="124"/>
      <c r="H79" s="126"/>
      <c r="I79" s="126"/>
      <c r="J79" s="127"/>
      <c r="K79" s="636"/>
      <c r="L79" s="598"/>
      <c r="M79" s="598"/>
      <c r="N79" s="598"/>
      <c r="O79" s="598"/>
      <c r="P79" s="637"/>
    </row>
    <row r="80" spans="1:16" ht="18" customHeight="1" x14ac:dyDescent="0.2">
      <c r="A80" s="117"/>
      <c r="B80" s="129"/>
      <c r="C80" s="624"/>
      <c r="D80" s="625"/>
      <c r="E80" s="130"/>
      <c r="F80" s="124"/>
      <c r="G80" s="124"/>
      <c r="H80" s="183"/>
      <c r="I80" s="126"/>
      <c r="J80" s="127"/>
      <c r="K80" s="636"/>
      <c r="L80" s="598"/>
      <c r="M80" s="598"/>
      <c r="N80" s="598"/>
      <c r="O80" s="598"/>
      <c r="P80" s="637"/>
    </row>
    <row r="81" spans="1:16" ht="18" customHeight="1" x14ac:dyDescent="0.2">
      <c r="A81" s="117"/>
      <c r="B81" s="129"/>
      <c r="C81" s="624"/>
      <c r="D81" s="625"/>
      <c r="E81" s="130"/>
      <c r="F81" s="124"/>
      <c r="G81" s="124"/>
      <c r="H81" s="126"/>
      <c r="I81" s="126"/>
      <c r="J81" s="127"/>
      <c r="K81" s="636"/>
      <c r="L81" s="598"/>
      <c r="M81" s="598"/>
      <c r="N81" s="598"/>
      <c r="O81" s="598"/>
      <c r="P81" s="637"/>
    </row>
    <row r="82" spans="1:16" ht="18" customHeight="1" x14ac:dyDescent="0.2">
      <c r="A82" s="117"/>
      <c r="B82" s="129"/>
      <c r="C82" s="624"/>
      <c r="D82" s="625"/>
      <c r="E82" s="124"/>
      <c r="F82" s="124"/>
      <c r="G82" s="124"/>
      <c r="H82" s="126"/>
      <c r="I82" s="126"/>
      <c r="J82" s="126"/>
      <c r="K82" s="598"/>
      <c r="L82" s="598"/>
      <c r="M82" s="598"/>
      <c r="N82" s="598"/>
      <c r="O82" s="598"/>
      <c r="P82" s="637"/>
    </row>
    <row r="83" spans="1:16" ht="18" customHeight="1" x14ac:dyDescent="0.2">
      <c r="A83" s="117"/>
      <c r="B83" s="129"/>
      <c r="C83" s="660"/>
      <c r="D83" s="661"/>
      <c r="E83" s="124"/>
      <c r="F83" s="124"/>
      <c r="G83" s="124"/>
      <c r="H83" s="126"/>
      <c r="I83" s="126"/>
      <c r="J83" s="126"/>
      <c r="K83" s="598"/>
      <c r="L83" s="598"/>
      <c r="M83" s="598"/>
      <c r="N83" s="598"/>
      <c r="O83" s="598"/>
      <c r="P83" s="637"/>
    </row>
    <row r="84" spans="1:16" ht="18" customHeight="1" x14ac:dyDescent="0.2">
      <c r="A84" s="102"/>
      <c r="B84" s="132"/>
      <c r="C84" s="624"/>
      <c r="D84" s="625"/>
      <c r="E84" s="130"/>
      <c r="F84" s="124"/>
      <c r="G84" s="124"/>
      <c r="H84" s="126"/>
      <c r="I84" s="126"/>
      <c r="J84" s="126"/>
      <c r="K84" s="598"/>
      <c r="L84" s="598"/>
      <c r="M84" s="598"/>
      <c r="N84" s="598"/>
      <c r="O84" s="598"/>
      <c r="P84" s="637"/>
    </row>
    <row r="85" spans="1:16" ht="18" customHeight="1" thickBot="1" x14ac:dyDescent="0.25">
      <c r="A85" s="102"/>
      <c r="B85" s="643" t="s">
        <v>182</v>
      </c>
      <c r="C85" s="644"/>
      <c r="D85" s="644"/>
      <c r="E85" s="644"/>
      <c r="F85" s="644"/>
      <c r="G85" s="644"/>
      <c r="H85" s="644"/>
      <c r="I85" s="645"/>
      <c r="J85" s="199"/>
      <c r="K85" s="636"/>
      <c r="L85" s="598"/>
      <c r="M85" s="598"/>
      <c r="N85" s="598"/>
      <c r="O85" s="598"/>
      <c r="P85" s="637"/>
    </row>
    <row r="86" spans="1:16" ht="18" customHeight="1" thickBot="1" x14ac:dyDescent="0.25">
      <c r="A86" s="102"/>
      <c r="B86" s="643" t="s">
        <v>183</v>
      </c>
      <c r="C86" s="644"/>
      <c r="D86" s="644"/>
      <c r="E86" s="644"/>
      <c r="F86" s="644"/>
      <c r="G86" s="644"/>
      <c r="H86" s="644"/>
      <c r="I86" s="645"/>
      <c r="J86" s="134">
        <v>0</v>
      </c>
      <c r="K86" s="636"/>
      <c r="L86" s="598"/>
      <c r="M86" s="598"/>
      <c r="N86" s="598"/>
      <c r="O86" s="598"/>
      <c r="P86" s="637"/>
    </row>
    <row r="87" spans="1:16" ht="18" customHeight="1" thickBot="1" x14ac:dyDescent="0.25">
      <c r="A87" s="102"/>
      <c r="B87" s="681"/>
      <c r="C87" s="682"/>
      <c r="D87" s="682"/>
      <c r="E87" s="682"/>
      <c r="F87" s="682"/>
      <c r="G87" s="682"/>
      <c r="H87" s="682"/>
      <c r="I87" s="683"/>
      <c r="J87" s="135">
        <f>SUM(J76:J82)</f>
        <v>6.12</v>
      </c>
      <c r="K87" s="638"/>
      <c r="L87" s="639"/>
      <c r="M87" s="639"/>
      <c r="N87" s="639"/>
      <c r="O87" s="639"/>
      <c r="P87" s="640"/>
    </row>
    <row r="88" spans="1:16" ht="18" customHeight="1" x14ac:dyDescent="0.2">
      <c r="A88" s="102"/>
      <c r="B88" s="136"/>
      <c r="C88" s="137"/>
      <c r="D88" s="137"/>
      <c r="E88" s="137"/>
      <c r="F88" s="137"/>
      <c r="G88" s="137"/>
      <c r="H88" s="138"/>
      <c r="I88" s="138"/>
      <c r="J88" s="138"/>
      <c r="K88" s="139"/>
      <c r="L88" s="138"/>
      <c r="M88" s="138"/>
      <c r="N88" s="138"/>
      <c r="O88" s="138"/>
      <c r="P88" s="140"/>
    </row>
    <row r="89" spans="1:16" s="141" customFormat="1" ht="18" customHeight="1" x14ac:dyDescent="0.2">
      <c r="B89" s="337" t="s">
        <v>411</v>
      </c>
      <c r="C89" s="337"/>
      <c r="D89" s="337"/>
      <c r="E89" s="337"/>
      <c r="F89" s="337" t="s">
        <v>412</v>
      </c>
      <c r="G89" s="337"/>
      <c r="H89" s="338"/>
      <c r="I89" s="337"/>
      <c r="J89" s="337"/>
      <c r="K89" s="337" t="s">
        <v>411</v>
      </c>
      <c r="L89" s="337"/>
      <c r="M89" s="338"/>
      <c r="N89" s="337"/>
      <c r="O89" s="102"/>
      <c r="P89" s="113"/>
    </row>
    <row r="90" spans="1:16" s="141" customFormat="1" ht="18" customHeight="1" x14ac:dyDescent="0.2">
      <c r="B90" s="337"/>
      <c r="C90" s="337"/>
      <c r="D90" s="337"/>
      <c r="E90" s="337"/>
      <c r="F90" s="337"/>
      <c r="G90" s="337"/>
      <c r="H90" s="338"/>
      <c r="I90" s="337"/>
      <c r="J90" s="337"/>
      <c r="K90" s="337"/>
      <c r="L90" s="337"/>
      <c r="M90" s="338"/>
      <c r="N90" s="337"/>
      <c r="O90" s="102"/>
      <c r="P90" s="113"/>
    </row>
    <row r="91" spans="1:16" s="141" customFormat="1" ht="18" customHeight="1" x14ac:dyDescent="0.2">
      <c r="B91" s="337"/>
      <c r="C91" s="337"/>
      <c r="D91" s="337"/>
      <c r="E91" s="337"/>
      <c r="F91" s="337"/>
      <c r="G91" s="337"/>
      <c r="H91" s="338"/>
      <c r="I91" s="337"/>
      <c r="J91" s="337"/>
      <c r="K91" s="337"/>
      <c r="L91" s="337"/>
      <c r="M91" s="338"/>
      <c r="N91" s="337"/>
      <c r="O91" s="102"/>
      <c r="P91" s="102"/>
    </row>
    <row r="92" spans="1:16" s="141" customFormat="1" ht="18" customHeight="1" thickBot="1" x14ac:dyDescent="0.25">
      <c r="B92" s="346"/>
      <c r="C92" s="347"/>
      <c r="D92" s="348"/>
      <c r="E92" s="340"/>
      <c r="F92" s="346"/>
      <c r="G92" s="346"/>
      <c r="H92" s="354"/>
      <c r="I92" s="346"/>
      <c r="J92" s="341"/>
      <c r="K92" s="346"/>
      <c r="L92" s="346"/>
      <c r="M92" s="360"/>
      <c r="N92" s="339"/>
      <c r="O92" s="102"/>
      <c r="P92" s="102"/>
    </row>
    <row r="93" spans="1:16" s="141" customFormat="1" ht="18" customHeight="1" x14ac:dyDescent="0.2">
      <c r="B93" s="558" t="s">
        <v>413</v>
      </c>
      <c r="C93" s="558"/>
      <c r="D93" s="558"/>
      <c r="E93" s="342"/>
      <c r="F93" s="559" t="s">
        <v>414</v>
      </c>
      <c r="G93" s="559"/>
      <c r="H93" s="559"/>
      <c r="I93" s="559"/>
      <c r="J93" s="343"/>
      <c r="K93" s="561" t="s">
        <v>429</v>
      </c>
      <c r="L93" s="561"/>
      <c r="M93" s="342"/>
      <c r="N93" s="358"/>
      <c r="O93" s="162"/>
      <c r="P93" s="162"/>
    </row>
    <row r="94" spans="1:16" s="141" customFormat="1" ht="18" customHeight="1" x14ac:dyDescent="0.2">
      <c r="B94" s="558" t="s">
        <v>415</v>
      </c>
      <c r="C94" s="558"/>
      <c r="D94" s="558"/>
      <c r="E94" s="342"/>
      <c r="F94" s="559" t="s">
        <v>416</v>
      </c>
      <c r="G94" s="559"/>
      <c r="H94" s="559"/>
      <c r="I94" s="559"/>
      <c r="J94" s="343"/>
      <c r="K94" s="559" t="s">
        <v>417</v>
      </c>
      <c r="L94" s="559"/>
      <c r="M94" s="342"/>
      <c r="N94" s="342"/>
      <c r="O94" s="162"/>
      <c r="P94" s="162"/>
    </row>
    <row r="95" spans="1:16" s="141" customFormat="1" ht="18" customHeight="1" x14ac:dyDescent="0.2">
      <c r="B95" s="558" t="s">
        <v>418</v>
      </c>
      <c r="C95" s="558"/>
      <c r="D95" s="558"/>
      <c r="E95" s="342"/>
      <c r="F95" s="559" t="s">
        <v>419</v>
      </c>
      <c r="G95" s="559"/>
      <c r="H95" s="559"/>
      <c r="I95" s="559"/>
      <c r="J95" s="343"/>
      <c r="K95" s="558"/>
      <c r="L95" s="558"/>
      <c r="M95" s="558"/>
      <c r="N95" s="558"/>
      <c r="O95" s="165"/>
      <c r="P95" s="165"/>
    </row>
    <row r="96" spans="1:16" ht="18" customHeight="1" x14ac:dyDescent="0.2">
      <c r="A96" s="102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</row>
  </sheetData>
  <mergeCells count="121">
    <mergeCell ref="F62:I62"/>
    <mergeCell ref="K62:L62"/>
    <mergeCell ref="B63:D63"/>
    <mergeCell ref="F63:I63"/>
    <mergeCell ref="K63:L63"/>
    <mergeCell ref="B64:D64"/>
    <mergeCell ref="F64:I64"/>
    <mergeCell ref="K64:N64"/>
    <mergeCell ref="F30:I30"/>
    <mergeCell ref="K30:L30"/>
    <mergeCell ref="B31:D31"/>
    <mergeCell ref="F31:I31"/>
    <mergeCell ref="K31:L31"/>
    <mergeCell ref="B32:D32"/>
    <mergeCell ref="F32:I32"/>
    <mergeCell ref="K32:N32"/>
    <mergeCell ref="D39:P39"/>
    <mergeCell ref="K43:P43"/>
    <mergeCell ref="K44:P56"/>
    <mergeCell ref="C45:D45"/>
    <mergeCell ref="C46:D46"/>
    <mergeCell ref="C47:D47"/>
    <mergeCell ref="C48:D48"/>
    <mergeCell ref="C49:D49"/>
    <mergeCell ref="C52:D52"/>
    <mergeCell ref="C53:D53"/>
    <mergeCell ref="B54:I54"/>
    <mergeCell ref="B55:I55"/>
    <mergeCell ref="B2:B3"/>
    <mergeCell ref="C2:N3"/>
    <mergeCell ref="O2:P3"/>
    <mergeCell ref="B4:P4"/>
    <mergeCell ref="B5:E5"/>
    <mergeCell ref="F5:G5"/>
    <mergeCell ref="H5:J5"/>
    <mergeCell ref="K5:P5"/>
    <mergeCell ref="C38:P38"/>
    <mergeCell ref="B34:B35"/>
    <mergeCell ref="C34:N35"/>
    <mergeCell ref="O34:P35"/>
    <mergeCell ref="B36:P36"/>
    <mergeCell ref="B37:E37"/>
    <mergeCell ref="F37:G37"/>
    <mergeCell ref="H37:J37"/>
    <mergeCell ref="K37:P37"/>
    <mergeCell ref="B11:B12"/>
    <mergeCell ref="C11:D12"/>
    <mergeCell ref="E11:G11"/>
    <mergeCell ref="H11:H12"/>
    <mergeCell ref="I11:I12"/>
    <mergeCell ref="C6:P6"/>
    <mergeCell ref="D7:P7"/>
    <mergeCell ref="D8:M8"/>
    <mergeCell ref="O8:P8"/>
    <mergeCell ref="N9:N10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65:B66"/>
    <mergeCell ref="C65:N66"/>
    <mergeCell ref="O65:P66"/>
    <mergeCell ref="B67:P67"/>
    <mergeCell ref="B68:E68"/>
    <mergeCell ref="F68:G68"/>
    <mergeCell ref="H68:J68"/>
    <mergeCell ref="K68:P68"/>
    <mergeCell ref="C21:D21"/>
    <mergeCell ref="B22:I22"/>
    <mergeCell ref="B23:I23"/>
    <mergeCell ref="B24:I24"/>
    <mergeCell ref="B30:D30"/>
    <mergeCell ref="D40:P40"/>
    <mergeCell ref="N41:N42"/>
    <mergeCell ref="B56:I56"/>
    <mergeCell ref="B43:B44"/>
    <mergeCell ref="C43:D44"/>
    <mergeCell ref="E43:G43"/>
    <mergeCell ref="H43:H44"/>
    <mergeCell ref="I43:I44"/>
    <mergeCell ref="B62:D62"/>
    <mergeCell ref="C50:D50"/>
    <mergeCell ref="C51:D51"/>
    <mergeCell ref="B86:I86"/>
    <mergeCell ref="B87:I87"/>
    <mergeCell ref="C81:D81"/>
    <mergeCell ref="C82:D82"/>
    <mergeCell ref="C83:D83"/>
    <mergeCell ref="C84:D84"/>
    <mergeCell ref="B85:I85"/>
    <mergeCell ref="C69:P69"/>
    <mergeCell ref="D70:P70"/>
    <mergeCell ref="D71:P71"/>
    <mergeCell ref="N72:N73"/>
    <mergeCell ref="B74:B75"/>
    <mergeCell ref="C74:D75"/>
    <mergeCell ref="E74:G74"/>
    <mergeCell ref="H74:H75"/>
    <mergeCell ref="I74:I75"/>
    <mergeCell ref="K74:P74"/>
    <mergeCell ref="K75:P87"/>
    <mergeCell ref="C76:D76"/>
    <mergeCell ref="C77:D77"/>
    <mergeCell ref="C78:D78"/>
    <mergeCell ref="C79:D79"/>
    <mergeCell ref="C80:D80"/>
    <mergeCell ref="B95:D95"/>
    <mergeCell ref="F95:I95"/>
    <mergeCell ref="K95:N95"/>
    <mergeCell ref="B93:D93"/>
    <mergeCell ref="F93:I93"/>
    <mergeCell ref="K93:L93"/>
    <mergeCell ref="B94:D94"/>
    <mergeCell ref="F94:I94"/>
    <mergeCell ref="K94:L94"/>
  </mergeCells>
  <conditionalFormatting sqref="A22:A32 O26:P32">
    <cfRule type="cellIs" dxfId="63" priority="1" operator="lessThan">
      <formula>0</formula>
    </cfRule>
  </conditionalFormatting>
  <conditionalFormatting sqref="A54:A64 O58:P64">
    <cfRule type="cellIs" dxfId="62" priority="2" operator="lessThan">
      <formula>0</formula>
    </cfRule>
  </conditionalFormatting>
  <conditionalFormatting sqref="A85:A95 O89:P95">
    <cfRule type="cellIs" dxfId="61" priority="3" operator="lessThan">
      <formula>0</formula>
    </cfRule>
  </conditionalFormatting>
  <conditionalFormatting sqref="A42:M42 O42:P42 B43:C43 E43:P44 A43:A52 A53:B53 K54:P56 J55:J56 B56 H57:P57">
    <cfRule type="cellIs" dxfId="60" priority="9" operator="lessThan">
      <formula>0</formula>
    </cfRule>
  </conditionalFormatting>
  <conditionalFormatting sqref="A73:M73 O73:P73 B74:C74 E74:P75 A74:A83 A84:B84 K85:P87 J86:J87 B87 H88:P88">
    <cfRule type="cellIs" dxfId="59" priority="5" operator="lessThan">
      <formula>0</formula>
    </cfRule>
  </conditionalFormatting>
  <conditionalFormatting sqref="A1:P9 A10:M10 O10:P10 B11:C11 E11:P12 A11:A20 A21:B21 K22:P24 J23:J24 B24 H25:P25 A33:P38 A39:C39 A40:P41">
    <cfRule type="cellIs" dxfId="58" priority="12" operator="lessThan">
      <formula>0</formula>
    </cfRule>
  </conditionalFormatting>
  <conditionalFormatting sqref="A65:P69 A70:C70 A71:P72">
    <cfRule type="cellIs" dxfId="57" priority="7" operator="lessThan">
      <formula>0</formula>
    </cfRule>
  </conditionalFormatting>
  <conditionalFormatting sqref="B25:G25">
    <cfRule type="cellIs" dxfId="56" priority="13" operator="lessThan">
      <formula>0</formula>
    </cfRule>
  </conditionalFormatting>
  <conditionalFormatting sqref="B57:G57">
    <cfRule type="cellIs" dxfId="55" priority="10" operator="lessThan">
      <formula>0</formula>
    </cfRule>
  </conditionalFormatting>
  <conditionalFormatting sqref="B88:G88">
    <cfRule type="cellIs" dxfId="54" priority="6" operator="lessThan">
      <formula>0</formula>
    </cfRule>
  </conditionalFormatting>
  <conditionalFormatting sqref="H13:P21">
    <cfRule type="cellIs" dxfId="53" priority="11" operator="lessThan">
      <formula>0</formula>
    </cfRule>
  </conditionalFormatting>
  <conditionalFormatting sqref="H45:P53">
    <cfRule type="cellIs" dxfId="52" priority="8" operator="lessThan">
      <formula>0</formula>
    </cfRule>
  </conditionalFormatting>
  <conditionalFormatting sqref="H76:P84">
    <cfRule type="cellIs" dxfId="51" priority="4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27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B2C20-8879-4100-A83C-84453E26CC8E}">
  <sheetPr>
    <tabColor theme="8" tint="0.59999389629810485"/>
    <pageSetUpPr fitToPage="1"/>
  </sheetPr>
  <dimension ref="A1:AC94"/>
  <sheetViews>
    <sheetView view="pageBreakPreview" zoomScale="70" zoomScaleNormal="70" zoomScaleSheetLayoutView="70" workbookViewId="0">
      <selection activeCell="B27" sqref="B27:P28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0.425781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290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15</v>
      </c>
      <c r="D7" s="587" t="s">
        <v>77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15.4</v>
      </c>
      <c r="D8" s="589" t="str">
        <f>+'[15]OFERTA ECONÓMICA+ ADICIONAL'!C93</f>
        <v>VINILO SOBRE PAÑETE 2 MANOS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325</v>
      </c>
      <c r="D13" s="625"/>
      <c r="E13" s="130">
        <v>2.75</v>
      </c>
      <c r="F13" s="124">
        <v>2.5</v>
      </c>
      <c r="G13" s="124"/>
      <c r="H13" s="126">
        <v>1</v>
      </c>
      <c r="I13" s="126"/>
      <c r="J13" s="127">
        <f>SUM(E13*F13)*H13</f>
        <v>6.875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 t="s">
        <v>326</v>
      </c>
      <c r="D14" s="625"/>
      <c r="E14" s="130">
        <v>2.75</v>
      </c>
      <c r="F14" s="124">
        <v>1.3</v>
      </c>
      <c r="G14" s="124"/>
      <c r="H14" s="126">
        <v>1</v>
      </c>
      <c r="I14" s="126"/>
      <c r="J14" s="127">
        <f t="shared" ref="J14:J21" si="0">SUM(E14*F14)*H14</f>
        <v>3.5750000000000002</v>
      </c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 t="s">
        <v>327</v>
      </c>
      <c r="D15" s="625"/>
      <c r="E15" s="130">
        <v>3.4</v>
      </c>
      <c r="F15" s="124">
        <v>1.8</v>
      </c>
      <c r="G15" s="124"/>
      <c r="H15" s="126">
        <v>1</v>
      </c>
      <c r="I15" s="126"/>
      <c r="J15" s="127">
        <f t="shared" si="0"/>
        <v>6.12</v>
      </c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 t="s">
        <v>328</v>
      </c>
      <c r="D16" s="625"/>
      <c r="E16" s="130">
        <f>[16]Pintura!E16</f>
        <v>3.36</v>
      </c>
      <c r="F16" s="124">
        <v>2.8</v>
      </c>
      <c r="G16" s="124"/>
      <c r="H16" s="126">
        <v>1</v>
      </c>
      <c r="I16" s="126"/>
      <c r="J16" s="127">
        <f t="shared" si="0"/>
        <v>9.4079999999999995</v>
      </c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28.15" customHeight="1" x14ac:dyDescent="0.2">
      <c r="A17" s="117"/>
      <c r="B17" s="129"/>
      <c r="C17" s="624" t="s">
        <v>329</v>
      </c>
      <c r="D17" s="625"/>
      <c r="E17" s="130">
        <f>[16]Pintura!E17</f>
        <v>3</v>
      </c>
      <c r="F17" s="124">
        <v>1.55</v>
      </c>
      <c r="G17" s="124"/>
      <c r="H17" s="126">
        <v>1</v>
      </c>
      <c r="I17" s="126"/>
      <c r="J17" s="127">
        <f t="shared" si="0"/>
        <v>4.6500000000000004</v>
      </c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 t="s">
        <v>330</v>
      </c>
      <c r="D18" s="625"/>
      <c r="E18" s="130">
        <v>3.4</v>
      </c>
      <c r="F18" s="124">
        <v>2.8</v>
      </c>
      <c r="G18" s="124"/>
      <c r="H18" s="126">
        <v>1</v>
      </c>
      <c r="I18" s="126"/>
      <c r="J18" s="127">
        <f t="shared" si="0"/>
        <v>9.52</v>
      </c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30.6" customHeight="1" x14ac:dyDescent="0.2">
      <c r="A19" s="117"/>
      <c r="B19" s="129"/>
      <c r="C19" s="624" t="s">
        <v>331</v>
      </c>
      <c r="D19" s="625"/>
      <c r="E19" s="130">
        <f>[16]Pintura!E19</f>
        <v>3</v>
      </c>
      <c r="F19" s="124">
        <v>1.55</v>
      </c>
      <c r="G19" s="124"/>
      <c r="H19" s="126">
        <v>1</v>
      </c>
      <c r="I19" s="126"/>
      <c r="J19" s="127">
        <f t="shared" si="0"/>
        <v>4.6500000000000004</v>
      </c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 t="s">
        <v>332</v>
      </c>
      <c r="D20" s="625"/>
      <c r="E20" s="130">
        <v>5.55</v>
      </c>
      <c r="F20" s="124">
        <v>0.8</v>
      </c>
      <c r="G20" s="124"/>
      <c r="H20" s="126">
        <v>1</v>
      </c>
      <c r="I20" s="126"/>
      <c r="J20" s="127">
        <f t="shared" si="0"/>
        <v>4.4400000000000004</v>
      </c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x14ac:dyDescent="0.2">
      <c r="A21" s="117"/>
      <c r="B21" s="129"/>
      <c r="C21" s="624" t="s">
        <v>333</v>
      </c>
      <c r="D21" s="625"/>
      <c r="E21" s="130">
        <v>0.6</v>
      </c>
      <c r="F21" s="124">
        <v>0.55000000000000004</v>
      </c>
      <c r="G21" s="124"/>
      <c r="H21" s="126">
        <v>1</v>
      </c>
      <c r="I21" s="126"/>
      <c r="J21" s="127">
        <f t="shared" si="0"/>
        <v>0.33</v>
      </c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x14ac:dyDescent="0.2">
      <c r="A22" s="117"/>
      <c r="B22" s="129"/>
      <c r="C22" s="624"/>
      <c r="D22" s="625"/>
      <c r="E22" s="130"/>
      <c r="F22" s="124"/>
      <c r="G22" s="124"/>
      <c r="H22" s="126"/>
      <c r="I22" s="126"/>
      <c r="J22" s="127"/>
      <c r="K22" s="636"/>
      <c r="L22" s="598"/>
      <c r="M22" s="598"/>
      <c r="N22" s="598"/>
      <c r="O22" s="598"/>
      <c r="P22" s="637"/>
      <c r="Q22" s="117"/>
      <c r="R22" s="117"/>
      <c r="S22" s="117"/>
      <c r="AC22" s="128"/>
    </row>
    <row r="23" spans="1:29" ht="18" customHeight="1" thickBot="1" x14ac:dyDescent="0.25">
      <c r="A23" s="117"/>
      <c r="B23" s="129"/>
      <c r="C23" s="624"/>
      <c r="D23" s="625"/>
      <c r="E23" s="130"/>
      <c r="F23" s="124"/>
      <c r="G23" s="124"/>
      <c r="H23" s="126"/>
      <c r="I23" s="126"/>
      <c r="J23" s="127"/>
      <c r="K23" s="636"/>
      <c r="L23" s="598"/>
      <c r="M23" s="598"/>
      <c r="N23" s="598"/>
      <c r="O23" s="598"/>
      <c r="P23" s="637"/>
      <c r="Q23" s="117"/>
      <c r="R23" s="117"/>
      <c r="S23" s="117"/>
      <c r="AC23" s="128"/>
    </row>
    <row r="24" spans="1:29" ht="18" customHeight="1" thickBot="1" x14ac:dyDescent="0.25">
      <c r="A24" s="102"/>
      <c r="B24" s="643" t="s">
        <v>182</v>
      </c>
      <c r="C24" s="644"/>
      <c r="D24" s="644"/>
      <c r="E24" s="644"/>
      <c r="F24" s="644"/>
      <c r="G24" s="644"/>
      <c r="H24" s="644"/>
      <c r="I24" s="645"/>
      <c r="J24" s="133">
        <f>SUM(J13:J23)</f>
        <v>49.567999999999991</v>
      </c>
      <c r="K24" s="636"/>
      <c r="L24" s="598"/>
      <c r="M24" s="598"/>
      <c r="N24" s="598"/>
      <c r="O24" s="598"/>
      <c r="P24" s="637"/>
      <c r="Q24" s="102"/>
      <c r="R24" s="117"/>
      <c r="S24" s="102"/>
    </row>
    <row r="25" spans="1:29" ht="18" customHeight="1" thickBot="1" x14ac:dyDescent="0.25">
      <c r="A25" s="102"/>
      <c r="B25" s="643" t="s">
        <v>183</v>
      </c>
      <c r="C25" s="644"/>
      <c r="D25" s="644"/>
      <c r="E25" s="644"/>
      <c r="F25" s="644"/>
      <c r="G25" s="644"/>
      <c r="H25" s="644"/>
      <c r="I25" s="645"/>
      <c r="J25" s="134">
        <v>0</v>
      </c>
      <c r="K25" s="636"/>
      <c r="L25" s="598"/>
      <c r="M25" s="598"/>
      <c r="N25" s="598"/>
      <c r="O25" s="598"/>
      <c r="P25" s="637"/>
      <c r="Q25" s="102"/>
      <c r="S25" s="102"/>
    </row>
    <row r="26" spans="1:29" ht="18" customHeight="1" thickBot="1" x14ac:dyDescent="0.25">
      <c r="A26" s="102"/>
      <c r="B26" s="646" t="s">
        <v>172</v>
      </c>
      <c r="C26" s="647"/>
      <c r="D26" s="647"/>
      <c r="E26" s="647"/>
      <c r="F26" s="647"/>
      <c r="G26" s="647"/>
      <c r="H26" s="647"/>
      <c r="I26" s="648"/>
      <c r="J26" s="135">
        <f>J24-J25</f>
        <v>49.567999999999991</v>
      </c>
      <c r="K26" s="638"/>
      <c r="L26" s="639"/>
      <c r="M26" s="639"/>
      <c r="N26" s="639"/>
      <c r="O26" s="639"/>
      <c r="P26" s="640"/>
      <c r="Q26" s="102"/>
      <c r="R26" s="102"/>
      <c r="S26" s="102"/>
    </row>
    <row r="27" spans="1:29" ht="18" customHeight="1" x14ac:dyDescent="0.2">
      <c r="A27" s="102"/>
      <c r="B27" s="692"/>
      <c r="C27" s="693"/>
      <c r="D27" s="693"/>
      <c r="E27" s="693"/>
      <c r="F27" s="693"/>
      <c r="G27" s="693"/>
      <c r="H27" s="693"/>
      <c r="I27" s="693"/>
      <c r="J27" s="693"/>
      <c r="K27" s="693"/>
      <c r="L27" s="693"/>
      <c r="M27" s="693"/>
      <c r="N27" s="693"/>
      <c r="O27" s="693"/>
      <c r="P27" s="694"/>
      <c r="Q27" s="102"/>
      <c r="R27" s="102"/>
      <c r="S27" s="102"/>
    </row>
    <row r="28" spans="1:29" ht="18" customHeight="1" x14ac:dyDescent="0.2">
      <c r="A28" s="102"/>
      <c r="B28" s="695"/>
      <c r="C28" s="696"/>
      <c r="D28" s="696"/>
      <c r="E28" s="696"/>
      <c r="F28" s="696"/>
      <c r="G28" s="696"/>
      <c r="H28" s="696"/>
      <c r="I28" s="696"/>
      <c r="J28" s="696"/>
      <c r="K28" s="696"/>
      <c r="L28" s="696"/>
      <c r="M28" s="696"/>
      <c r="N28" s="696"/>
      <c r="O28" s="696"/>
      <c r="P28" s="697"/>
      <c r="Q28" s="102"/>
      <c r="R28" s="102"/>
      <c r="S28" s="102"/>
    </row>
    <row r="29" spans="1:29" ht="18" customHeight="1" x14ac:dyDescent="0.2">
      <c r="A29" s="102"/>
      <c r="B29" s="280"/>
      <c r="C29" s="142"/>
      <c r="D29" s="142"/>
      <c r="E29" s="142"/>
      <c r="F29" s="142"/>
      <c r="G29" s="142"/>
      <c r="H29" s="161"/>
      <c r="I29" s="161"/>
      <c r="J29" s="161"/>
      <c r="K29" s="281"/>
      <c r="L29" s="161"/>
      <c r="M29" s="161"/>
      <c r="N29" s="161"/>
      <c r="O29" s="161"/>
      <c r="P29" s="282"/>
      <c r="Q29" s="102"/>
      <c r="R29" s="102"/>
      <c r="S29" s="102"/>
    </row>
    <row r="30" spans="1:29" s="141" customFormat="1" ht="18" customHeight="1" x14ac:dyDescent="0.2">
      <c r="B30" s="337" t="s">
        <v>411</v>
      </c>
      <c r="C30" s="337"/>
      <c r="D30" s="337"/>
      <c r="E30" s="337"/>
      <c r="F30" s="337" t="s">
        <v>412</v>
      </c>
      <c r="G30" s="337"/>
      <c r="H30" s="338"/>
      <c r="I30" s="337"/>
      <c r="J30" s="337"/>
      <c r="K30" s="337" t="s">
        <v>411</v>
      </c>
      <c r="L30" s="337"/>
      <c r="M30" s="338"/>
      <c r="N30" s="337"/>
      <c r="O30" s="102"/>
      <c r="P30" s="113"/>
    </row>
    <row r="31" spans="1:29" s="141" customFormat="1" ht="18" customHeight="1" x14ac:dyDescent="0.2">
      <c r="B31" s="337"/>
      <c r="C31" s="337"/>
      <c r="D31" s="337"/>
      <c r="E31" s="337"/>
      <c r="F31" s="337"/>
      <c r="G31" s="337"/>
      <c r="H31" s="338"/>
      <c r="I31" s="337"/>
      <c r="J31" s="337"/>
      <c r="K31" s="337"/>
      <c r="L31" s="337"/>
      <c r="M31" s="338"/>
      <c r="N31" s="337"/>
      <c r="O31" s="102"/>
      <c r="P31" s="113"/>
    </row>
    <row r="32" spans="1:29" s="141" customFormat="1" ht="18" customHeight="1" x14ac:dyDescent="0.2">
      <c r="B32" s="337"/>
      <c r="C32" s="337"/>
      <c r="D32" s="337"/>
      <c r="E32" s="337"/>
      <c r="F32" s="337"/>
      <c r="G32" s="337"/>
      <c r="H32" s="338"/>
      <c r="I32" s="337"/>
      <c r="J32" s="337"/>
      <c r="K32" s="337"/>
      <c r="L32" s="337"/>
      <c r="M32" s="338"/>
      <c r="N32" s="337"/>
      <c r="O32" s="102"/>
      <c r="P32" s="102"/>
    </row>
    <row r="33" spans="1:29" s="141" customFormat="1" ht="18" customHeight="1" thickBot="1" x14ac:dyDescent="0.25">
      <c r="B33" s="346"/>
      <c r="C33" s="347"/>
      <c r="D33" s="348"/>
      <c r="E33" s="340"/>
      <c r="F33" s="346"/>
      <c r="G33" s="346"/>
      <c r="H33" s="354"/>
      <c r="I33" s="346"/>
      <c r="J33" s="341"/>
      <c r="K33" s="346"/>
      <c r="L33" s="346"/>
      <c r="M33" s="360"/>
      <c r="N33" s="339"/>
      <c r="O33" s="102"/>
      <c r="P33" s="102"/>
    </row>
    <row r="34" spans="1:29" s="141" customFormat="1" ht="18" customHeight="1" x14ac:dyDescent="0.2">
      <c r="B34" s="558" t="s">
        <v>413</v>
      </c>
      <c r="C34" s="558"/>
      <c r="D34" s="558"/>
      <c r="E34" s="342"/>
      <c r="F34" s="559" t="s">
        <v>414</v>
      </c>
      <c r="G34" s="559"/>
      <c r="H34" s="559"/>
      <c r="I34" s="559"/>
      <c r="J34" s="343"/>
      <c r="K34" s="561" t="s">
        <v>429</v>
      </c>
      <c r="L34" s="561"/>
      <c r="M34" s="342"/>
      <c r="N34" s="358"/>
      <c r="O34" s="162"/>
      <c r="P34" s="162"/>
    </row>
    <row r="35" spans="1:29" s="141" customFormat="1" ht="18" customHeight="1" x14ac:dyDescent="0.2">
      <c r="B35" s="558" t="s">
        <v>415</v>
      </c>
      <c r="C35" s="558"/>
      <c r="D35" s="558"/>
      <c r="E35" s="342"/>
      <c r="F35" s="559" t="s">
        <v>416</v>
      </c>
      <c r="G35" s="559"/>
      <c r="H35" s="559"/>
      <c r="I35" s="559"/>
      <c r="J35" s="343"/>
      <c r="K35" s="559" t="s">
        <v>417</v>
      </c>
      <c r="L35" s="559"/>
      <c r="M35" s="342"/>
      <c r="N35" s="342"/>
      <c r="O35" s="162"/>
      <c r="P35" s="162"/>
    </row>
    <row r="36" spans="1:29" s="141" customFormat="1" ht="18" customHeight="1" x14ac:dyDescent="0.2">
      <c r="B36" s="558" t="s">
        <v>418</v>
      </c>
      <c r="C36" s="558"/>
      <c r="D36" s="558"/>
      <c r="E36" s="342"/>
      <c r="F36" s="559" t="s">
        <v>419</v>
      </c>
      <c r="G36" s="559"/>
      <c r="H36" s="559"/>
      <c r="I36" s="559"/>
      <c r="J36" s="343"/>
      <c r="K36" s="558"/>
      <c r="L36" s="558"/>
      <c r="M36" s="558"/>
      <c r="N36" s="558"/>
      <c r="O36" s="165"/>
      <c r="P36" s="165"/>
    </row>
    <row r="37" spans="1:29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AA37" s="167"/>
    </row>
    <row r="38" spans="1:29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9" ht="18" customHeight="1" x14ac:dyDescent="0.2">
      <c r="A39" s="141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41"/>
      <c r="R39" s="141"/>
      <c r="S39" s="141"/>
    </row>
    <row r="40" spans="1:29" ht="18" customHeight="1" x14ac:dyDescent="0.2">
      <c r="A40" s="14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41"/>
      <c r="R40" s="141"/>
      <c r="S40" s="141"/>
      <c r="AC40" s="168">
        <f>+AA40-AB40</f>
        <v>0</v>
      </c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AB43" s="169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70"/>
      <c r="L45" s="102"/>
      <c r="M45" s="102"/>
      <c r="N45" s="102"/>
      <c r="O45" s="102"/>
      <c r="P45" s="102"/>
      <c r="Q45" s="102"/>
      <c r="R45" s="102"/>
      <c r="S45" s="102"/>
      <c r="AB45" s="171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27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27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27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27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2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27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27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27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27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U57" s="103"/>
      <c r="V57" s="103"/>
      <c r="W57" s="103"/>
      <c r="X57" s="103"/>
      <c r="AA57" s="103"/>
    </row>
    <row r="58" spans="1:27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U58" s="103"/>
      <c r="V58" s="103"/>
      <c r="W58" s="103"/>
      <c r="X58" s="103"/>
      <c r="AA58" s="103"/>
    </row>
    <row r="59" spans="1:27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U59" s="103"/>
      <c r="V59" s="103"/>
      <c r="W59" s="103"/>
      <c r="X59" s="103"/>
      <c r="AA59" s="103"/>
    </row>
    <row r="60" spans="1:27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U60" s="103"/>
      <c r="V60" s="103"/>
      <c r="W60" s="103"/>
      <c r="X60" s="103"/>
      <c r="AA60" s="103"/>
    </row>
    <row r="61" spans="1:2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U61" s="103"/>
      <c r="V61" s="103"/>
      <c r="W61" s="103"/>
      <c r="X61" s="103"/>
      <c r="AA61" s="103"/>
    </row>
    <row r="62" spans="1:27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U62" s="103"/>
      <c r="V62" s="103"/>
      <c r="W62" s="103"/>
      <c r="X62" s="103"/>
      <c r="AA62" s="103"/>
    </row>
    <row r="63" spans="1:27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U63" s="103"/>
      <c r="V63" s="103"/>
      <c r="W63" s="103"/>
      <c r="X63" s="103"/>
      <c r="AA63" s="103"/>
    </row>
    <row r="64" spans="1:27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U64" s="103"/>
      <c r="V64" s="103"/>
      <c r="W64" s="103"/>
      <c r="X64" s="103"/>
      <c r="AA64" s="103"/>
    </row>
    <row r="65" spans="1:2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U65" s="103"/>
      <c r="V65" s="103"/>
      <c r="W65" s="103"/>
      <c r="X65" s="103"/>
      <c r="AA65" s="103"/>
    </row>
    <row r="66" spans="1:2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U66" s="103"/>
      <c r="V66" s="103"/>
      <c r="W66" s="103"/>
      <c r="X66" s="103"/>
      <c r="AA66" s="103"/>
    </row>
    <row r="67" spans="1:2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U67" s="103"/>
      <c r="V67" s="103"/>
      <c r="W67" s="103"/>
      <c r="X67" s="103"/>
      <c r="AA67" s="103"/>
    </row>
    <row r="68" spans="1:2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U68" s="103"/>
      <c r="V68" s="103"/>
      <c r="W68" s="103"/>
      <c r="X68" s="103"/>
      <c r="AA68" s="103"/>
    </row>
    <row r="69" spans="1:2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U69" s="103"/>
      <c r="V69" s="103"/>
      <c r="W69" s="103"/>
      <c r="X69" s="103"/>
      <c r="AA69" s="103"/>
    </row>
    <row r="70" spans="1:2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U70" s="103"/>
      <c r="V70" s="103"/>
      <c r="W70" s="103"/>
      <c r="X70" s="103"/>
      <c r="AA70" s="103"/>
    </row>
    <row r="71" spans="1:2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U71" s="103"/>
      <c r="V71" s="103"/>
      <c r="W71" s="103"/>
      <c r="X71" s="103"/>
      <c r="AA71" s="103"/>
    </row>
    <row r="72" spans="1:2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U72" s="103"/>
      <c r="V72" s="103"/>
      <c r="W72" s="103"/>
      <c r="X72" s="103"/>
      <c r="AA72" s="103"/>
    </row>
    <row r="73" spans="1:2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U73" s="103"/>
      <c r="V73" s="103"/>
      <c r="W73" s="103"/>
      <c r="X73" s="103"/>
      <c r="AA73" s="103"/>
    </row>
    <row r="74" spans="1:2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U74" s="103"/>
      <c r="V74" s="103"/>
      <c r="W74" s="103"/>
      <c r="X74" s="103"/>
      <c r="AA74" s="103"/>
    </row>
    <row r="75" spans="1:2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U75" s="103"/>
      <c r="V75" s="103"/>
      <c r="W75" s="103"/>
      <c r="X75" s="103"/>
      <c r="AA75" s="103"/>
    </row>
    <row r="76" spans="1:2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U76" s="103"/>
      <c r="V76" s="103"/>
      <c r="W76" s="103"/>
      <c r="X76" s="103"/>
      <c r="AA76" s="103"/>
    </row>
    <row r="77" spans="1:2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U77" s="103"/>
      <c r="V77" s="103"/>
      <c r="W77" s="103"/>
      <c r="X77" s="103"/>
      <c r="AA77" s="103"/>
    </row>
    <row r="78" spans="1:2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U78" s="103"/>
      <c r="V78" s="103"/>
      <c r="W78" s="103"/>
      <c r="X78" s="103"/>
      <c r="AA78" s="103"/>
    </row>
    <row r="79" spans="1:2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U79" s="103"/>
      <c r="V79" s="103"/>
      <c r="W79" s="103"/>
      <c r="X79" s="103"/>
      <c r="AA79" s="103"/>
    </row>
    <row r="80" spans="1:2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U80" s="103"/>
      <c r="V80" s="103"/>
      <c r="W80" s="103"/>
      <c r="X80" s="103"/>
      <c r="AA80" s="103"/>
    </row>
    <row r="81" spans="1:2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U81" s="103"/>
      <c r="V81" s="103"/>
      <c r="W81" s="103"/>
      <c r="X81" s="103"/>
      <c r="AA81" s="103"/>
    </row>
    <row r="82" spans="1:2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U82" s="103"/>
      <c r="V82" s="103"/>
      <c r="W82" s="103"/>
      <c r="X82" s="103"/>
      <c r="AA82" s="103"/>
    </row>
    <row r="83" spans="1:2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U83" s="103"/>
      <c r="V83" s="103"/>
      <c r="W83" s="103"/>
      <c r="X83" s="103"/>
      <c r="AA83" s="103"/>
    </row>
    <row r="84" spans="1:2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U84" s="103"/>
      <c r="V84" s="103"/>
      <c r="W84" s="103"/>
      <c r="X84" s="103"/>
      <c r="AA84" s="103"/>
    </row>
    <row r="85" spans="1:2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U85" s="103"/>
      <c r="V85" s="103"/>
      <c r="W85" s="103"/>
      <c r="X85" s="103"/>
      <c r="AA85" s="103"/>
    </row>
    <row r="86" spans="1:2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U86" s="103"/>
      <c r="V86" s="103"/>
      <c r="W86" s="103"/>
      <c r="X86" s="103"/>
      <c r="AA86" s="103"/>
    </row>
    <row r="87" spans="1:2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U87" s="103"/>
      <c r="V87" s="103"/>
      <c r="W87" s="103"/>
      <c r="X87" s="103"/>
      <c r="AA87" s="103"/>
    </row>
    <row r="88" spans="1:2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U88" s="103"/>
      <c r="V88" s="103"/>
      <c r="W88" s="103"/>
      <c r="X88" s="103"/>
      <c r="AA88" s="103"/>
    </row>
    <row r="89" spans="1:2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U89" s="103"/>
      <c r="V89" s="103"/>
      <c r="W89" s="103"/>
      <c r="X89" s="103"/>
      <c r="AA89" s="103"/>
    </row>
    <row r="90" spans="1:27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U90" s="103"/>
      <c r="V90" s="103"/>
      <c r="W90" s="103"/>
      <c r="X90" s="103"/>
      <c r="AA90" s="103"/>
    </row>
    <row r="91" spans="1:27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U91" s="103"/>
      <c r="V91" s="103"/>
      <c r="W91" s="103"/>
      <c r="X91" s="103"/>
      <c r="AA91" s="103"/>
    </row>
    <row r="92" spans="1:27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U92" s="103"/>
      <c r="V92" s="103"/>
      <c r="W92" s="103"/>
      <c r="X92" s="103"/>
      <c r="AA92" s="103"/>
    </row>
    <row r="93" spans="1:27" ht="18" customHeight="1" x14ac:dyDescent="0.2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U93" s="103"/>
      <c r="V93" s="103"/>
      <c r="W93" s="103"/>
      <c r="X93" s="103"/>
      <c r="AA93" s="103"/>
    </row>
    <row r="94" spans="1:27" ht="18" customHeight="1" x14ac:dyDescent="0.2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U94" s="103"/>
      <c r="V94" s="103"/>
      <c r="W94" s="103"/>
      <c r="X94" s="103"/>
      <c r="AA94" s="103"/>
    </row>
  </sheetData>
  <mergeCells count="44">
    <mergeCell ref="I11:I12"/>
    <mergeCell ref="B2:B3"/>
    <mergeCell ref="C2:N3"/>
    <mergeCell ref="O2:P3"/>
    <mergeCell ref="B4:P4"/>
    <mergeCell ref="B5:E5"/>
    <mergeCell ref="F5:G5"/>
    <mergeCell ref="H5:J5"/>
    <mergeCell ref="K5:P5"/>
    <mergeCell ref="K11:P11"/>
    <mergeCell ref="K12:P26"/>
    <mergeCell ref="C6:P6"/>
    <mergeCell ref="D7:P7"/>
    <mergeCell ref="D8:M8"/>
    <mergeCell ref="O8:P8"/>
    <mergeCell ref="N9:N10"/>
    <mergeCell ref="C19:D19"/>
    <mergeCell ref="C20:D20"/>
    <mergeCell ref="B25:I25"/>
    <mergeCell ref="B26:I26"/>
    <mergeCell ref="C13:D13"/>
    <mergeCell ref="C14:D14"/>
    <mergeCell ref="C15:D15"/>
    <mergeCell ref="C16:D16"/>
    <mergeCell ref="C17:D17"/>
    <mergeCell ref="C21:D21"/>
    <mergeCell ref="C22:D22"/>
    <mergeCell ref="C23:D23"/>
    <mergeCell ref="B24:I24"/>
    <mergeCell ref="B11:B12"/>
    <mergeCell ref="C11:D12"/>
    <mergeCell ref="E11:G11"/>
    <mergeCell ref="H11:H12"/>
    <mergeCell ref="C18:D18"/>
    <mergeCell ref="B27:P28"/>
    <mergeCell ref="B36:D36"/>
    <mergeCell ref="F36:I36"/>
    <mergeCell ref="K36:N36"/>
    <mergeCell ref="B34:D34"/>
    <mergeCell ref="F34:I34"/>
    <mergeCell ref="K34:L34"/>
    <mergeCell ref="B35:D35"/>
    <mergeCell ref="F35:I35"/>
    <mergeCell ref="K35:L35"/>
  </mergeCells>
  <conditionalFormatting sqref="A11:A36 O30:P36">
    <cfRule type="cellIs" dxfId="50" priority="1" operator="lessThan">
      <formula>0</formula>
    </cfRule>
  </conditionalFormatting>
  <conditionalFormatting sqref="A1:S9 A10:M10 O10:S10 B11:C11 H13:S13 H14:J23 K14:S26 J25:J26 B26 Q27:S28 H29:S29">
    <cfRule type="cellIs" dxfId="49" priority="4" operator="lessThan">
      <formula>0</formula>
    </cfRule>
  </conditionalFormatting>
  <conditionalFormatting sqref="B27 B29:G29">
    <cfRule type="cellIs" dxfId="48" priority="3" operator="lessThan">
      <formula>0</formula>
    </cfRule>
  </conditionalFormatting>
  <conditionalFormatting sqref="E11:S12">
    <cfRule type="cellIs" dxfId="47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  <colBreaks count="1" manualBreakCount="1">
    <brk id="16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AB93-9A94-4734-82BF-060BFBD1DA2C}">
  <sheetPr>
    <tabColor theme="8" tint="0.59999389629810485"/>
    <pageSetUpPr fitToPage="1"/>
  </sheetPr>
  <dimension ref="A1:AC93"/>
  <sheetViews>
    <sheetView view="pageBreakPreview" zoomScale="70" zoomScaleNormal="70" zoomScaleSheetLayoutView="70" workbookViewId="0">
      <selection activeCell="B54" sqref="B54:I54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1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290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13</v>
      </c>
      <c r="D7" s="587" t="str">
        <f>+'[15]OFERTA ECONÓMICA+ ADICIONAL'!C78</f>
        <v>BALDOSA CERÁMICA PISO-PARED 20X20 CALIDAD PRIMERA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13.1</v>
      </c>
      <c r="D8" s="589" t="s">
        <v>67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336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58" t="s">
        <v>318</v>
      </c>
      <c r="D13" s="659"/>
      <c r="E13" s="126">
        <v>3.53</v>
      </c>
      <c r="F13" s="124">
        <v>1.6</v>
      </c>
      <c r="G13" s="124"/>
      <c r="H13" s="126">
        <v>1</v>
      </c>
      <c r="I13" s="126"/>
      <c r="J13" s="127">
        <f>SUM(E13*F13)*H13</f>
        <v>5.6479999999999997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58" t="s">
        <v>319</v>
      </c>
      <c r="D14" s="659"/>
      <c r="E14" s="126">
        <v>3.72</v>
      </c>
      <c r="F14" s="124">
        <v>1.6</v>
      </c>
      <c r="G14" s="124"/>
      <c r="H14" s="126">
        <v>1</v>
      </c>
      <c r="I14" s="126"/>
      <c r="J14" s="127">
        <f t="shared" ref="J14:J18" si="0">SUM(E14*F14)*H14</f>
        <v>5.9520000000000008</v>
      </c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58" t="s">
        <v>320</v>
      </c>
      <c r="D15" s="659"/>
      <c r="E15" s="126">
        <v>3.3210000000000002</v>
      </c>
      <c r="F15" s="124">
        <v>1.6</v>
      </c>
      <c r="G15" s="124"/>
      <c r="H15" s="126">
        <v>1</v>
      </c>
      <c r="I15" s="126"/>
      <c r="J15" s="127">
        <f t="shared" si="0"/>
        <v>5.313600000000001</v>
      </c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58" t="s">
        <v>321</v>
      </c>
      <c r="D16" s="659"/>
      <c r="E16" s="126">
        <v>4.04</v>
      </c>
      <c r="F16" s="124">
        <v>1.6</v>
      </c>
      <c r="G16" s="124"/>
      <c r="H16" s="126">
        <v>1</v>
      </c>
      <c r="I16" s="126"/>
      <c r="J16" s="127">
        <f t="shared" si="0"/>
        <v>6.4640000000000004</v>
      </c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18" customHeight="1" x14ac:dyDescent="0.2">
      <c r="A17" s="117"/>
      <c r="B17" s="129"/>
      <c r="C17" s="658" t="s">
        <v>322</v>
      </c>
      <c r="D17" s="659"/>
      <c r="E17" s="126">
        <v>3.75</v>
      </c>
      <c r="F17" s="124">
        <v>1.6</v>
      </c>
      <c r="G17" s="124"/>
      <c r="H17" s="126">
        <v>1</v>
      </c>
      <c r="I17" s="126"/>
      <c r="J17" s="127">
        <f t="shared" si="0"/>
        <v>6</v>
      </c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58" t="s">
        <v>323</v>
      </c>
      <c r="D18" s="659"/>
      <c r="E18" s="130">
        <v>3.93</v>
      </c>
      <c r="F18" s="124">
        <v>1.2</v>
      </c>
      <c r="G18" s="124"/>
      <c r="H18" s="126">
        <v>1</v>
      </c>
      <c r="I18" s="126"/>
      <c r="J18" s="127">
        <f t="shared" si="0"/>
        <v>4.7160000000000002</v>
      </c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18" customHeight="1" x14ac:dyDescent="0.2">
      <c r="A19" s="117"/>
      <c r="B19" s="129"/>
      <c r="C19" s="624"/>
      <c r="D19" s="625"/>
      <c r="E19" s="130"/>
      <c r="F19" s="124"/>
      <c r="G19" s="124"/>
      <c r="H19" s="126"/>
      <c r="I19" s="126"/>
      <c r="J19" s="127"/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thickBot="1" x14ac:dyDescent="0.25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33">
        <f>SUM(J13:J21)</f>
        <v>34.093600000000002</v>
      </c>
      <c r="K22" s="636"/>
      <c r="L22" s="598"/>
      <c r="M22" s="598"/>
      <c r="N22" s="598"/>
      <c r="O22" s="598"/>
      <c r="P22" s="637"/>
      <c r="Q22" s="102"/>
      <c r="R22" s="117"/>
      <c r="S22" s="102"/>
    </row>
    <row r="23" spans="1:29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  <c r="Q23" s="102"/>
      <c r="S23" s="102"/>
    </row>
    <row r="24" spans="1:29" ht="18" customHeight="1" thickBot="1" x14ac:dyDescent="0.25">
      <c r="A24" s="102"/>
      <c r="B24" s="646" t="s">
        <v>172</v>
      </c>
      <c r="C24" s="647"/>
      <c r="D24" s="647"/>
      <c r="E24" s="647"/>
      <c r="F24" s="647"/>
      <c r="G24" s="647"/>
      <c r="H24" s="647"/>
      <c r="I24" s="648"/>
      <c r="J24" s="135">
        <f>J22-J23</f>
        <v>34.093600000000002</v>
      </c>
      <c r="K24" s="638"/>
      <c r="L24" s="639"/>
      <c r="M24" s="639"/>
      <c r="N24" s="639"/>
      <c r="O24" s="639"/>
      <c r="P24" s="640"/>
      <c r="Q24" s="102"/>
      <c r="R24" s="102"/>
      <c r="S24" s="102"/>
    </row>
    <row r="25" spans="1:29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  <c r="Q25" s="102"/>
      <c r="R25" s="102"/>
      <c r="S25" s="102"/>
    </row>
    <row r="26" spans="1:29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29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29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29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29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29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29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29" s="141" customFormat="1" ht="18" customHeight="1" thickBot="1" x14ac:dyDescent="0.25">
      <c r="B33" s="163"/>
      <c r="C33" s="164"/>
      <c r="D33" s="164"/>
      <c r="E33" s="164"/>
      <c r="F33" s="164"/>
      <c r="G33" s="164"/>
      <c r="I33" s="161"/>
      <c r="J33" s="115"/>
      <c r="N33" s="147"/>
      <c r="O33" s="162"/>
      <c r="P33" s="162"/>
      <c r="U33" s="148"/>
      <c r="V33" s="148"/>
      <c r="W33" s="148"/>
      <c r="X33" s="148"/>
      <c r="AA33" s="149"/>
    </row>
    <row r="34" spans="1:29" ht="18" customHeight="1" x14ac:dyDescent="0.2">
      <c r="A34" s="102"/>
      <c r="B34" s="562"/>
      <c r="C34" s="564" t="s">
        <v>164</v>
      </c>
      <c r="D34" s="565"/>
      <c r="E34" s="565"/>
      <c r="F34" s="565"/>
      <c r="G34" s="565"/>
      <c r="H34" s="565"/>
      <c r="I34" s="565"/>
      <c r="J34" s="565"/>
      <c r="K34" s="565"/>
      <c r="L34" s="565"/>
      <c r="M34" s="565"/>
      <c r="N34" s="566"/>
      <c r="O34" s="570"/>
      <c r="P34" s="571"/>
      <c r="Q34" s="102"/>
      <c r="R34" s="102"/>
      <c r="S34" s="102"/>
    </row>
    <row r="35" spans="1:29" ht="63" customHeight="1" x14ac:dyDescent="0.2">
      <c r="A35" s="102"/>
      <c r="B35" s="563"/>
      <c r="C35" s="567"/>
      <c r="D35" s="568"/>
      <c r="E35" s="568"/>
      <c r="F35" s="568"/>
      <c r="G35" s="568"/>
      <c r="H35" s="568"/>
      <c r="I35" s="568"/>
      <c r="J35" s="568"/>
      <c r="K35" s="568"/>
      <c r="L35" s="568"/>
      <c r="M35" s="568"/>
      <c r="N35" s="569"/>
      <c r="O35" s="572"/>
      <c r="P35" s="573"/>
      <c r="Q35" s="102"/>
      <c r="R35" s="102"/>
      <c r="S35" s="102"/>
    </row>
    <row r="36" spans="1:29" ht="18" customHeight="1" x14ac:dyDescent="0.2">
      <c r="A36" s="102"/>
      <c r="B36" s="574"/>
      <c r="C36" s="575"/>
      <c r="D36" s="575"/>
      <c r="E36" s="575"/>
      <c r="F36" s="575"/>
      <c r="G36" s="575"/>
      <c r="H36" s="575"/>
      <c r="I36" s="575"/>
      <c r="J36" s="575"/>
      <c r="K36" s="575"/>
      <c r="L36" s="575"/>
      <c r="M36" s="575"/>
      <c r="N36" s="575"/>
      <c r="O36" s="575"/>
      <c r="P36" s="576"/>
      <c r="Q36" s="102"/>
      <c r="R36" s="102"/>
      <c r="S36" s="102"/>
    </row>
    <row r="37" spans="1:29" ht="36.75" customHeight="1" thickBot="1" x14ac:dyDescent="0.25">
      <c r="A37" s="102"/>
      <c r="B37" s="577" t="s">
        <v>165</v>
      </c>
      <c r="C37" s="578"/>
      <c r="D37" s="578"/>
      <c r="E37" s="579"/>
      <c r="F37" s="580"/>
      <c r="G37" s="580"/>
      <c r="H37" s="581"/>
      <c r="I37" s="578"/>
      <c r="J37" s="579"/>
      <c r="K37" s="582" t="s">
        <v>290</v>
      </c>
      <c r="L37" s="583"/>
      <c r="M37" s="583"/>
      <c r="N37" s="583"/>
      <c r="O37" s="583"/>
      <c r="P37" s="584"/>
      <c r="Q37" s="102"/>
      <c r="R37" s="102"/>
      <c r="S37" s="102"/>
    </row>
    <row r="38" spans="1:29" ht="18" customHeight="1" x14ac:dyDescent="0.2">
      <c r="A38" s="102"/>
      <c r="B38" s="106" t="s">
        <v>166</v>
      </c>
      <c r="C38" s="585" t="s">
        <v>167</v>
      </c>
      <c r="D38" s="585"/>
      <c r="E38" s="585"/>
      <c r="F38" s="585"/>
      <c r="G38" s="585"/>
      <c r="H38" s="585"/>
      <c r="I38" s="585"/>
      <c r="J38" s="585"/>
      <c r="K38" s="585"/>
      <c r="L38" s="585"/>
      <c r="M38" s="585"/>
      <c r="N38" s="585"/>
      <c r="O38" s="585"/>
      <c r="P38" s="586"/>
      <c r="Q38" s="102"/>
      <c r="R38" s="102"/>
      <c r="S38" s="102"/>
    </row>
    <row r="39" spans="1:29" ht="18" customHeight="1" x14ac:dyDescent="0.2">
      <c r="A39" s="102"/>
      <c r="B39" s="107" t="s">
        <v>168</v>
      </c>
      <c r="C39" s="108">
        <v>13</v>
      </c>
      <c r="D39" s="587" t="str">
        <f>+'[15]OFERTA ECONÓMICA+ ADICIONAL'!C107</f>
        <v>PUERTA EN LÁMINA CAL 18 INC. ANTICORROSIVO</v>
      </c>
      <c r="E39" s="587"/>
      <c r="F39" s="587"/>
      <c r="G39" s="587"/>
      <c r="H39" s="587"/>
      <c r="I39" s="587"/>
      <c r="J39" s="587"/>
      <c r="K39" s="587"/>
      <c r="L39" s="587"/>
      <c r="M39" s="587"/>
      <c r="N39" s="587"/>
      <c r="O39" s="587"/>
      <c r="P39" s="588"/>
      <c r="Q39" s="102"/>
      <c r="R39" s="102"/>
      <c r="S39" s="102"/>
    </row>
    <row r="40" spans="1:29" ht="18" customHeight="1" thickBot="1" x14ac:dyDescent="0.25">
      <c r="A40" s="102"/>
      <c r="B40" s="109" t="s">
        <v>2</v>
      </c>
      <c r="C40" s="110">
        <v>13.2</v>
      </c>
      <c r="D40" s="589" t="s">
        <v>69</v>
      </c>
      <c r="E40" s="589"/>
      <c r="F40" s="589"/>
      <c r="G40" s="589"/>
      <c r="H40" s="589"/>
      <c r="I40" s="589"/>
      <c r="J40" s="589"/>
      <c r="K40" s="589"/>
      <c r="L40" s="589"/>
      <c r="M40" s="589"/>
      <c r="N40" s="111" t="s">
        <v>5</v>
      </c>
      <c r="O40" s="590"/>
      <c r="P40" s="591"/>
      <c r="Q40" s="102"/>
      <c r="R40" s="102"/>
      <c r="S40" s="102"/>
    </row>
    <row r="41" spans="1:29" ht="18" customHeight="1" x14ac:dyDescent="0.2">
      <c r="A41" s="102"/>
      <c r="B41" s="11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592" t="s">
        <v>215</v>
      </c>
      <c r="O41" s="102"/>
      <c r="P41" s="113"/>
      <c r="Q41" s="102"/>
      <c r="R41" s="102"/>
      <c r="S41" s="102"/>
    </row>
    <row r="42" spans="1:29" ht="18" customHeight="1" thickBot="1" x14ac:dyDescent="0.25">
      <c r="A42" s="102"/>
      <c r="B42" s="114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593"/>
      <c r="O42" s="115"/>
      <c r="P42" s="116"/>
      <c r="Q42" s="102"/>
      <c r="R42" s="102"/>
      <c r="S42" s="102"/>
    </row>
    <row r="43" spans="1:29" ht="18" customHeight="1" thickBot="1" x14ac:dyDescent="0.3">
      <c r="A43" s="117"/>
      <c r="B43" s="608" t="s">
        <v>169</v>
      </c>
      <c r="C43" s="627" t="s">
        <v>170</v>
      </c>
      <c r="D43" s="628"/>
      <c r="E43" s="610" t="s">
        <v>171</v>
      </c>
      <c r="F43" s="612"/>
      <c r="G43" s="612"/>
      <c r="H43" s="622" t="s">
        <v>6</v>
      </c>
      <c r="I43" s="622" t="s">
        <v>224</v>
      </c>
      <c r="J43" s="118" t="s">
        <v>172</v>
      </c>
      <c r="K43" s="631" t="s">
        <v>173</v>
      </c>
      <c r="L43" s="595"/>
      <c r="M43" s="595"/>
      <c r="N43" s="595"/>
      <c r="O43" s="595"/>
      <c r="P43" s="632"/>
      <c r="Q43" s="117"/>
      <c r="R43" s="117"/>
      <c r="S43" s="117"/>
    </row>
    <row r="44" spans="1:29" ht="25.5" customHeight="1" x14ac:dyDescent="0.2">
      <c r="A44" s="119"/>
      <c r="B44" s="609"/>
      <c r="C44" s="629"/>
      <c r="D44" s="630"/>
      <c r="E44" s="120" t="s">
        <v>211</v>
      </c>
      <c r="F44" s="178" t="s">
        <v>336</v>
      </c>
      <c r="G44" s="178" t="s">
        <v>218</v>
      </c>
      <c r="H44" s="623"/>
      <c r="I44" s="623"/>
      <c r="J44" s="121" t="s">
        <v>177</v>
      </c>
      <c r="K44" s="633" t="s">
        <v>86</v>
      </c>
      <c r="L44" s="634"/>
      <c r="M44" s="634"/>
      <c r="N44" s="634"/>
      <c r="O44" s="634"/>
      <c r="P44" s="635"/>
      <c r="Q44" s="119"/>
      <c r="R44" s="119"/>
      <c r="S44" s="119"/>
    </row>
    <row r="45" spans="1:29" ht="18" customHeight="1" x14ac:dyDescent="0.2">
      <c r="A45" s="117"/>
      <c r="B45" s="122"/>
      <c r="C45" s="658" t="s">
        <v>318</v>
      </c>
      <c r="D45" s="659"/>
      <c r="E45" s="123">
        <v>1.1299999999999999</v>
      </c>
      <c r="F45" s="124">
        <v>1.03</v>
      </c>
      <c r="G45" s="124"/>
      <c r="H45" s="126">
        <v>1</v>
      </c>
      <c r="I45" s="126"/>
      <c r="J45" s="127">
        <f>SUM(E45*F45)*H45</f>
        <v>1.1638999999999999</v>
      </c>
      <c r="K45" s="636"/>
      <c r="L45" s="598"/>
      <c r="M45" s="598"/>
      <c r="N45" s="598"/>
      <c r="O45" s="598"/>
      <c r="P45" s="637"/>
      <c r="Q45" s="117"/>
      <c r="R45" s="117"/>
      <c r="S45" s="117"/>
      <c r="AC45" s="128"/>
    </row>
    <row r="46" spans="1:29" ht="18" customHeight="1" x14ac:dyDescent="0.2">
      <c r="A46" s="117"/>
      <c r="B46" s="129"/>
      <c r="C46" s="658" t="s">
        <v>319</v>
      </c>
      <c r="D46" s="659"/>
      <c r="E46" s="130">
        <v>1.2</v>
      </c>
      <c r="F46" s="124">
        <v>1.03</v>
      </c>
      <c r="G46" s="124"/>
      <c r="H46" s="126">
        <v>1</v>
      </c>
      <c r="I46" s="126"/>
      <c r="J46" s="127">
        <f t="shared" ref="J46:J49" si="1">SUM(E46*F46)*H46</f>
        <v>1.236</v>
      </c>
      <c r="K46" s="636"/>
      <c r="L46" s="598"/>
      <c r="M46" s="598"/>
      <c r="N46" s="598"/>
      <c r="O46" s="598"/>
      <c r="P46" s="637"/>
      <c r="Q46" s="117"/>
      <c r="R46" s="117"/>
      <c r="S46" s="117"/>
      <c r="AC46" s="128"/>
    </row>
    <row r="47" spans="1:29" ht="18" customHeight="1" x14ac:dyDescent="0.2">
      <c r="A47" s="117"/>
      <c r="B47" s="129"/>
      <c r="C47" s="658" t="s">
        <v>320</v>
      </c>
      <c r="D47" s="659"/>
      <c r="E47" s="130">
        <v>1.2</v>
      </c>
      <c r="F47" s="124">
        <v>0.9</v>
      </c>
      <c r="G47" s="124"/>
      <c r="H47" s="126">
        <v>1</v>
      </c>
      <c r="I47" s="126"/>
      <c r="J47" s="127">
        <f t="shared" si="1"/>
        <v>1.08</v>
      </c>
      <c r="K47" s="636"/>
      <c r="L47" s="598"/>
      <c r="M47" s="598"/>
      <c r="N47" s="598"/>
      <c r="O47" s="598"/>
      <c r="P47" s="637"/>
      <c r="Q47" s="117"/>
      <c r="R47" s="117"/>
      <c r="S47" s="117"/>
      <c r="AC47" s="128"/>
    </row>
    <row r="48" spans="1:29" ht="18" customHeight="1" x14ac:dyDescent="0.2">
      <c r="A48" s="117"/>
      <c r="B48" s="129"/>
      <c r="C48" s="658" t="s">
        <v>321</v>
      </c>
      <c r="D48" s="659"/>
      <c r="E48" s="130">
        <v>1.2</v>
      </c>
      <c r="F48" s="124">
        <v>1.1499999999999999</v>
      </c>
      <c r="G48" s="124"/>
      <c r="H48" s="126">
        <v>1</v>
      </c>
      <c r="I48" s="126"/>
      <c r="J48" s="127">
        <f t="shared" si="1"/>
        <v>1.38</v>
      </c>
      <c r="K48" s="636"/>
      <c r="L48" s="598"/>
      <c r="M48" s="598"/>
      <c r="N48" s="598"/>
      <c r="O48" s="598"/>
      <c r="P48" s="637"/>
      <c r="Q48" s="117"/>
      <c r="R48" s="117"/>
      <c r="S48" s="117"/>
      <c r="AC48" s="128"/>
    </row>
    <row r="49" spans="1:29" ht="18" customHeight="1" x14ac:dyDescent="0.2">
      <c r="A49" s="117"/>
      <c r="B49" s="129"/>
      <c r="C49" s="658" t="s">
        <v>322</v>
      </c>
      <c r="D49" s="659"/>
      <c r="E49" s="130">
        <v>1.2</v>
      </c>
      <c r="F49" s="124">
        <v>1.05</v>
      </c>
      <c r="G49" s="124"/>
      <c r="H49" s="126">
        <v>1</v>
      </c>
      <c r="I49" s="126"/>
      <c r="J49" s="127">
        <f t="shared" si="1"/>
        <v>1.26</v>
      </c>
      <c r="K49" s="636"/>
      <c r="L49" s="598"/>
      <c r="M49" s="598"/>
      <c r="N49" s="598"/>
      <c r="O49" s="598"/>
      <c r="P49" s="637"/>
      <c r="Q49" s="117"/>
      <c r="R49" s="117"/>
      <c r="S49" s="117"/>
      <c r="AC49" s="128"/>
    </row>
    <row r="50" spans="1:29" ht="18" customHeight="1" x14ac:dyDescent="0.2">
      <c r="A50" s="117"/>
      <c r="B50" s="129"/>
      <c r="C50" s="624"/>
      <c r="D50" s="625"/>
      <c r="E50" s="130"/>
      <c r="F50" s="124"/>
      <c r="G50" s="124"/>
      <c r="H50" s="126"/>
      <c r="I50" s="126"/>
      <c r="J50" s="127"/>
      <c r="K50" s="636"/>
      <c r="L50" s="598"/>
      <c r="M50" s="598"/>
      <c r="N50" s="598"/>
      <c r="O50" s="598"/>
      <c r="P50" s="637"/>
      <c r="Q50" s="117"/>
      <c r="R50" s="117"/>
      <c r="S50" s="117"/>
      <c r="AC50" s="128"/>
    </row>
    <row r="51" spans="1:29" ht="18" customHeight="1" x14ac:dyDescent="0.2">
      <c r="A51" s="117"/>
      <c r="B51" s="129"/>
      <c r="C51" s="624"/>
      <c r="D51" s="625"/>
      <c r="E51" s="130"/>
      <c r="F51" s="124"/>
      <c r="G51" s="124"/>
      <c r="H51" s="126"/>
      <c r="I51" s="126"/>
      <c r="J51" s="127"/>
      <c r="K51" s="636"/>
      <c r="L51" s="598"/>
      <c r="M51" s="598"/>
      <c r="N51" s="598"/>
      <c r="O51" s="598"/>
      <c r="P51" s="637"/>
      <c r="Q51" s="117"/>
      <c r="R51" s="117"/>
      <c r="S51" s="117"/>
      <c r="AC51" s="128"/>
    </row>
    <row r="52" spans="1:29" ht="18" customHeight="1" x14ac:dyDescent="0.2">
      <c r="A52" s="117"/>
      <c r="B52" s="129"/>
      <c r="C52" s="624"/>
      <c r="D52" s="625"/>
      <c r="E52" s="130"/>
      <c r="F52" s="124"/>
      <c r="G52" s="124"/>
      <c r="H52" s="126"/>
      <c r="I52" s="126"/>
      <c r="J52" s="127"/>
      <c r="K52" s="636"/>
      <c r="L52" s="598"/>
      <c r="M52" s="598"/>
      <c r="N52" s="598"/>
      <c r="O52" s="598"/>
      <c r="P52" s="637"/>
      <c r="Q52" s="117"/>
      <c r="R52" s="117"/>
      <c r="S52" s="117"/>
      <c r="AC52" s="128"/>
    </row>
    <row r="53" spans="1:29" ht="18" customHeight="1" thickBot="1" x14ac:dyDescent="0.25">
      <c r="A53" s="117"/>
      <c r="B53" s="129"/>
      <c r="C53" s="624"/>
      <c r="D53" s="625"/>
      <c r="E53" s="130"/>
      <c r="F53" s="124"/>
      <c r="G53" s="124"/>
      <c r="H53" s="126"/>
      <c r="I53" s="126"/>
      <c r="J53" s="127"/>
      <c r="K53" s="636"/>
      <c r="L53" s="598"/>
      <c r="M53" s="598"/>
      <c r="N53" s="598"/>
      <c r="O53" s="598"/>
      <c r="P53" s="637"/>
      <c r="Q53" s="117"/>
      <c r="R53" s="117"/>
      <c r="S53" s="117"/>
      <c r="AC53" s="128"/>
    </row>
    <row r="54" spans="1:29" ht="18" customHeight="1" thickBot="1" x14ac:dyDescent="0.25">
      <c r="A54" s="102"/>
      <c r="B54" s="643" t="s">
        <v>182</v>
      </c>
      <c r="C54" s="644"/>
      <c r="D54" s="644"/>
      <c r="E54" s="644"/>
      <c r="F54" s="644"/>
      <c r="G54" s="644"/>
      <c r="H54" s="644"/>
      <c r="I54" s="645"/>
      <c r="J54" s="133">
        <f>SUM(J45:J53)</f>
        <v>6.1198999999999995</v>
      </c>
      <c r="K54" s="636"/>
      <c r="L54" s="598"/>
      <c r="M54" s="598"/>
      <c r="N54" s="598"/>
      <c r="O54" s="598"/>
      <c r="P54" s="637"/>
      <c r="Q54" s="102"/>
      <c r="R54" s="117"/>
      <c r="S54" s="102"/>
    </row>
    <row r="55" spans="1:29" ht="18" customHeight="1" thickBot="1" x14ac:dyDescent="0.25">
      <c r="A55" s="102"/>
      <c r="B55" s="643" t="s">
        <v>183</v>
      </c>
      <c r="C55" s="644"/>
      <c r="D55" s="644"/>
      <c r="E55" s="644"/>
      <c r="F55" s="644"/>
      <c r="G55" s="644"/>
      <c r="H55" s="644"/>
      <c r="I55" s="645"/>
      <c r="J55" s="134">
        <v>0</v>
      </c>
      <c r="K55" s="636"/>
      <c r="L55" s="598"/>
      <c r="M55" s="598"/>
      <c r="N55" s="598"/>
      <c r="O55" s="598"/>
      <c r="P55" s="637"/>
      <c r="Q55" s="102"/>
      <c r="S55" s="102"/>
    </row>
    <row r="56" spans="1:29" ht="18" customHeight="1" thickBot="1" x14ac:dyDescent="0.25">
      <c r="A56" s="102"/>
      <c r="B56" s="646" t="s">
        <v>172</v>
      </c>
      <c r="C56" s="647"/>
      <c r="D56" s="647"/>
      <c r="E56" s="647"/>
      <c r="F56" s="647"/>
      <c r="G56" s="647"/>
      <c r="H56" s="647"/>
      <c r="I56" s="648"/>
      <c r="J56" s="135">
        <f>J54-J55</f>
        <v>6.1198999999999995</v>
      </c>
      <c r="K56" s="638"/>
      <c r="L56" s="639"/>
      <c r="M56" s="639"/>
      <c r="N56" s="639"/>
      <c r="O56" s="639"/>
      <c r="P56" s="640"/>
      <c r="Q56" s="102"/>
      <c r="R56" s="102"/>
      <c r="S56" s="102"/>
    </row>
    <row r="57" spans="1:29" ht="18" customHeight="1" x14ac:dyDescent="0.2">
      <c r="A57" s="102"/>
      <c r="B57" s="136"/>
      <c r="C57" s="137"/>
      <c r="D57" s="137"/>
      <c r="E57" s="137"/>
      <c r="F57" s="137"/>
      <c r="G57" s="137"/>
      <c r="H57" s="138"/>
      <c r="I57" s="138"/>
      <c r="J57" s="138"/>
      <c r="K57" s="139"/>
      <c r="L57" s="138"/>
      <c r="M57" s="138"/>
      <c r="N57" s="138"/>
      <c r="O57" s="138"/>
      <c r="P57" s="140"/>
      <c r="Q57" s="102"/>
      <c r="R57" s="102"/>
      <c r="S57" s="102"/>
    </row>
    <row r="58" spans="1:29" s="141" customFormat="1" ht="18" customHeight="1" x14ac:dyDescent="0.2">
      <c r="B58" s="337" t="s">
        <v>411</v>
      </c>
      <c r="C58" s="337"/>
      <c r="D58" s="337"/>
      <c r="E58" s="337"/>
      <c r="F58" s="337" t="s">
        <v>412</v>
      </c>
      <c r="G58" s="337"/>
      <c r="H58" s="338"/>
      <c r="I58" s="337"/>
      <c r="J58" s="337"/>
      <c r="K58" s="337" t="s">
        <v>411</v>
      </c>
      <c r="L58" s="337"/>
      <c r="M58" s="338"/>
      <c r="N58" s="337"/>
      <c r="O58" s="102"/>
      <c r="P58" s="113"/>
    </row>
    <row r="59" spans="1:29" s="141" customFormat="1" ht="18" customHeight="1" x14ac:dyDescent="0.2">
      <c r="B59" s="337"/>
      <c r="C59" s="337"/>
      <c r="D59" s="337"/>
      <c r="E59" s="337"/>
      <c r="F59" s="337"/>
      <c r="G59" s="337"/>
      <c r="H59" s="338"/>
      <c r="I59" s="337"/>
      <c r="J59" s="337"/>
      <c r="K59" s="337"/>
      <c r="L59" s="337"/>
      <c r="M59" s="338"/>
      <c r="N59" s="337"/>
      <c r="O59" s="102"/>
      <c r="P59" s="113"/>
    </row>
    <row r="60" spans="1:29" s="141" customFormat="1" ht="18" customHeight="1" x14ac:dyDescent="0.2">
      <c r="B60" s="337"/>
      <c r="C60" s="337"/>
      <c r="D60" s="337"/>
      <c r="E60" s="337"/>
      <c r="F60" s="337"/>
      <c r="G60" s="337"/>
      <c r="H60" s="338"/>
      <c r="I60" s="337"/>
      <c r="J60" s="337"/>
      <c r="K60" s="337"/>
      <c r="L60" s="337"/>
      <c r="M60" s="338"/>
      <c r="N60" s="337"/>
      <c r="O60" s="102"/>
      <c r="P60" s="102"/>
    </row>
    <row r="61" spans="1:29" s="141" customFormat="1" ht="18" customHeight="1" thickBot="1" x14ac:dyDescent="0.25">
      <c r="B61" s="346"/>
      <c r="C61" s="347"/>
      <c r="D61" s="348"/>
      <c r="E61" s="340"/>
      <c r="F61" s="346"/>
      <c r="G61" s="346"/>
      <c r="H61" s="354"/>
      <c r="I61" s="346"/>
      <c r="J61" s="341"/>
      <c r="K61" s="346"/>
      <c r="L61" s="346"/>
      <c r="M61" s="360"/>
      <c r="N61" s="339"/>
      <c r="O61" s="102"/>
      <c r="P61" s="102"/>
    </row>
    <row r="62" spans="1:29" s="141" customFormat="1" ht="18" customHeight="1" x14ac:dyDescent="0.2">
      <c r="B62" s="558" t="s">
        <v>413</v>
      </c>
      <c r="C62" s="558"/>
      <c r="D62" s="558"/>
      <c r="E62" s="342"/>
      <c r="F62" s="559" t="s">
        <v>414</v>
      </c>
      <c r="G62" s="559"/>
      <c r="H62" s="559"/>
      <c r="I62" s="559"/>
      <c r="J62" s="343"/>
      <c r="K62" s="561" t="s">
        <v>429</v>
      </c>
      <c r="L62" s="561"/>
      <c r="M62" s="342"/>
      <c r="N62" s="358"/>
      <c r="O62" s="162"/>
      <c r="P62" s="162"/>
    </row>
    <row r="63" spans="1:29" s="141" customFormat="1" ht="18" customHeight="1" x14ac:dyDescent="0.2">
      <c r="B63" s="558" t="s">
        <v>415</v>
      </c>
      <c r="C63" s="558"/>
      <c r="D63" s="558"/>
      <c r="E63" s="342"/>
      <c r="F63" s="559" t="s">
        <v>416</v>
      </c>
      <c r="G63" s="559"/>
      <c r="H63" s="559"/>
      <c r="I63" s="559"/>
      <c r="J63" s="343"/>
      <c r="K63" s="559" t="s">
        <v>417</v>
      </c>
      <c r="L63" s="559"/>
      <c r="M63" s="342"/>
      <c r="N63" s="342"/>
      <c r="O63" s="162"/>
      <c r="P63" s="162"/>
    </row>
    <row r="64" spans="1:29" s="141" customFormat="1" ht="18" customHeight="1" x14ac:dyDescent="0.2">
      <c r="B64" s="558" t="s">
        <v>418</v>
      </c>
      <c r="C64" s="558"/>
      <c r="D64" s="558"/>
      <c r="E64" s="342"/>
      <c r="F64" s="559" t="s">
        <v>419</v>
      </c>
      <c r="G64" s="559"/>
      <c r="H64" s="559"/>
      <c r="I64" s="559"/>
      <c r="J64" s="343"/>
      <c r="K64" s="558"/>
      <c r="L64" s="558"/>
      <c r="M64" s="558"/>
      <c r="N64" s="558"/>
      <c r="O64" s="165"/>
      <c r="P64" s="165"/>
    </row>
    <row r="65" spans="1:2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U65" s="103"/>
      <c r="V65" s="103"/>
      <c r="W65" s="103"/>
      <c r="X65" s="103"/>
      <c r="AA65" s="103"/>
    </row>
    <row r="66" spans="1:2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U66" s="103"/>
      <c r="V66" s="103"/>
      <c r="W66" s="103"/>
      <c r="X66" s="103"/>
      <c r="AA66" s="103"/>
    </row>
    <row r="67" spans="1:2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U67" s="103"/>
      <c r="V67" s="103"/>
      <c r="W67" s="103"/>
      <c r="X67" s="103"/>
      <c r="AA67" s="103"/>
    </row>
    <row r="68" spans="1:2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U68" s="103"/>
      <c r="V68" s="103"/>
      <c r="W68" s="103"/>
      <c r="X68" s="103"/>
      <c r="AA68" s="103"/>
    </row>
    <row r="69" spans="1:2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U69" s="103"/>
      <c r="V69" s="103"/>
      <c r="W69" s="103"/>
      <c r="X69" s="103"/>
      <c r="AA69" s="103"/>
    </row>
    <row r="70" spans="1:2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U70" s="103"/>
      <c r="V70" s="103"/>
      <c r="W70" s="103"/>
      <c r="X70" s="103"/>
      <c r="AA70" s="103"/>
    </row>
    <row r="71" spans="1:2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U71" s="103"/>
      <c r="V71" s="103"/>
      <c r="W71" s="103"/>
      <c r="X71" s="103"/>
      <c r="AA71" s="103"/>
    </row>
    <row r="72" spans="1:2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U72" s="103"/>
      <c r="V72" s="103"/>
      <c r="W72" s="103"/>
      <c r="X72" s="103"/>
      <c r="AA72" s="103"/>
    </row>
    <row r="73" spans="1:2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U73" s="103"/>
      <c r="V73" s="103"/>
      <c r="W73" s="103"/>
      <c r="X73" s="103"/>
      <c r="AA73" s="103"/>
    </row>
    <row r="74" spans="1:2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U74" s="103"/>
      <c r="V74" s="103"/>
      <c r="W74" s="103"/>
      <c r="X74" s="103"/>
      <c r="AA74" s="103"/>
    </row>
    <row r="75" spans="1:2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U75" s="103"/>
      <c r="V75" s="103"/>
      <c r="W75" s="103"/>
      <c r="X75" s="103"/>
      <c r="AA75" s="103"/>
    </row>
    <row r="76" spans="1:2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U76" s="103"/>
      <c r="V76" s="103"/>
      <c r="W76" s="103"/>
      <c r="X76" s="103"/>
      <c r="AA76" s="103"/>
    </row>
    <row r="77" spans="1:2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U77" s="103"/>
      <c r="V77" s="103"/>
      <c r="W77" s="103"/>
      <c r="X77" s="103"/>
      <c r="AA77" s="103"/>
    </row>
    <row r="78" spans="1:2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U78" s="103"/>
      <c r="V78" s="103"/>
      <c r="W78" s="103"/>
      <c r="X78" s="103"/>
      <c r="AA78" s="103"/>
    </row>
    <row r="79" spans="1:2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U79" s="103"/>
      <c r="V79" s="103"/>
      <c r="W79" s="103"/>
      <c r="X79" s="103"/>
      <c r="AA79" s="103"/>
    </row>
    <row r="80" spans="1:2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U80" s="103"/>
      <c r="V80" s="103"/>
      <c r="W80" s="103"/>
      <c r="X80" s="103"/>
      <c r="AA80" s="103"/>
    </row>
    <row r="81" spans="1:2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U81" s="103"/>
      <c r="V81" s="103"/>
      <c r="W81" s="103"/>
      <c r="X81" s="103"/>
      <c r="AA81" s="103"/>
    </row>
    <row r="82" spans="1:2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U82" s="103"/>
      <c r="V82" s="103"/>
      <c r="W82" s="103"/>
      <c r="X82" s="103"/>
      <c r="AA82" s="103"/>
    </row>
    <row r="83" spans="1:2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U83" s="103"/>
      <c r="V83" s="103"/>
      <c r="W83" s="103"/>
      <c r="X83" s="103"/>
      <c r="AA83" s="103"/>
    </row>
    <row r="84" spans="1:2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U84" s="103"/>
      <c r="V84" s="103"/>
      <c r="W84" s="103"/>
      <c r="X84" s="103"/>
      <c r="AA84" s="103"/>
    </row>
    <row r="85" spans="1:2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U85" s="103"/>
      <c r="V85" s="103"/>
      <c r="W85" s="103"/>
      <c r="X85" s="103"/>
      <c r="AA85" s="103"/>
    </row>
    <row r="86" spans="1:2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U86" s="103"/>
      <c r="V86" s="103"/>
      <c r="W86" s="103"/>
      <c r="X86" s="103"/>
      <c r="AA86" s="103"/>
    </row>
    <row r="87" spans="1:2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U87" s="103"/>
      <c r="V87" s="103"/>
      <c r="W87" s="103"/>
      <c r="X87" s="103"/>
      <c r="AA87" s="103"/>
    </row>
    <row r="88" spans="1:2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U88" s="103"/>
      <c r="V88" s="103"/>
      <c r="W88" s="103"/>
      <c r="X88" s="103"/>
      <c r="AA88" s="103"/>
    </row>
    <row r="89" spans="1:2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U89" s="103"/>
      <c r="V89" s="103"/>
      <c r="W89" s="103"/>
      <c r="X89" s="103"/>
      <c r="AA89" s="103"/>
    </row>
    <row r="90" spans="1:27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U90" s="103"/>
      <c r="V90" s="103"/>
      <c r="W90" s="103"/>
      <c r="X90" s="103"/>
      <c r="AA90" s="103"/>
    </row>
    <row r="91" spans="1:27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U91" s="103"/>
      <c r="V91" s="103"/>
      <c r="W91" s="103"/>
      <c r="X91" s="103"/>
      <c r="AA91" s="103"/>
    </row>
    <row r="92" spans="1:27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U92" s="103"/>
      <c r="V92" s="103"/>
      <c r="W92" s="103"/>
      <c r="X92" s="103"/>
      <c r="AA92" s="103"/>
    </row>
    <row r="93" spans="1:27" ht="18" customHeight="1" x14ac:dyDescent="0.2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U93" s="103"/>
      <c r="V93" s="103"/>
      <c r="W93" s="103"/>
      <c r="X93" s="103"/>
      <c r="AA93" s="103"/>
    </row>
  </sheetData>
  <mergeCells count="82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B22:I22"/>
    <mergeCell ref="B23:I23"/>
    <mergeCell ref="B24:I24"/>
    <mergeCell ref="B11:B12"/>
    <mergeCell ref="C11:D12"/>
    <mergeCell ref="B30:D30"/>
    <mergeCell ref="B34:B35"/>
    <mergeCell ref="C34:N35"/>
    <mergeCell ref="O34:P35"/>
    <mergeCell ref="B36:P36"/>
    <mergeCell ref="F30:I30"/>
    <mergeCell ref="K30:L30"/>
    <mergeCell ref="B31:D31"/>
    <mergeCell ref="F31:I31"/>
    <mergeCell ref="K31:L31"/>
    <mergeCell ref="B32:D32"/>
    <mergeCell ref="F32:I32"/>
    <mergeCell ref="K32:N32"/>
    <mergeCell ref="K37:P37"/>
    <mergeCell ref="E43:G43"/>
    <mergeCell ref="H43:H44"/>
    <mergeCell ref="I43:I44"/>
    <mergeCell ref="C38:P38"/>
    <mergeCell ref="D39:P39"/>
    <mergeCell ref="D40:M40"/>
    <mergeCell ref="O40:P40"/>
    <mergeCell ref="N41:N42"/>
    <mergeCell ref="K43:P43"/>
    <mergeCell ref="B43:B44"/>
    <mergeCell ref="C43:D44"/>
    <mergeCell ref="B37:E37"/>
    <mergeCell ref="F37:G37"/>
    <mergeCell ref="H37:J37"/>
    <mergeCell ref="B62:D62"/>
    <mergeCell ref="F62:I62"/>
    <mergeCell ref="K62:L62"/>
    <mergeCell ref="C53:D53"/>
    <mergeCell ref="B54:I54"/>
    <mergeCell ref="B55:I55"/>
    <mergeCell ref="B56:I56"/>
    <mergeCell ref="K44:P56"/>
    <mergeCell ref="C45:D45"/>
    <mergeCell ref="C46:D46"/>
    <mergeCell ref="C47:D47"/>
    <mergeCell ref="C48:D48"/>
    <mergeCell ref="C49:D49"/>
    <mergeCell ref="C50:D50"/>
    <mergeCell ref="C51:D51"/>
    <mergeCell ref="C52:D52"/>
    <mergeCell ref="B63:D63"/>
    <mergeCell ref="F63:I63"/>
    <mergeCell ref="K63:L63"/>
    <mergeCell ref="B64:D64"/>
    <mergeCell ref="F64:I64"/>
    <mergeCell ref="K64:N64"/>
  </mergeCells>
  <conditionalFormatting sqref="A11:A33 O26:P32">
    <cfRule type="cellIs" dxfId="46" priority="2" operator="lessThan">
      <formula>0</formula>
    </cfRule>
  </conditionalFormatting>
  <conditionalFormatting sqref="A43:A64 O58:P64">
    <cfRule type="cellIs" dxfId="45" priority="1" operator="lessThan">
      <formula>0</formula>
    </cfRule>
  </conditionalFormatting>
  <conditionalFormatting sqref="A1:S9 A10:M10 O10:S10 B11:C11 H13:S13 K14:S24 J23:J24 B24 H25:S25 H33:S33 A34:S41 A42:M42 O42:S42 B43:C43 H45:S45 H46:J53 K46:S56 J55:J56 B56 H57:S57">
    <cfRule type="cellIs" dxfId="44" priority="10" operator="lessThan">
      <formula>0</formula>
    </cfRule>
  </conditionalFormatting>
  <conditionalFormatting sqref="B25:G25 B33:G33">
    <cfRule type="cellIs" dxfId="43" priority="9" operator="lessThan">
      <formula>0</formula>
    </cfRule>
  </conditionalFormatting>
  <conditionalFormatting sqref="B57:G57">
    <cfRule type="cellIs" dxfId="42" priority="7" operator="lessThan">
      <formula>0</formula>
    </cfRule>
  </conditionalFormatting>
  <conditionalFormatting sqref="E13:E17">
    <cfRule type="cellIs" dxfId="41" priority="3" operator="lessThan">
      <formula>0</formula>
    </cfRule>
  </conditionalFormatting>
  <conditionalFormatting sqref="E11:S12">
    <cfRule type="cellIs" dxfId="40" priority="8" operator="lessThan">
      <formula>0</formula>
    </cfRule>
  </conditionalFormatting>
  <conditionalFormatting sqref="E43:S44">
    <cfRule type="cellIs" dxfId="39" priority="6" operator="lessThan">
      <formula>0</formula>
    </cfRule>
  </conditionalFormatting>
  <conditionalFormatting sqref="H14:J21">
    <cfRule type="cellIs" dxfId="38" priority="5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colBreaks count="1" manualBreakCount="1">
    <brk id="16" max="1048575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AD814-7EB6-41CB-B55B-7B414062AAA1}">
  <sheetPr>
    <tabColor theme="8" tint="0.59999389629810485"/>
    <pageSetUpPr fitToPage="1"/>
  </sheetPr>
  <dimension ref="A1:AC94"/>
  <sheetViews>
    <sheetView view="pageBreakPreview" zoomScale="50" zoomScaleNormal="70" zoomScaleSheetLayoutView="50" workbookViewId="0">
      <selection activeCell="S29" sqref="S29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1.8554687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290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20</v>
      </c>
      <c r="D7" s="587" t="s">
        <v>73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f>'SABANA MOD. 2'!A121</f>
        <v>20.2</v>
      </c>
      <c r="D8" s="589" t="str">
        <f>'SABANA MOD. 2'!C120</f>
        <v>SUMINISTRO E INSTALACIÓN SANITARIO TANQUE (INCLUYE GRIFERÍA)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33.6" customHeight="1" x14ac:dyDescent="0.2">
      <c r="A13" s="117"/>
      <c r="B13" s="122"/>
      <c r="C13" s="624" t="s">
        <v>346</v>
      </c>
      <c r="D13" s="625"/>
      <c r="E13" s="130"/>
      <c r="F13" s="124"/>
      <c r="G13" s="124"/>
      <c r="H13" s="126">
        <v>5</v>
      </c>
      <c r="I13" s="126"/>
      <c r="J13" s="127">
        <f>H13</f>
        <v>5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27.6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27.6" customHeight="1" x14ac:dyDescent="0.2">
      <c r="A19" s="117"/>
      <c r="B19" s="129"/>
      <c r="C19" s="624"/>
      <c r="D19" s="625"/>
      <c r="E19" s="130"/>
      <c r="F19" s="124"/>
      <c r="G19" s="124"/>
      <c r="H19" s="126"/>
      <c r="I19" s="126"/>
      <c r="J19" s="127"/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x14ac:dyDescent="0.2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x14ac:dyDescent="0.2">
      <c r="A22" s="117"/>
      <c r="B22" s="129"/>
      <c r="C22" s="624"/>
      <c r="D22" s="625"/>
      <c r="E22" s="130"/>
      <c r="F22" s="124"/>
      <c r="G22" s="124"/>
      <c r="H22" s="126"/>
      <c r="I22" s="126"/>
      <c r="J22" s="127"/>
      <c r="K22" s="636"/>
      <c r="L22" s="598"/>
      <c r="M22" s="598"/>
      <c r="N22" s="598"/>
      <c r="O22" s="598"/>
      <c r="P22" s="637"/>
      <c r="Q22" s="117"/>
      <c r="R22" s="117"/>
      <c r="S22" s="117"/>
      <c r="AC22" s="128"/>
    </row>
    <row r="23" spans="1:29" ht="18" customHeight="1" thickBot="1" x14ac:dyDescent="0.25">
      <c r="A23" s="117"/>
      <c r="B23" s="129"/>
      <c r="C23" s="624"/>
      <c r="D23" s="625"/>
      <c r="E23" s="130"/>
      <c r="F23" s="124"/>
      <c r="G23" s="124"/>
      <c r="H23" s="126"/>
      <c r="I23" s="126"/>
      <c r="J23" s="127"/>
      <c r="K23" s="636"/>
      <c r="L23" s="598"/>
      <c r="M23" s="598"/>
      <c r="N23" s="598"/>
      <c r="O23" s="598"/>
      <c r="P23" s="637"/>
      <c r="Q23" s="117"/>
      <c r="R23" s="117"/>
      <c r="S23" s="117"/>
      <c r="AC23" s="128"/>
    </row>
    <row r="24" spans="1:29" ht="18" customHeight="1" thickBot="1" x14ac:dyDescent="0.25">
      <c r="A24" s="102"/>
      <c r="B24" s="643" t="s">
        <v>182</v>
      </c>
      <c r="C24" s="644"/>
      <c r="D24" s="644"/>
      <c r="E24" s="644"/>
      <c r="F24" s="644"/>
      <c r="G24" s="644"/>
      <c r="H24" s="644"/>
      <c r="I24" s="645"/>
      <c r="J24" s="133">
        <f>SUM(J13:J23)</f>
        <v>5</v>
      </c>
      <c r="K24" s="636"/>
      <c r="L24" s="598"/>
      <c r="M24" s="598"/>
      <c r="N24" s="598"/>
      <c r="O24" s="598"/>
      <c r="P24" s="637"/>
      <c r="Q24" s="102"/>
      <c r="R24" s="117"/>
      <c r="S24" s="102"/>
    </row>
    <row r="25" spans="1:29" ht="18" customHeight="1" thickBot="1" x14ac:dyDescent="0.25">
      <c r="A25" s="102"/>
      <c r="B25" s="643" t="s">
        <v>183</v>
      </c>
      <c r="C25" s="644"/>
      <c r="D25" s="644"/>
      <c r="E25" s="644"/>
      <c r="F25" s="644"/>
      <c r="G25" s="644"/>
      <c r="H25" s="644"/>
      <c r="I25" s="645"/>
      <c r="J25" s="134">
        <v>0</v>
      </c>
      <c r="K25" s="636"/>
      <c r="L25" s="598"/>
      <c r="M25" s="598"/>
      <c r="N25" s="598"/>
      <c r="O25" s="598"/>
      <c r="P25" s="637"/>
      <c r="Q25" s="102"/>
      <c r="S25" s="102"/>
    </row>
    <row r="26" spans="1:29" ht="18" customHeight="1" thickBot="1" x14ac:dyDescent="0.25">
      <c r="A26" s="102"/>
      <c r="B26" s="646" t="s">
        <v>172</v>
      </c>
      <c r="C26" s="647"/>
      <c r="D26" s="647"/>
      <c r="E26" s="647"/>
      <c r="F26" s="647"/>
      <c r="G26" s="647"/>
      <c r="H26" s="647"/>
      <c r="I26" s="648"/>
      <c r="J26" s="135">
        <f>J24-J25</f>
        <v>5</v>
      </c>
      <c r="K26" s="638"/>
      <c r="L26" s="639"/>
      <c r="M26" s="639"/>
      <c r="N26" s="639"/>
      <c r="O26" s="639"/>
      <c r="P26" s="640"/>
      <c r="Q26" s="102"/>
      <c r="R26" s="102"/>
      <c r="S26" s="102"/>
    </row>
    <row r="27" spans="1:29" ht="18" customHeight="1" x14ac:dyDescent="0.2">
      <c r="A27" s="102"/>
      <c r="B27" s="692"/>
      <c r="C27" s="693"/>
      <c r="D27" s="693"/>
      <c r="E27" s="693"/>
      <c r="F27" s="693"/>
      <c r="G27" s="693"/>
      <c r="H27" s="693"/>
      <c r="I27" s="693"/>
      <c r="J27" s="693"/>
      <c r="K27" s="693"/>
      <c r="L27" s="693"/>
      <c r="M27" s="693"/>
      <c r="N27" s="693"/>
      <c r="O27" s="693"/>
      <c r="P27" s="694"/>
      <c r="Q27" s="102"/>
      <c r="R27" s="102"/>
      <c r="S27" s="102"/>
    </row>
    <row r="28" spans="1:29" ht="18" customHeight="1" x14ac:dyDescent="0.2">
      <c r="A28" s="102"/>
      <c r="B28" s="695"/>
      <c r="C28" s="696"/>
      <c r="D28" s="696"/>
      <c r="E28" s="696"/>
      <c r="F28" s="696"/>
      <c r="G28" s="696"/>
      <c r="H28" s="696"/>
      <c r="I28" s="696"/>
      <c r="J28" s="696"/>
      <c r="K28" s="696"/>
      <c r="L28" s="696"/>
      <c r="M28" s="696"/>
      <c r="N28" s="696"/>
      <c r="O28" s="696"/>
      <c r="P28" s="697"/>
      <c r="Q28" s="102"/>
      <c r="R28" s="102"/>
      <c r="S28" s="102"/>
    </row>
    <row r="29" spans="1:29" ht="18" customHeight="1" x14ac:dyDescent="0.2">
      <c r="A29" s="102"/>
      <c r="B29" s="280"/>
      <c r="C29" s="142"/>
      <c r="D29" s="142"/>
      <c r="E29" s="142"/>
      <c r="F29" s="142"/>
      <c r="G29" s="142"/>
      <c r="H29" s="161"/>
      <c r="I29" s="161"/>
      <c r="J29" s="161"/>
      <c r="K29" s="281"/>
      <c r="L29" s="161"/>
      <c r="M29" s="161"/>
      <c r="N29" s="161"/>
      <c r="O29" s="161"/>
      <c r="P29" s="282"/>
      <c r="Q29" s="102"/>
      <c r="R29" s="102"/>
      <c r="S29" s="102"/>
    </row>
    <row r="30" spans="1:29" s="141" customFormat="1" ht="18" customHeight="1" x14ac:dyDescent="0.2">
      <c r="B30" s="337" t="s">
        <v>411</v>
      </c>
      <c r="C30" s="337"/>
      <c r="D30" s="337"/>
      <c r="E30" s="337"/>
      <c r="F30" s="337" t="s">
        <v>412</v>
      </c>
      <c r="G30" s="337"/>
      <c r="H30" s="338"/>
      <c r="I30" s="337"/>
      <c r="J30" s="337"/>
      <c r="K30" s="337" t="s">
        <v>411</v>
      </c>
      <c r="L30" s="337"/>
      <c r="M30" s="338"/>
      <c r="N30" s="337"/>
      <c r="O30" s="102"/>
      <c r="P30" s="113"/>
    </row>
    <row r="31" spans="1:29" s="141" customFormat="1" ht="18" customHeight="1" x14ac:dyDescent="0.2">
      <c r="B31" s="337"/>
      <c r="C31" s="337"/>
      <c r="D31" s="337"/>
      <c r="E31" s="337"/>
      <c r="F31" s="337"/>
      <c r="G31" s="337"/>
      <c r="H31" s="338"/>
      <c r="I31" s="337"/>
      <c r="J31" s="337"/>
      <c r="K31" s="337"/>
      <c r="L31" s="337"/>
      <c r="M31" s="338"/>
      <c r="N31" s="337"/>
      <c r="O31" s="102"/>
      <c r="P31" s="113"/>
    </row>
    <row r="32" spans="1:29" s="141" customFormat="1" ht="18" customHeight="1" x14ac:dyDescent="0.2">
      <c r="B32" s="337"/>
      <c r="C32" s="337"/>
      <c r="D32" s="337"/>
      <c r="E32" s="337"/>
      <c r="F32" s="337"/>
      <c r="G32" s="337"/>
      <c r="H32" s="338"/>
      <c r="I32" s="337"/>
      <c r="J32" s="337"/>
      <c r="K32" s="337"/>
      <c r="L32" s="337"/>
      <c r="M32" s="338"/>
      <c r="N32" s="337"/>
      <c r="O32" s="102"/>
      <c r="P32" s="102"/>
    </row>
    <row r="33" spans="1:29" s="141" customFormat="1" ht="18" customHeight="1" thickBot="1" x14ac:dyDescent="0.25">
      <c r="B33" s="346"/>
      <c r="C33" s="347"/>
      <c r="D33" s="348"/>
      <c r="E33" s="340"/>
      <c r="F33" s="346"/>
      <c r="G33" s="346"/>
      <c r="H33" s="354"/>
      <c r="I33" s="346"/>
      <c r="J33" s="341"/>
      <c r="K33" s="346"/>
      <c r="L33" s="346"/>
      <c r="M33" s="360"/>
      <c r="N33" s="339"/>
      <c r="O33" s="102"/>
      <c r="P33" s="102"/>
    </row>
    <row r="34" spans="1:29" s="141" customFormat="1" ht="18" customHeight="1" x14ac:dyDescent="0.2">
      <c r="B34" s="558" t="s">
        <v>413</v>
      </c>
      <c r="C34" s="558"/>
      <c r="D34" s="558"/>
      <c r="E34" s="342"/>
      <c r="F34" s="559" t="s">
        <v>414</v>
      </c>
      <c r="G34" s="559"/>
      <c r="H34" s="559"/>
      <c r="I34" s="559"/>
      <c r="J34" s="343"/>
      <c r="K34" s="561" t="s">
        <v>429</v>
      </c>
      <c r="L34" s="561"/>
      <c r="M34" s="342"/>
      <c r="N34" s="358"/>
      <c r="O34" s="162"/>
      <c r="P34" s="162"/>
    </row>
    <row r="35" spans="1:29" s="141" customFormat="1" ht="18" customHeight="1" x14ac:dyDescent="0.2">
      <c r="B35" s="558" t="s">
        <v>415</v>
      </c>
      <c r="C35" s="558"/>
      <c r="D35" s="558"/>
      <c r="E35" s="342"/>
      <c r="F35" s="559" t="s">
        <v>416</v>
      </c>
      <c r="G35" s="559"/>
      <c r="H35" s="559"/>
      <c r="I35" s="559"/>
      <c r="J35" s="343"/>
      <c r="K35" s="559" t="s">
        <v>417</v>
      </c>
      <c r="L35" s="559"/>
      <c r="M35" s="342"/>
      <c r="N35" s="342"/>
      <c r="O35" s="162"/>
      <c r="P35" s="162"/>
    </row>
    <row r="36" spans="1:29" s="141" customFormat="1" ht="18" customHeight="1" x14ac:dyDescent="0.2">
      <c r="B36" s="558" t="s">
        <v>418</v>
      </c>
      <c r="C36" s="558"/>
      <c r="D36" s="558"/>
      <c r="E36" s="342"/>
      <c r="F36" s="559" t="s">
        <v>419</v>
      </c>
      <c r="G36" s="559"/>
      <c r="H36" s="559"/>
      <c r="I36" s="559"/>
      <c r="J36" s="343"/>
      <c r="K36" s="558"/>
      <c r="L36" s="558"/>
      <c r="M36" s="558"/>
      <c r="N36" s="558"/>
      <c r="O36" s="165"/>
      <c r="P36" s="165"/>
    </row>
    <row r="37" spans="1:29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AA37" s="167"/>
    </row>
    <row r="38" spans="1:29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9" ht="18" customHeight="1" x14ac:dyDescent="0.2">
      <c r="A39" s="141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41"/>
      <c r="R39" s="141"/>
      <c r="S39" s="141"/>
    </row>
    <row r="40" spans="1:29" ht="18" customHeight="1" x14ac:dyDescent="0.2">
      <c r="A40" s="14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41"/>
      <c r="R40" s="141"/>
      <c r="S40" s="141"/>
      <c r="AC40" s="168">
        <f>+AA40-AB40</f>
        <v>0</v>
      </c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AB43" s="169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70"/>
      <c r="L45" s="102"/>
      <c r="M45" s="102"/>
      <c r="N45" s="102"/>
      <c r="O45" s="102"/>
      <c r="P45" s="102"/>
      <c r="Q45" s="102"/>
      <c r="R45" s="102"/>
      <c r="S45" s="102"/>
      <c r="AB45" s="171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27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27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27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27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2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27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27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27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27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U57" s="103"/>
      <c r="V57" s="103"/>
      <c r="W57" s="103"/>
      <c r="X57" s="103"/>
      <c r="AA57" s="103"/>
    </row>
    <row r="58" spans="1:27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U58" s="103"/>
      <c r="V58" s="103"/>
      <c r="W58" s="103"/>
      <c r="X58" s="103"/>
      <c r="AA58" s="103"/>
    </row>
    <row r="59" spans="1:27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U59" s="103"/>
      <c r="V59" s="103"/>
      <c r="W59" s="103"/>
      <c r="X59" s="103"/>
      <c r="AA59" s="103"/>
    </row>
    <row r="60" spans="1:27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U60" s="103"/>
      <c r="V60" s="103"/>
      <c r="W60" s="103"/>
      <c r="X60" s="103"/>
      <c r="AA60" s="103"/>
    </row>
    <row r="61" spans="1:2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U61" s="103"/>
      <c r="V61" s="103"/>
      <c r="W61" s="103"/>
      <c r="X61" s="103"/>
      <c r="AA61" s="103"/>
    </row>
    <row r="62" spans="1:27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U62" s="103"/>
      <c r="V62" s="103"/>
      <c r="W62" s="103"/>
      <c r="X62" s="103"/>
      <c r="AA62" s="103"/>
    </row>
    <row r="63" spans="1:27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U63" s="103"/>
      <c r="V63" s="103"/>
      <c r="W63" s="103"/>
      <c r="X63" s="103"/>
      <c r="AA63" s="103"/>
    </row>
    <row r="64" spans="1:27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U64" s="103"/>
      <c r="V64" s="103"/>
      <c r="W64" s="103"/>
      <c r="X64" s="103"/>
      <c r="AA64" s="103"/>
    </row>
    <row r="65" spans="1:2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U65" s="103"/>
      <c r="V65" s="103"/>
      <c r="W65" s="103"/>
      <c r="X65" s="103"/>
      <c r="AA65" s="103"/>
    </row>
    <row r="66" spans="1:2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U66" s="103"/>
      <c r="V66" s="103"/>
      <c r="W66" s="103"/>
      <c r="X66" s="103"/>
      <c r="AA66" s="103"/>
    </row>
    <row r="67" spans="1:2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U67" s="103"/>
      <c r="V67" s="103"/>
      <c r="W67" s="103"/>
      <c r="X67" s="103"/>
      <c r="AA67" s="103"/>
    </row>
    <row r="68" spans="1:2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U68" s="103"/>
      <c r="V68" s="103"/>
      <c r="W68" s="103"/>
      <c r="X68" s="103"/>
      <c r="AA68" s="103"/>
    </row>
    <row r="69" spans="1:2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U69" s="103"/>
      <c r="V69" s="103"/>
      <c r="W69" s="103"/>
      <c r="X69" s="103"/>
      <c r="AA69" s="103"/>
    </row>
    <row r="70" spans="1:2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U70" s="103"/>
      <c r="V70" s="103"/>
      <c r="W70" s="103"/>
      <c r="X70" s="103"/>
      <c r="AA70" s="103"/>
    </row>
    <row r="71" spans="1:2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U71" s="103"/>
      <c r="V71" s="103"/>
      <c r="W71" s="103"/>
      <c r="X71" s="103"/>
      <c r="AA71" s="103"/>
    </row>
    <row r="72" spans="1:2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U72" s="103"/>
      <c r="V72" s="103"/>
      <c r="W72" s="103"/>
      <c r="X72" s="103"/>
      <c r="AA72" s="103"/>
    </row>
    <row r="73" spans="1:2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U73" s="103"/>
      <c r="V73" s="103"/>
      <c r="W73" s="103"/>
      <c r="X73" s="103"/>
      <c r="AA73" s="103"/>
    </row>
    <row r="74" spans="1:2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U74" s="103"/>
      <c r="V74" s="103"/>
      <c r="W74" s="103"/>
      <c r="X74" s="103"/>
      <c r="AA74" s="103"/>
    </row>
    <row r="75" spans="1:2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U75" s="103"/>
      <c r="V75" s="103"/>
      <c r="W75" s="103"/>
      <c r="X75" s="103"/>
      <c r="AA75" s="103"/>
    </row>
    <row r="76" spans="1:2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U76" s="103"/>
      <c r="V76" s="103"/>
      <c r="W76" s="103"/>
      <c r="X76" s="103"/>
      <c r="AA76" s="103"/>
    </row>
    <row r="77" spans="1:2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U77" s="103"/>
      <c r="V77" s="103"/>
      <c r="W77" s="103"/>
      <c r="X77" s="103"/>
      <c r="AA77" s="103"/>
    </row>
    <row r="78" spans="1:2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U78" s="103"/>
      <c r="V78" s="103"/>
      <c r="W78" s="103"/>
      <c r="X78" s="103"/>
      <c r="AA78" s="103"/>
    </row>
    <row r="79" spans="1:2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U79" s="103"/>
      <c r="V79" s="103"/>
      <c r="W79" s="103"/>
      <c r="X79" s="103"/>
      <c r="AA79" s="103"/>
    </row>
    <row r="80" spans="1:2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U80" s="103"/>
      <c r="V80" s="103"/>
      <c r="W80" s="103"/>
      <c r="X80" s="103"/>
      <c r="AA80" s="103"/>
    </row>
    <row r="81" spans="1:2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U81" s="103"/>
      <c r="V81" s="103"/>
      <c r="W81" s="103"/>
      <c r="X81" s="103"/>
      <c r="AA81" s="103"/>
    </row>
    <row r="82" spans="1:2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U82" s="103"/>
      <c r="V82" s="103"/>
      <c r="W82" s="103"/>
      <c r="X82" s="103"/>
      <c r="AA82" s="103"/>
    </row>
    <row r="83" spans="1:2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U83" s="103"/>
      <c r="V83" s="103"/>
      <c r="W83" s="103"/>
      <c r="X83" s="103"/>
      <c r="AA83" s="103"/>
    </row>
    <row r="84" spans="1:2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U84" s="103"/>
      <c r="V84" s="103"/>
      <c r="W84" s="103"/>
      <c r="X84" s="103"/>
      <c r="AA84" s="103"/>
    </row>
    <row r="85" spans="1:2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U85" s="103"/>
      <c r="V85" s="103"/>
      <c r="W85" s="103"/>
      <c r="X85" s="103"/>
      <c r="AA85" s="103"/>
    </row>
    <row r="86" spans="1:2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U86" s="103"/>
      <c r="V86" s="103"/>
      <c r="W86" s="103"/>
      <c r="X86" s="103"/>
      <c r="AA86" s="103"/>
    </row>
    <row r="87" spans="1:2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U87" s="103"/>
      <c r="V87" s="103"/>
      <c r="W87" s="103"/>
      <c r="X87" s="103"/>
      <c r="AA87" s="103"/>
    </row>
    <row r="88" spans="1:2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U88" s="103"/>
      <c r="V88" s="103"/>
      <c r="W88" s="103"/>
      <c r="X88" s="103"/>
      <c r="AA88" s="103"/>
    </row>
    <row r="89" spans="1:2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U89" s="103"/>
      <c r="V89" s="103"/>
      <c r="W89" s="103"/>
      <c r="X89" s="103"/>
      <c r="AA89" s="103"/>
    </row>
    <row r="90" spans="1:27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U90" s="103"/>
      <c r="V90" s="103"/>
      <c r="W90" s="103"/>
      <c r="X90" s="103"/>
      <c r="AA90" s="103"/>
    </row>
    <row r="91" spans="1:27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U91" s="103"/>
      <c r="V91" s="103"/>
      <c r="W91" s="103"/>
      <c r="X91" s="103"/>
      <c r="AA91" s="103"/>
    </row>
    <row r="92" spans="1:27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U92" s="103"/>
      <c r="V92" s="103"/>
      <c r="W92" s="103"/>
      <c r="X92" s="103"/>
      <c r="AA92" s="103"/>
    </row>
    <row r="93" spans="1:27" ht="18" customHeight="1" x14ac:dyDescent="0.2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U93" s="103"/>
      <c r="V93" s="103"/>
      <c r="W93" s="103"/>
      <c r="X93" s="103"/>
      <c r="AA93" s="103"/>
    </row>
    <row r="94" spans="1:27" ht="18" customHeight="1" x14ac:dyDescent="0.2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U94" s="103"/>
      <c r="V94" s="103"/>
      <c r="W94" s="103"/>
      <c r="X94" s="103"/>
      <c r="AA94" s="103"/>
    </row>
  </sheetData>
  <mergeCells count="44">
    <mergeCell ref="B27:P28"/>
    <mergeCell ref="C21:D21"/>
    <mergeCell ref="C22:D22"/>
    <mergeCell ref="C23:D23"/>
    <mergeCell ref="B24:I24"/>
    <mergeCell ref="B25:I25"/>
    <mergeCell ref="B26:I26"/>
    <mergeCell ref="K11:P11"/>
    <mergeCell ref="K12:P26"/>
    <mergeCell ref="C13:D13"/>
    <mergeCell ref="C14:D14"/>
    <mergeCell ref="C15:D15"/>
    <mergeCell ref="C16:D16"/>
    <mergeCell ref="C17:D17"/>
    <mergeCell ref="C18:D18"/>
    <mergeCell ref="C19:D19"/>
    <mergeCell ref="C20:D20"/>
    <mergeCell ref="C6:P6"/>
    <mergeCell ref="D7:P7"/>
    <mergeCell ref="D8:M8"/>
    <mergeCell ref="O8:P8"/>
    <mergeCell ref="N9:N10"/>
    <mergeCell ref="B11:B12"/>
    <mergeCell ref="C11:D12"/>
    <mergeCell ref="E11:G11"/>
    <mergeCell ref="H11:H12"/>
    <mergeCell ref="I11:I12"/>
    <mergeCell ref="B2:B3"/>
    <mergeCell ref="C2:N3"/>
    <mergeCell ref="O2:P3"/>
    <mergeCell ref="B4:P4"/>
    <mergeCell ref="B5:E5"/>
    <mergeCell ref="F5:G5"/>
    <mergeCell ref="H5:J5"/>
    <mergeCell ref="K5:P5"/>
    <mergeCell ref="B36:D36"/>
    <mergeCell ref="F36:I36"/>
    <mergeCell ref="K36:N36"/>
    <mergeCell ref="B34:D34"/>
    <mergeCell ref="F34:I34"/>
    <mergeCell ref="K34:L34"/>
    <mergeCell ref="B35:D35"/>
    <mergeCell ref="F35:I35"/>
    <mergeCell ref="K35:L35"/>
  </mergeCells>
  <conditionalFormatting sqref="A11:A36 O30:P36">
    <cfRule type="cellIs" dxfId="37" priority="1" operator="lessThan">
      <formula>0</formula>
    </cfRule>
  </conditionalFormatting>
  <conditionalFormatting sqref="A1:S9 A10:M10 O10:S10 B11:C11 H13:S13 H14:J23 K14:S26 J25:J26 B26 Q27:S28 H29:S29">
    <cfRule type="cellIs" dxfId="36" priority="4" operator="lessThan">
      <formula>0</formula>
    </cfRule>
  </conditionalFormatting>
  <conditionalFormatting sqref="B27 B29:G29">
    <cfRule type="cellIs" dxfId="35" priority="3" operator="lessThan">
      <formula>0</formula>
    </cfRule>
  </conditionalFormatting>
  <conditionalFormatting sqref="E11:S12">
    <cfRule type="cellIs" dxfId="34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  <colBreaks count="1" manualBreakCount="1">
    <brk id="16" max="1048575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A4F31-A6BE-49F6-87BA-8B77F4E01F7B}">
  <sheetPr>
    <tabColor theme="8" tint="0.59999389629810485"/>
    <pageSetUpPr fitToPage="1"/>
  </sheetPr>
  <dimension ref="A1:AC94"/>
  <sheetViews>
    <sheetView view="pageBreakPreview" zoomScale="60" zoomScaleNormal="70" workbookViewId="0">
      <selection activeCell="F18" sqref="F18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2.285156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25.3</v>
      </c>
      <c r="D7" s="587" t="s">
        <v>12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22.1</v>
      </c>
      <c r="D8" s="589" t="str">
        <f>+'SABANA MOD. 2'!C134</f>
        <v>DEMOLICIÓN PLACA PISO 0.15 M, INC RETIRO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284</v>
      </c>
      <c r="D13" s="625"/>
      <c r="E13" s="130">
        <v>5</v>
      </c>
      <c r="F13" s="124">
        <v>4.8180637531526198</v>
      </c>
      <c r="G13" s="124"/>
      <c r="H13" s="126">
        <v>1</v>
      </c>
      <c r="I13" s="126"/>
      <c r="J13" s="127">
        <f>SUM(E13*F13)*H13</f>
        <v>24.090318765763101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18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  <c r="Q17" s="117"/>
      <c r="R17" s="117"/>
      <c r="S17" s="117"/>
      <c r="U17" s="104">
        <v>24.090318765763101</v>
      </c>
      <c r="AC17" s="128"/>
    </row>
    <row r="18" spans="1:29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18" customHeight="1" x14ac:dyDescent="0.2">
      <c r="A19" s="117"/>
      <c r="B19" s="129"/>
      <c r="C19" s="624"/>
      <c r="D19" s="625"/>
      <c r="E19" s="130"/>
      <c r="F19" s="124"/>
      <c r="G19" s="124"/>
      <c r="H19" s="126"/>
      <c r="I19" s="126"/>
      <c r="J19" s="127"/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x14ac:dyDescent="0.2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x14ac:dyDescent="0.2">
      <c r="A22" s="117"/>
      <c r="B22" s="129"/>
      <c r="C22" s="624"/>
      <c r="D22" s="625"/>
      <c r="E22" s="130"/>
      <c r="F22" s="124"/>
      <c r="G22" s="124"/>
      <c r="H22" s="126"/>
      <c r="I22" s="126"/>
      <c r="J22" s="127"/>
      <c r="K22" s="636"/>
      <c r="L22" s="598"/>
      <c r="M22" s="598"/>
      <c r="N22" s="598"/>
      <c r="O22" s="598"/>
      <c r="P22" s="637"/>
      <c r="Q22" s="117"/>
      <c r="R22" s="117"/>
      <c r="S22" s="117"/>
      <c r="AC22" s="128"/>
    </row>
    <row r="23" spans="1:29" ht="18" customHeight="1" x14ac:dyDescent="0.2">
      <c r="A23" s="117"/>
      <c r="B23" s="129"/>
      <c r="C23" s="624"/>
      <c r="D23" s="625"/>
      <c r="E23" s="130"/>
      <c r="F23" s="124"/>
      <c r="G23" s="124"/>
      <c r="H23" s="126"/>
      <c r="I23" s="126"/>
      <c r="J23" s="127"/>
      <c r="K23" s="636"/>
      <c r="L23" s="598"/>
      <c r="M23" s="598"/>
      <c r="N23" s="598"/>
      <c r="O23" s="598"/>
      <c r="P23" s="637"/>
      <c r="Q23" s="117"/>
      <c r="R23" s="117"/>
      <c r="S23" s="117"/>
      <c r="AC23" s="128"/>
    </row>
    <row r="24" spans="1:29" ht="18" customHeight="1" x14ac:dyDescent="0.2">
      <c r="A24" s="117"/>
      <c r="B24" s="129"/>
      <c r="C24" s="624"/>
      <c r="D24" s="625"/>
      <c r="E24" s="130"/>
      <c r="F24" s="124"/>
      <c r="G24" s="124"/>
      <c r="H24" s="126"/>
      <c r="I24" s="126"/>
      <c r="J24" s="127"/>
      <c r="K24" s="636"/>
      <c r="L24" s="598"/>
      <c r="M24" s="598"/>
      <c r="N24" s="598"/>
      <c r="O24" s="598"/>
      <c r="P24" s="637"/>
      <c r="Q24" s="117"/>
      <c r="R24" s="117"/>
      <c r="S24" s="117"/>
      <c r="AC24" s="128"/>
    </row>
    <row r="25" spans="1:29" ht="18" customHeight="1" thickBot="1" x14ac:dyDescent="0.25">
      <c r="A25" s="117"/>
      <c r="B25" s="129"/>
      <c r="C25" s="624"/>
      <c r="D25" s="625"/>
      <c r="E25" s="130"/>
      <c r="F25" s="124"/>
      <c r="G25" s="124"/>
      <c r="H25" s="126"/>
      <c r="I25" s="126"/>
      <c r="J25" s="127"/>
      <c r="K25" s="636"/>
      <c r="L25" s="598"/>
      <c r="M25" s="598"/>
      <c r="N25" s="598"/>
      <c r="O25" s="598"/>
      <c r="P25" s="637"/>
      <c r="Q25" s="117"/>
      <c r="R25" s="117"/>
      <c r="S25" s="117"/>
      <c r="AC25" s="128"/>
    </row>
    <row r="26" spans="1:29" ht="18" customHeight="1" thickBot="1" x14ac:dyDescent="0.25">
      <c r="A26" s="102"/>
      <c r="B26" s="643" t="s">
        <v>182</v>
      </c>
      <c r="C26" s="644"/>
      <c r="D26" s="644"/>
      <c r="E26" s="644"/>
      <c r="F26" s="644"/>
      <c r="G26" s="644"/>
      <c r="H26" s="644"/>
      <c r="I26" s="645"/>
      <c r="J26" s="133">
        <f>SUM(J13:J25)</f>
        <v>24.090318765763101</v>
      </c>
      <c r="K26" s="636"/>
      <c r="L26" s="598"/>
      <c r="M26" s="598"/>
      <c r="N26" s="598"/>
      <c r="O26" s="598"/>
      <c r="P26" s="637"/>
      <c r="Q26" s="102"/>
      <c r="R26" s="117"/>
      <c r="S26" s="102"/>
    </row>
    <row r="27" spans="1:29" ht="18" customHeight="1" thickBot="1" x14ac:dyDescent="0.25">
      <c r="A27" s="102"/>
      <c r="B27" s="643" t="s">
        <v>183</v>
      </c>
      <c r="C27" s="644"/>
      <c r="D27" s="644"/>
      <c r="E27" s="644"/>
      <c r="F27" s="644"/>
      <c r="G27" s="644"/>
      <c r="H27" s="644"/>
      <c r="I27" s="645"/>
      <c r="J27" s="134">
        <v>0</v>
      </c>
      <c r="K27" s="636"/>
      <c r="L27" s="598"/>
      <c r="M27" s="598"/>
      <c r="N27" s="598"/>
      <c r="O27" s="598"/>
      <c r="P27" s="637"/>
      <c r="Q27" s="102"/>
      <c r="S27" s="102"/>
    </row>
    <row r="28" spans="1:29" ht="18" customHeight="1" thickBot="1" x14ac:dyDescent="0.25">
      <c r="A28" s="102"/>
      <c r="B28" s="646" t="s">
        <v>172</v>
      </c>
      <c r="C28" s="647"/>
      <c r="D28" s="647"/>
      <c r="E28" s="647"/>
      <c r="F28" s="647"/>
      <c r="G28" s="647"/>
      <c r="H28" s="647"/>
      <c r="I28" s="648"/>
      <c r="J28" s="135">
        <f>J26-J27</f>
        <v>24.090318765763101</v>
      </c>
      <c r="K28" s="638"/>
      <c r="L28" s="639"/>
      <c r="M28" s="639"/>
      <c r="N28" s="639"/>
      <c r="O28" s="639"/>
      <c r="P28" s="640"/>
      <c r="Q28" s="102"/>
      <c r="R28" s="102"/>
      <c r="S28" s="102"/>
    </row>
    <row r="29" spans="1:29" ht="18" customHeight="1" x14ac:dyDescent="0.2">
      <c r="A29" s="102"/>
      <c r="B29" s="136"/>
      <c r="C29" s="137"/>
      <c r="D29" s="137"/>
      <c r="E29" s="137"/>
      <c r="F29" s="137"/>
      <c r="G29" s="137"/>
      <c r="H29" s="138"/>
      <c r="I29" s="138"/>
      <c r="J29" s="138"/>
      <c r="K29" s="139"/>
      <c r="L29" s="138"/>
      <c r="M29" s="138"/>
      <c r="N29" s="138"/>
      <c r="O29" s="138"/>
      <c r="P29" s="140"/>
      <c r="Q29" s="102"/>
      <c r="R29" s="102"/>
      <c r="S29" s="102"/>
    </row>
    <row r="30" spans="1:29" s="141" customFormat="1" ht="18" customHeight="1" x14ac:dyDescent="0.2">
      <c r="B30" s="337" t="s">
        <v>411</v>
      </c>
      <c r="C30" s="337"/>
      <c r="D30" s="337"/>
      <c r="E30" s="337"/>
      <c r="F30" s="337" t="s">
        <v>412</v>
      </c>
      <c r="G30" s="337"/>
      <c r="H30" s="338"/>
      <c r="I30" s="337"/>
      <c r="J30" s="337"/>
      <c r="K30" s="337" t="s">
        <v>411</v>
      </c>
      <c r="L30" s="337"/>
      <c r="M30" s="338"/>
      <c r="N30" s="337"/>
      <c r="O30" s="102"/>
      <c r="P30" s="113"/>
    </row>
    <row r="31" spans="1:29" s="141" customFormat="1" ht="18" customHeight="1" x14ac:dyDescent="0.2">
      <c r="B31" s="337"/>
      <c r="C31" s="337"/>
      <c r="D31" s="337"/>
      <c r="E31" s="337"/>
      <c r="F31" s="337"/>
      <c r="G31" s="337"/>
      <c r="H31" s="338"/>
      <c r="I31" s="337"/>
      <c r="J31" s="337"/>
      <c r="K31" s="337"/>
      <c r="L31" s="337"/>
      <c r="M31" s="338"/>
      <c r="N31" s="337"/>
      <c r="O31" s="102"/>
      <c r="P31" s="113"/>
    </row>
    <row r="32" spans="1:29" s="141" customFormat="1" ht="18" customHeight="1" x14ac:dyDescent="0.2">
      <c r="B32" s="337"/>
      <c r="C32" s="337"/>
      <c r="D32" s="337"/>
      <c r="E32" s="337"/>
      <c r="F32" s="337"/>
      <c r="G32" s="337"/>
      <c r="H32" s="338"/>
      <c r="I32" s="337"/>
      <c r="J32" s="337"/>
      <c r="K32" s="337"/>
      <c r="L32" s="337"/>
      <c r="M32" s="338"/>
      <c r="N32" s="337"/>
      <c r="O32" s="102"/>
      <c r="P32" s="102"/>
    </row>
    <row r="33" spans="1:27" s="141" customFormat="1" ht="18" customHeight="1" thickBot="1" x14ac:dyDescent="0.25">
      <c r="B33" s="346"/>
      <c r="C33" s="347"/>
      <c r="D33" s="348"/>
      <c r="E33" s="340"/>
      <c r="F33" s="346"/>
      <c r="G33" s="346"/>
      <c r="H33" s="354"/>
      <c r="I33" s="346"/>
      <c r="J33" s="341"/>
      <c r="K33" s="346"/>
      <c r="L33" s="346"/>
      <c r="M33" s="360"/>
      <c r="N33" s="339"/>
      <c r="O33" s="102"/>
      <c r="P33" s="102"/>
    </row>
    <row r="34" spans="1:27" s="141" customFormat="1" ht="18" customHeight="1" x14ac:dyDescent="0.2">
      <c r="B34" s="558" t="s">
        <v>413</v>
      </c>
      <c r="C34" s="558"/>
      <c r="D34" s="558"/>
      <c r="E34" s="342"/>
      <c r="F34" s="559" t="s">
        <v>414</v>
      </c>
      <c r="G34" s="559"/>
      <c r="H34" s="559"/>
      <c r="I34" s="559"/>
      <c r="J34" s="343"/>
      <c r="K34" s="561" t="s">
        <v>429</v>
      </c>
      <c r="L34" s="561"/>
      <c r="M34" s="342"/>
      <c r="N34" s="358"/>
      <c r="O34" s="162"/>
      <c r="P34" s="162"/>
    </row>
    <row r="35" spans="1:27" s="141" customFormat="1" ht="18" customHeight="1" x14ac:dyDescent="0.2">
      <c r="B35" s="558" t="s">
        <v>415</v>
      </c>
      <c r="C35" s="558"/>
      <c r="D35" s="558"/>
      <c r="E35" s="342"/>
      <c r="F35" s="559" t="s">
        <v>416</v>
      </c>
      <c r="G35" s="559"/>
      <c r="H35" s="559"/>
      <c r="I35" s="559"/>
      <c r="J35" s="343"/>
      <c r="K35" s="559" t="s">
        <v>417</v>
      </c>
      <c r="L35" s="559"/>
      <c r="M35" s="342"/>
      <c r="N35" s="342"/>
      <c r="O35" s="162"/>
      <c r="P35" s="162"/>
    </row>
    <row r="36" spans="1:27" s="141" customFormat="1" ht="18" customHeight="1" x14ac:dyDescent="0.2">
      <c r="B36" s="558" t="s">
        <v>418</v>
      </c>
      <c r="C36" s="558"/>
      <c r="D36" s="558"/>
      <c r="E36" s="342"/>
      <c r="F36" s="559" t="s">
        <v>419</v>
      </c>
      <c r="G36" s="559"/>
      <c r="H36" s="559"/>
      <c r="I36" s="559"/>
      <c r="J36" s="343"/>
      <c r="K36" s="558"/>
      <c r="L36" s="558"/>
      <c r="M36" s="558"/>
      <c r="N36" s="558"/>
      <c r="O36" s="165"/>
      <c r="P36" s="165"/>
    </row>
    <row r="37" spans="1:27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AA37" s="167"/>
    </row>
    <row r="38" spans="1:27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7" ht="18" customHeight="1" thickBot="1" x14ac:dyDescent="0.25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</row>
    <row r="40" spans="1:27" ht="18" customHeight="1" x14ac:dyDescent="0.2">
      <c r="A40" s="102"/>
      <c r="B40" s="562"/>
      <c r="C40" s="564" t="s">
        <v>164</v>
      </c>
      <c r="D40" s="565"/>
      <c r="E40" s="565"/>
      <c r="F40" s="565"/>
      <c r="G40" s="565"/>
      <c r="H40" s="565"/>
      <c r="I40" s="565"/>
      <c r="J40" s="565"/>
      <c r="K40" s="565"/>
      <c r="L40" s="565"/>
      <c r="M40" s="565"/>
      <c r="N40" s="566"/>
      <c r="O40" s="570"/>
      <c r="P40" s="571"/>
      <c r="Q40" s="102"/>
      <c r="R40" s="102"/>
      <c r="S40" s="102"/>
    </row>
    <row r="41" spans="1:27" ht="63" customHeight="1" x14ac:dyDescent="0.2">
      <c r="A41" s="102"/>
      <c r="B41" s="563"/>
      <c r="C41" s="567"/>
      <c r="D41" s="568"/>
      <c r="E41" s="568"/>
      <c r="F41" s="568"/>
      <c r="G41" s="568"/>
      <c r="H41" s="568"/>
      <c r="I41" s="568"/>
      <c r="J41" s="568"/>
      <c r="K41" s="568"/>
      <c r="L41" s="568"/>
      <c r="M41" s="568"/>
      <c r="N41" s="569"/>
      <c r="O41" s="572"/>
      <c r="P41" s="573"/>
      <c r="Q41" s="102"/>
      <c r="R41" s="102"/>
      <c r="S41" s="102"/>
    </row>
    <row r="42" spans="1:27" ht="18" customHeight="1" x14ac:dyDescent="0.2">
      <c r="A42" s="102"/>
      <c r="B42" s="574"/>
      <c r="C42" s="575"/>
      <c r="D42" s="575"/>
      <c r="E42" s="575"/>
      <c r="F42" s="575"/>
      <c r="G42" s="575"/>
      <c r="H42" s="575"/>
      <c r="I42" s="575"/>
      <c r="J42" s="575"/>
      <c r="K42" s="575"/>
      <c r="L42" s="575"/>
      <c r="M42" s="575"/>
      <c r="N42" s="575"/>
      <c r="O42" s="575"/>
      <c r="P42" s="576"/>
      <c r="Q42" s="102"/>
      <c r="R42" s="102"/>
      <c r="S42" s="102"/>
    </row>
    <row r="43" spans="1:27" ht="36.75" customHeight="1" thickBot="1" x14ac:dyDescent="0.25">
      <c r="A43" s="102"/>
      <c r="B43" s="577" t="s">
        <v>165</v>
      </c>
      <c r="C43" s="578"/>
      <c r="D43" s="578"/>
      <c r="E43" s="579"/>
      <c r="F43" s="580"/>
      <c r="G43" s="580"/>
      <c r="H43" s="581"/>
      <c r="I43" s="578"/>
      <c r="J43" s="579"/>
      <c r="K43" s="582" t="s">
        <v>272</v>
      </c>
      <c r="L43" s="583"/>
      <c r="M43" s="583"/>
      <c r="N43" s="583"/>
      <c r="O43" s="583"/>
      <c r="P43" s="584"/>
      <c r="Q43" s="102"/>
      <c r="R43" s="102"/>
      <c r="S43" s="102"/>
    </row>
    <row r="44" spans="1:27" ht="18" customHeight="1" x14ac:dyDescent="0.2">
      <c r="A44" s="102"/>
      <c r="B44" s="106" t="s">
        <v>166</v>
      </c>
      <c r="C44" s="585" t="s">
        <v>167</v>
      </c>
      <c r="D44" s="585"/>
      <c r="E44" s="585"/>
      <c r="F44" s="585"/>
      <c r="G44" s="585"/>
      <c r="H44" s="585"/>
      <c r="I44" s="585"/>
      <c r="J44" s="585"/>
      <c r="K44" s="585"/>
      <c r="L44" s="585"/>
      <c r="M44" s="585"/>
      <c r="N44" s="585"/>
      <c r="O44" s="585"/>
      <c r="P44" s="586"/>
      <c r="Q44" s="102"/>
      <c r="R44" s="102"/>
      <c r="S44" s="102"/>
    </row>
    <row r="45" spans="1:27" ht="18" customHeight="1" x14ac:dyDescent="0.2">
      <c r="A45" s="102"/>
      <c r="B45" s="107" t="s">
        <v>168</v>
      </c>
      <c r="C45" s="108">
        <v>22</v>
      </c>
      <c r="D45" s="587" t="s">
        <v>12</v>
      </c>
      <c r="E45" s="587"/>
      <c r="F45" s="587"/>
      <c r="G45" s="587"/>
      <c r="H45" s="587"/>
      <c r="I45" s="587"/>
      <c r="J45" s="587"/>
      <c r="K45" s="587"/>
      <c r="L45" s="587"/>
      <c r="M45" s="587"/>
      <c r="N45" s="587"/>
      <c r="O45" s="587"/>
      <c r="P45" s="588"/>
      <c r="Q45" s="102"/>
      <c r="R45" s="102"/>
      <c r="S45" s="102"/>
    </row>
    <row r="46" spans="1:27" ht="18" customHeight="1" thickBot="1" x14ac:dyDescent="0.25">
      <c r="A46" s="102"/>
      <c r="B46" s="109" t="s">
        <v>2</v>
      </c>
      <c r="C46" s="110">
        <v>22.2</v>
      </c>
      <c r="D46" s="589" t="str">
        <f>+'SABANA MOD. 2'!C135</f>
        <v>CERCA EN TELA VERDE H = 2.10 M</v>
      </c>
      <c r="E46" s="589"/>
      <c r="F46" s="589"/>
      <c r="G46" s="589"/>
      <c r="H46" s="589"/>
      <c r="I46" s="589"/>
      <c r="J46" s="589"/>
      <c r="K46" s="589"/>
      <c r="L46" s="589"/>
      <c r="M46" s="589"/>
      <c r="N46" s="111" t="s">
        <v>5</v>
      </c>
      <c r="O46" s="590"/>
      <c r="P46" s="591"/>
      <c r="Q46" s="102"/>
      <c r="R46" s="102"/>
      <c r="S46" s="102"/>
    </row>
    <row r="47" spans="1:27" ht="18" customHeight="1" x14ac:dyDescent="0.2">
      <c r="A47" s="102"/>
      <c r="B47" s="11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592" t="s">
        <v>155</v>
      </c>
      <c r="O47" s="102"/>
      <c r="P47" s="113"/>
      <c r="Q47" s="102"/>
      <c r="R47" s="102"/>
      <c r="S47" s="102"/>
    </row>
    <row r="48" spans="1:27" ht="18" customHeight="1" thickBot="1" x14ac:dyDescent="0.25">
      <c r="A48" s="102"/>
      <c r="B48" s="114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593"/>
      <c r="O48" s="115"/>
      <c r="P48" s="116"/>
      <c r="Q48" s="102"/>
      <c r="R48" s="102"/>
      <c r="S48" s="102"/>
    </row>
    <row r="49" spans="1:29" ht="18" customHeight="1" thickBot="1" x14ac:dyDescent="0.3">
      <c r="A49" s="117"/>
      <c r="B49" s="608" t="s">
        <v>169</v>
      </c>
      <c r="C49" s="627" t="s">
        <v>170</v>
      </c>
      <c r="D49" s="628"/>
      <c r="E49" s="610" t="s">
        <v>171</v>
      </c>
      <c r="F49" s="612"/>
      <c r="G49" s="612"/>
      <c r="H49" s="622" t="s">
        <v>6</v>
      </c>
      <c r="I49" s="622" t="s">
        <v>224</v>
      </c>
      <c r="J49" s="118" t="s">
        <v>172</v>
      </c>
      <c r="K49" s="631" t="s">
        <v>173</v>
      </c>
      <c r="L49" s="595"/>
      <c r="M49" s="595"/>
      <c r="N49" s="595"/>
      <c r="O49" s="595"/>
      <c r="P49" s="632"/>
      <c r="Q49" s="117"/>
      <c r="R49" s="117"/>
      <c r="S49" s="117"/>
    </row>
    <row r="50" spans="1:29" ht="25.5" customHeight="1" x14ac:dyDescent="0.2">
      <c r="A50" s="119"/>
      <c r="B50" s="609"/>
      <c r="C50" s="629"/>
      <c r="D50" s="630"/>
      <c r="E50" s="120" t="s">
        <v>211</v>
      </c>
      <c r="F50" s="178" t="s">
        <v>217</v>
      </c>
      <c r="G50" s="178" t="s">
        <v>218</v>
      </c>
      <c r="H50" s="623"/>
      <c r="I50" s="623"/>
      <c r="J50" s="121" t="s">
        <v>177</v>
      </c>
      <c r="K50" s="633" t="s">
        <v>86</v>
      </c>
      <c r="L50" s="634"/>
      <c r="M50" s="634"/>
      <c r="N50" s="634"/>
      <c r="O50" s="634"/>
      <c r="P50" s="635"/>
      <c r="Q50" s="119"/>
      <c r="R50" s="119"/>
      <c r="S50" s="119"/>
    </row>
    <row r="51" spans="1:29" ht="18" customHeight="1" x14ac:dyDescent="0.2">
      <c r="A51" s="117"/>
      <c r="B51" s="122"/>
      <c r="C51" s="624" t="s">
        <v>283</v>
      </c>
      <c r="D51" s="625"/>
      <c r="E51" s="130">
        <v>13.8</v>
      </c>
      <c r="F51" s="124"/>
      <c r="G51" s="124"/>
      <c r="H51" s="126">
        <v>1</v>
      </c>
      <c r="I51" s="126"/>
      <c r="J51" s="127">
        <f>+E51*H51</f>
        <v>13.8</v>
      </c>
      <c r="K51" s="636"/>
      <c r="L51" s="598"/>
      <c r="M51" s="598"/>
      <c r="N51" s="598"/>
      <c r="O51" s="598"/>
      <c r="P51" s="637"/>
      <c r="Q51" s="117"/>
      <c r="R51" s="117"/>
      <c r="S51" s="117"/>
      <c r="AC51" s="128"/>
    </row>
    <row r="52" spans="1:29" ht="18" customHeight="1" x14ac:dyDescent="0.2">
      <c r="A52" s="117"/>
      <c r="B52" s="129"/>
      <c r="C52" s="624"/>
      <c r="D52" s="625"/>
      <c r="E52" s="130"/>
      <c r="F52" s="124"/>
      <c r="G52" s="124"/>
      <c r="H52" s="126"/>
      <c r="I52" s="126"/>
      <c r="J52" s="127"/>
      <c r="K52" s="636"/>
      <c r="L52" s="598"/>
      <c r="M52" s="598"/>
      <c r="N52" s="598"/>
      <c r="O52" s="598"/>
      <c r="P52" s="637"/>
      <c r="Q52" s="117"/>
      <c r="R52" s="117"/>
      <c r="S52" s="117"/>
      <c r="AC52" s="128"/>
    </row>
    <row r="53" spans="1:29" ht="18" customHeight="1" x14ac:dyDescent="0.2">
      <c r="A53" s="117"/>
      <c r="B53" s="129"/>
      <c r="C53" s="624"/>
      <c r="D53" s="625"/>
      <c r="E53" s="130"/>
      <c r="F53" s="124"/>
      <c r="G53" s="124"/>
      <c r="H53" s="126"/>
      <c r="I53" s="126"/>
      <c r="J53" s="127"/>
      <c r="K53" s="636"/>
      <c r="L53" s="598"/>
      <c r="M53" s="598"/>
      <c r="N53" s="598"/>
      <c r="O53" s="598"/>
      <c r="P53" s="637"/>
      <c r="Q53" s="117"/>
      <c r="R53" s="117"/>
      <c r="S53" s="117"/>
      <c r="AC53" s="128"/>
    </row>
    <row r="54" spans="1:29" ht="18" customHeight="1" x14ac:dyDescent="0.2">
      <c r="A54" s="117"/>
      <c r="B54" s="129"/>
      <c r="C54" s="624"/>
      <c r="D54" s="625"/>
      <c r="E54" s="130"/>
      <c r="F54" s="124"/>
      <c r="G54" s="124"/>
      <c r="H54" s="126"/>
      <c r="I54" s="126"/>
      <c r="J54" s="127"/>
      <c r="K54" s="636"/>
      <c r="L54" s="598"/>
      <c r="M54" s="598"/>
      <c r="N54" s="598"/>
      <c r="O54" s="598"/>
      <c r="P54" s="637"/>
      <c r="Q54" s="117"/>
      <c r="R54" s="117"/>
      <c r="S54" s="117"/>
      <c r="AC54" s="128"/>
    </row>
    <row r="55" spans="1:29" ht="18" customHeight="1" x14ac:dyDescent="0.2">
      <c r="A55" s="117"/>
      <c r="B55" s="129"/>
      <c r="C55" s="624"/>
      <c r="D55" s="625"/>
      <c r="E55" s="130"/>
      <c r="F55" s="124"/>
      <c r="G55" s="124"/>
      <c r="H55" s="126"/>
      <c r="I55" s="126"/>
      <c r="J55" s="127"/>
      <c r="K55" s="636"/>
      <c r="L55" s="598"/>
      <c r="M55" s="598"/>
      <c r="N55" s="598"/>
      <c r="O55" s="598"/>
      <c r="P55" s="637"/>
      <c r="Q55" s="117"/>
      <c r="R55" s="117"/>
      <c r="S55" s="117"/>
      <c r="AC55" s="128"/>
    </row>
    <row r="56" spans="1:29" ht="18" customHeight="1" x14ac:dyDescent="0.2">
      <c r="A56" s="117"/>
      <c r="B56" s="129"/>
      <c r="C56" s="624"/>
      <c r="D56" s="625"/>
      <c r="E56" s="130"/>
      <c r="F56" s="124"/>
      <c r="G56" s="124"/>
      <c r="H56" s="126"/>
      <c r="I56" s="126"/>
      <c r="J56" s="127"/>
      <c r="K56" s="636"/>
      <c r="L56" s="598"/>
      <c r="M56" s="598"/>
      <c r="N56" s="598"/>
      <c r="O56" s="598"/>
      <c r="P56" s="637"/>
      <c r="Q56" s="117"/>
      <c r="R56" s="117"/>
      <c r="S56" s="117"/>
      <c r="AC56" s="128"/>
    </row>
    <row r="57" spans="1:29" ht="18" customHeight="1" x14ac:dyDescent="0.2">
      <c r="A57" s="117"/>
      <c r="B57" s="129"/>
      <c r="C57" s="624"/>
      <c r="D57" s="625"/>
      <c r="E57" s="130"/>
      <c r="F57" s="124"/>
      <c r="G57" s="124"/>
      <c r="H57" s="126"/>
      <c r="I57" s="126"/>
      <c r="J57" s="127"/>
      <c r="K57" s="636"/>
      <c r="L57" s="598"/>
      <c r="M57" s="598"/>
      <c r="N57" s="598"/>
      <c r="O57" s="598"/>
      <c r="P57" s="637"/>
      <c r="Q57" s="117"/>
      <c r="R57" s="117"/>
      <c r="S57" s="117"/>
      <c r="AC57" s="128"/>
    </row>
    <row r="58" spans="1:29" ht="18" customHeight="1" x14ac:dyDescent="0.2">
      <c r="A58" s="117"/>
      <c r="B58" s="129"/>
      <c r="C58" s="624"/>
      <c r="D58" s="625"/>
      <c r="E58" s="130"/>
      <c r="F58" s="124"/>
      <c r="G58" s="124"/>
      <c r="H58" s="126"/>
      <c r="I58" s="126"/>
      <c r="J58" s="127"/>
      <c r="K58" s="636"/>
      <c r="L58" s="598"/>
      <c r="M58" s="598"/>
      <c r="N58" s="598"/>
      <c r="O58" s="598"/>
      <c r="P58" s="637"/>
      <c r="Q58" s="117"/>
      <c r="R58" s="117"/>
      <c r="S58" s="117"/>
      <c r="AC58" s="128"/>
    </row>
    <row r="59" spans="1:29" ht="18" customHeight="1" x14ac:dyDescent="0.2">
      <c r="A59" s="117"/>
      <c r="B59" s="129"/>
      <c r="C59" s="624"/>
      <c r="D59" s="625"/>
      <c r="E59" s="130"/>
      <c r="F59" s="124"/>
      <c r="G59" s="124"/>
      <c r="H59" s="126"/>
      <c r="I59" s="126"/>
      <c r="J59" s="127"/>
      <c r="K59" s="636"/>
      <c r="L59" s="598"/>
      <c r="M59" s="598"/>
      <c r="N59" s="598"/>
      <c r="O59" s="598"/>
      <c r="P59" s="637"/>
      <c r="Q59" s="117"/>
      <c r="R59" s="117"/>
      <c r="S59" s="117"/>
      <c r="AC59" s="128"/>
    </row>
    <row r="60" spans="1:29" ht="18" customHeight="1" x14ac:dyDescent="0.2">
      <c r="A60" s="117"/>
      <c r="B60" s="129"/>
      <c r="C60" s="624"/>
      <c r="D60" s="625"/>
      <c r="E60" s="130"/>
      <c r="F60" s="124"/>
      <c r="G60" s="124"/>
      <c r="H60" s="126"/>
      <c r="I60" s="126"/>
      <c r="J60" s="127"/>
      <c r="K60" s="636"/>
      <c r="L60" s="598"/>
      <c r="M60" s="598"/>
      <c r="N60" s="598"/>
      <c r="O60" s="598"/>
      <c r="P60" s="637"/>
      <c r="Q60" s="117"/>
      <c r="R60" s="117"/>
      <c r="S60" s="117"/>
      <c r="AC60" s="128"/>
    </row>
    <row r="61" spans="1:29" ht="18" customHeight="1" x14ac:dyDescent="0.2">
      <c r="A61" s="117"/>
      <c r="B61" s="129"/>
      <c r="C61" s="624"/>
      <c r="D61" s="625"/>
      <c r="E61" s="130"/>
      <c r="F61" s="124"/>
      <c r="G61" s="124"/>
      <c r="H61" s="126"/>
      <c r="I61" s="126"/>
      <c r="J61" s="127"/>
      <c r="K61" s="636"/>
      <c r="L61" s="598"/>
      <c r="M61" s="598"/>
      <c r="N61" s="598"/>
      <c r="O61" s="598"/>
      <c r="P61" s="637"/>
      <c r="Q61" s="117"/>
      <c r="R61" s="117"/>
      <c r="S61" s="117"/>
      <c r="AC61" s="128"/>
    </row>
    <row r="62" spans="1:29" ht="18" customHeight="1" x14ac:dyDescent="0.2">
      <c r="A62" s="117"/>
      <c r="B62" s="129"/>
      <c r="C62" s="624"/>
      <c r="D62" s="625"/>
      <c r="E62" s="130"/>
      <c r="F62" s="124"/>
      <c r="G62" s="124"/>
      <c r="H62" s="126"/>
      <c r="I62" s="126"/>
      <c r="J62" s="127"/>
      <c r="K62" s="636"/>
      <c r="L62" s="598"/>
      <c r="M62" s="598"/>
      <c r="N62" s="598"/>
      <c r="O62" s="598"/>
      <c r="P62" s="637"/>
      <c r="Q62" s="117"/>
      <c r="R62" s="117"/>
      <c r="S62" s="117"/>
      <c r="AC62" s="128"/>
    </row>
    <row r="63" spans="1:29" ht="18" customHeight="1" thickBot="1" x14ac:dyDescent="0.25">
      <c r="A63" s="117"/>
      <c r="B63" s="129"/>
      <c r="C63" s="624"/>
      <c r="D63" s="625"/>
      <c r="E63" s="130"/>
      <c r="F63" s="124"/>
      <c r="G63" s="124"/>
      <c r="H63" s="126"/>
      <c r="I63" s="126"/>
      <c r="J63" s="127"/>
      <c r="K63" s="636"/>
      <c r="L63" s="598"/>
      <c r="M63" s="598"/>
      <c r="N63" s="598"/>
      <c r="O63" s="598"/>
      <c r="P63" s="637"/>
      <c r="Q63" s="117"/>
      <c r="R63" s="117"/>
      <c r="S63" s="117"/>
      <c r="AC63" s="128"/>
    </row>
    <row r="64" spans="1:29" ht="18" customHeight="1" thickBot="1" x14ac:dyDescent="0.25">
      <c r="A64" s="102"/>
      <c r="B64" s="643" t="s">
        <v>182</v>
      </c>
      <c r="C64" s="644"/>
      <c r="D64" s="644"/>
      <c r="E64" s="644"/>
      <c r="F64" s="644"/>
      <c r="G64" s="644"/>
      <c r="H64" s="644"/>
      <c r="I64" s="645"/>
      <c r="J64" s="133">
        <f>SUM(J51:J63)</f>
        <v>13.8</v>
      </c>
      <c r="K64" s="636"/>
      <c r="L64" s="598"/>
      <c r="M64" s="598"/>
      <c r="N64" s="598"/>
      <c r="O64" s="598"/>
      <c r="P64" s="637"/>
      <c r="Q64" s="102"/>
      <c r="R64" s="117"/>
      <c r="S64" s="102"/>
    </row>
    <row r="65" spans="1:27" ht="18" customHeight="1" thickBot="1" x14ac:dyDescent="0.25">
      <c r="A65" s="102"/>
      <c r="B65" s="643" t="s">
        <v>183</v>
      </c>
      <c r="C65" s="644"/>
      <c r="D65" s="644"/>
      <c r="E65" s="644"/>
      <c r="F65" s="644"/>
      <c r="G65" s="644"/>
      <c r="H65" s="644"/>
      <c r="I65" s="645"/>
      <c r="J65" s="134">
        <v>0</v>
      </c>
      <c r="K65" s="636"/>
      <c r="L65" s="598"/>
      <c r="M65" s="598"/>
      <c r="N65" s="598"/>
      <c r="O65" s="598"/>
      <c r="P65" s="637"/>
      <c r="Q65" s="102"/>
      <c r="S65" s="102"/>
    </row>
    <row r="66" spans="1:27" ht="18" customHeight="1" thickBot="1" x14ac:dyDescent="0.25">
      <c r="A66" s="102"/>
      <c r="B66" s="646" t="s">
        <v>172</v>
      </c>
      <c r="C66" s="647"/>
      <c r="D66" s="647"/>
      <c r="E66" s="647"/>
      <c r="F66" s="647"/>
      <c r="G66" s="647"/>
      <c r="H66" s="647"/>
      <c r="I66" s="648"/>
      <c r="J66" s="135">
        <f>J64-J65</f>
        <v>13.8</v>
      </c>
      <c r="K66" s="638"/>
      <c r="L66" s="639"/>
      <c r="M66" s="639"/>
      <c r="N66" s="639"/>
      <c r="O66" s="639"/>
      <c r="P66" s="640"/>
      <c r="Q66" s="102"/>
      <c r="R66" s="102"/>
      <c r="S66" s="102"/>
    </row>
    <row r="67" spans="1:27" ht="18" customHeight="1" x14ac:dyDescent="0.2">
      <c r="A67" s="102"/>
      <c r="B67" s="136"/>
      <c r="C67" s="137"/>
      <c r="D67" s="137"/>
      <c r="E67" s="137"/>
      <c r="F67" s="137"/>
      <c r="G67" s="137"/>
      <c r="H67" s="138"/>
      <c r="I67" s="138"/>
      <c r="J67" s="138"/>
      <c r="K67" s="139"/>
      <c r="L67" s="138"/>
      <c r="M67" s="138"/>
      <c r="N67" s="138"/>
      <c r="O67" s="138"/>
      <c r="P67" s="140"/>
      <c r="Q67" s="102"/>
      <c r="R67" s="102"/>
      <c r="S67" s="102"/>
    </row>
    <row r="68" spans="1:27" s="141" customFormat="1" ht="18" customHeight="1" x14ac:dyDescent="0.2">
      <c r="B68" s="337" t="s">
        <v>411</v>
      </c>
      <c r="C68" s="337"/>
      <c r="D68" s="337"/>
      <c r="E68" s="337"/>
      <c r="F68" s="337" t="s">
        <v>412</v>
      </c>
      <c r="G68" s="337"/>
      <c r="H68" s="338"/>
      <c r="I68" s="337"/>
      <c r="J68" s="337"/>
      <c r="K68" s="337" t="s">
        <v>411</v>
      </c>
      <c r="L68" s="337"/>
      <c r="M68" s="338"/>
      <c r="N68" s="337"/>
      <c r="O68" s="102"/>
      <c r="P68" s="113"/>
    </row>
    <row r="69" spans="1:27" s="141" customFormat="1" ht="18" customHeight="1" x14ac:dyDescent="0.2">
      <c r="B69" s="337"/>
      <c r="C69" s="337"/>
      <c r="D69" s="337"/>
      <c r="E69" s="337"/>
      <c r="F69" s="337"/>
      <c r="G69" s="337"/>
      <c r="H69" s="338"/>
      <c r="I69" s="337"/>
      <c r="J69" s="337"/>
      <c r="K69" s="337"/>
      <c r="L69" s="337"/>
      <c r="M69" s="338"/>
      <c r="N69" s="337"/>
      <c r="O69" s="102"/>
      <c r="P69" s="113"/>
    </row>
    <row r="70" spans="1:27" s="141" customFormat="1" ht="18" customHeight="1" x14ac:dyDescent="0.2">
      <c r="B70" s="337"/>
      <c r="C70" s="337"/>
      <c r="D70" s="337"/>
      <c r="E70" s="337"/>
      <c r="F70" s="337"/>
      <c r="G70" s="337"/>
      <c r="H70" s="338"/>
      <c r="I70" s="337"/>
      <c r="J70" s="337"/>
      <c r="K70" s="337"/>
      <c r="L70" s="337"/>
      <c r="M70" s="338"/>
      <c r="N70" s="337"/>
      <c r="O70" s="102"/>
      <c r="P70" s="102"/>
    </row>
    <row r="71" spans="1:27" s="141" customFormat="1" ht="18" customHeight="1" thickBot="1" x14ac:dyDescent="0.25">
      <c r="B71" s="346"/>
      <c r="C71" s="347"/>
      <c r="D71" s="348"/>
      <c r="E71" s="340"/>
      <c r="F71" s="346"/>
      <c r="G71" s="346"/>
      <c r="H71" s="354"/>
      <c r="I71" s="346"/>
      <c r="J71" s="341"/>
      <c r="K71" s="346"/>
      <c r="L71" s="346"/>
      <c r="M71" s="360"/>
      <c r="N71" s="339"/>
      <c r="O71" s="102"/>
      <c r="P71" s="102"/>
    </row>
    <row r="72" spans="1:27" s="141" customFormat="1" ht="18" customHeight="1" x14ac:dyDescent="0.2">
      <c r="B72" s="558" t="s">
        <v>413</v>
      </c>
      <c r="C72" s="558"/>
      <c r="D72" s="558"/>
      <c r="E72" s="342"/>
      <c r="F72" s="559" t="s">
        <v>414</v>
      </c>
      <c r="G72" s="559"/>
      <c r="H72" s="559"/>
      <c r="I72" s="559"/>
      <c r="J72" s="343"/>
      <c r="K72" s="561" t="s">
        <v>429</v>
      </c>
      <c r="L72" s="561"/>
      <c r="M72" s="342"/>
      <c r="N72" s="358"/>
      <c r="O72" s="162"/>
      <c r="P72" s="162"/>
    </row>
    <row r="73" spans="1:27" s="141" customFormat="1" ht="18" customHeight="1" x14ac:dyDescent="0.2">
      <c r="B73" s="558" t="s">
        <v>415</v>
      </c>
      <c r="C73" s="558"/>
      <c r="D73" s="558"/>
      <c r="E73" s="342"/>
      <c r="F73" s="559" t="s">
        <v>416</v>
      </c>
      <c r="G73" s="559"/>
      <c r="H73" s="559"/>
      <c r="I73" s="559"/>
      <c r="J73" s="343"/>
      <c r="K73" s="559" t="s">
        <v>417</v>
      </c>
      <c r="L73" s="559"/>
      <c r="M73" s="342"/>
      <c r="N73" s="342"/>
      <c r="O73" s="162"/>
      <c r="P73" s="162"/>
    </row>
    <row r="74" spans="1:27" s="141" customFormat="1" ht="18" customHeight="1" x14ac:dyDescent="0.2">
      <c r="B74" s="558" t="s">
        <v>418</v>
      </c>
      <c r="C74" s="558"/>
      <c r="D74" s="558"/>
      <c r="E74" s="342"/>
      <c r="F74" s="559" t="s">
        <v>419</v>
      </c>
      <c r="G74" s="559"/>
      <c r="H74" s="559"/>
      <c r="I74" s="559"/>
      <c r="J74" s="343"/>
      <c r="K74" s="558"/>
      <c r="L74" s="558"/>
      <c r="M74" s="558"/>
      <c r="N74" s="558"/>
      <c r="O74" s="165"/>
      <c r="P74" s="165"/>
    </row>
    <row r="75" spans="1:2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U75" s="103"/>
      <c r="V75" s="103"/>
      <c r="W75" s="103"/>
      <c r="X75" s="103"/>
      <c r="AA75" s="103"/>
    </row>
    <row r="76" spans="1:2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U76" s="103"/>
      <c r="V76" s="103"/>
      <c r="W76" s="103"/>
      <c r="X76" s="103"/>
      <c r="AA76" s="103"/>
    </row>
    <row r="77" spans="1:2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U77" s="103"/>
      <c r="V77" s="103"/>
      <c r="W77" s="103"/>
      <c r="X77" s="103"/>
      <c r="AA77" s="103"/>
    </row>
    <row r="78" spans="1:2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U78" s="103"/>
      <c r="V78" s="103"/>
      <c r="W78" s="103"/>
      <c r="X78" s="103"/>
      <c r="AA78" s="103"/>
    </row>
    <row r="79" spans="1:2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U79" s="103"/>
      <c r="V79" s="103"/>
      <c r="W79" s="103"/>
      <c r="X79" s="103"/>
      <c r="AA79" s="103"/>
    </row>
    <row r="80" spans="1:2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U80" s="103"/>
      <c r="V80" s="103"/>
      <c r="W80" s="103"/>
      <c r="X80" s="103"/>
      <c r="AA80" s="103"/>
    </row>
    <row r="81" spans="1:2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U81" s="103"/>
      <c r="V81" s="103"/>
      <c r="W81" s="103"/>
      <c r="X81" s="103"/>
      <c r="AA81" s="103"/>
    </row>
    <row r="82" spans="1:2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U82" s="103"/>
      <c r="V82" s="103"/>
      <c r="W82" s="103"/>
      <c r="X82" s="103"/>
      <c r="AA82" s="103"/>
    </row>
    <row r="83" spans="1:2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U83" s="103"/>
      <c r="V83" s="103"/>
      <c r="W83" s="103"/>
      <c r="X83" s="103"/>
      <c r="AA83" s="103"/>
    </row>
    <row r="84" spans="1:2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U84" s="103"/>
      <c r="V84" s="103"/>
      <c r="W84" s="103"/>
      <c r="X84" s="103"/>
      <c r="AA84" s="103"/>
    </row>
    <row r="85" spans="1:2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U85" s="103"/>
      <c r="V85" s="103"/>
      <c r="W85" s="103"/>
      <c r="X85" s="103"/>
      <c r="AA85" s="103"/>
    </row>
    <row r="86" spans="1:2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U86" s="103"/>
      <c r="V86" s="103"/>
      <c r="W86" s="103"/>
      <c r="X86" s="103"/>
      <c r="AA86" s="103"/>
    </row>
    <row r="87" spans="1:2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U87" s="103"/>
      <c r="V87" s="103"/>
      <c r="W87" s="103"/>
      <c r="X87" s="103"/>
      <c r="AA87" s="103"/>
    </row>
    <row r="88" spans="1:2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U88" s="103"/>
      <c r="V88" s="103"/>
      <c r="W88" s="103"/>
      <c r="X88" s="103"/>
      <c r="AA88" s="103"/>
    </row>
    <row r="89" spans="1:2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U89" s="103"/>
      <c r="V89" s="103"/>
      <c r="W89" s="103"/>
      <c r="X89" s="103"/>
      <c r="AA89" s="103"/>
    </row>
    <row r="90" spans="1:27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U90" s="103"/>
      <c r="V90" s="103"/>
      <c r="W90" s="103"/>
      <c r="X90" s="103"/>
      <c r="AA90" s="103"/>
    </row>
    <row r="91" spans="1:27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U91" s="103"/>
      <c r="V91" s="103"/>
      <c r="W91" s="103"/>
      <c r="X91" s="103"/>
      <c r="AA91" s="103"/>
    </row>
    <row r="92" spans="1:27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U92" s="103"/>
      <c r="V92" s="103"/>
      <c r="W92" s="103"/>
      <c r="X92" s="103"/>
      <c r="AA92" s="103"/>
    </row>
    <row r="93" spans="1:27" ht="18" customHeight="1" x14ac:dyDescent="0.2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U93" s="103"/>
      <c r="V93" s="103"/>
      <c r="W93" s="103"/>
      <c r="X93" s="103"/>
      <c r="AA93" s="103"/>
    </row>
    <row r="94" spans="1:27" ht="18" customHeight="1" x14ac:dyDescent="0.2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U94" s="103"/>
      <c r="V94" s="103"/>
      <c r="W94" s="103"/>
      <c r="X94" s="103"/>
      <c r="AA94" s="103"/>
    </row>
  </sheetData>
  <mergeCells count="90"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11:B12"/>
    <mergeCell ref="C11:D12"/>
    <mergeCell ref="E11:G11"/>
    <mergeCell ref="H11:H12"/>
    <mergeCell ref="I11:I12"/>
    <mergeCell ref="K11:P11"/>
    <mergeCell ref="K12:P28"/>
    <mergeCell ref="C13:D13"/>
    <mergeCell ref="C14:D14"/>
    <mergeCell ref="C15:D15"/>
    <mergeCell ref="C16:D16"/>
    <mergeCell ref="C17:D17"/>
    <mergeCell ref="C18:D18"/>
    <mergeCell ref="C19:D19"/>
    <mergeCell ref="C20:D20"/>
    <mergeCell ref="N47:N48"/>
    <mergeCell ref="O40:P41"/>
    <mergeCell ref="C21:D21"/>
    <mergeCell ref="C22:D22"/>
    <mergeCell ref="C23:D23"/>
    <mergeCell ref="C24:D24"/>
    <mergeCell ref="C25:D25"/>
    <mergeCell ref="B26:I26"/>
    <mergeCell ref="B27:I27"/>
    <mergeCell ref="B28:I28"/>
    <mergeCell ref="B40:B41"/>
    <mergeCell ref="C40:N41"/>
    <mergeCell ref="C44:P44"/>
    <mergeCell ref="B34:D34"/>
    <mergeCell ref="F34:I34"/>
    <mergeCell ref="K34:L34"/>
    <mergeCell ref="C55:D55"/>
    <mergeCell ref="C56:D56"/>
    <mergeCell ref="C57:D57"/>
    <mergeCell ref="I49:I50"/>
    <mergeCell ref="B42:P42"/>
    <mergeCell ref="B43:E43"/>
    <mergeCell ref="F43:G43"/>
    <mergeCell ref="H43:J43"/>
    <mergeCell ref="K43:P43"/>
    <mergeCell ref="K49:P49"/>
    <mergeCell ref="K50:P66"/>
    <mergeCell ref="C51:D51"/>
    <mergeCell ref="C52:D52"/>
    <mergeCell ref="D45:P45"/>
    <mergeCell ref="D46:M46"/>
    <mergeCell ref="O46:P46"/>
    <mergeCell ref="B35:D35"/>
    <mergeCell ref="F35:I35"/>
    <mergeCell ref="K35:L35"/>
    <mergeCell ref="B36:D36"/>
    <mergeCell ref="F36:I36"/>
    <mergeCell ref="K36:N36"/>
    <mergeCell ref="B49:B50"/>
    <mergeCell ref="B73:D73"/>
    <mergeCell ref="F73:I73"/>
    <mergeCell ref="B72:D72"/>
    <mergeCell ref="F72:I72"/>
    <mergeCell ref="C59:D59"/>
    <mergeCell ref="C60:D60"/>
    <mergeCell ref="C61:D61"/>
    <mergeCell ref="C62:D62"/>
    <mergeCell ref="C63:D63"/>
    <mergeCell ref="B64:I64"/>
    <mergeCell ref="C49:D50"/>
    <mergeCell ref="E49:G49"/>
    <mergeCell ref="H49:H50"/>
    <mergeCell ref="C53:D53"/>
    <mergeCell ref="C54:D54"/>
    <mergeCell ref="K73:L73"/>
    <mergeCell ref="B74:D74"/>
    <mergeCell ref="F74:I74"/>
    <mergeCell ref="K74:N74"/>
    <mergeCell ref="C58:D58"/>
    <mergeCell ref="B65:I65"/>
    <mergeCell ref="B66:I66"/>
    <mergeCell ref="K72:L72"/>
  </mergeCells>
  <conditionalFormatting sqref="A11:A36 O30:P36">
    <cfRule type="cellIs" dxfId="33" priority="2" operator="lessThan">
      <formula>0</formula>
    </cfRule>
  </conditionalFormatting>
  <conditionalFormatting sqref="A49:A74 O68:P74">
    <cfRule type="cellIs" dxfId="32" priority="1" operator="lessThan">
      <formula>0</formula>
    </cfRule>
  </conditionalFormatting>
  <conditionalFormatting sqref="A1:S9 A10:M10 O10:S10 B11:C11 H13:S13 H14:J25 K14:S28 J27:J28 B28 H29:S29">
    <cfRule type="cellIs" dxfId="31" priority="8" operator="lessThan">
      <formula>0</formula>
    </cfRule>
  </conditionalFormatting>
  <conditionalFormatting sqref="A39:S47 A48:M48 O48:S48 B49:C49 H51:S51 H52:J63 K52:S66 J65:J66 B66 H67:S67">
    <cfRule type="cellIs" dxfId="30" priority="5" operator="lessThan">
      <formula>0</formula>
    </cfRule>
  </conditionalFormatting>
  <conditionalFormatting sqref="B29:G29">
    <cfRule type="cellIs" dxfId="29" priority="7" operator="lessThan">
      <formula>0</formula>
    </cfRule>
  </conditionalFormatting>
  <conditionalFormatting sqref="B67:G67">
    <cfRule type="cellIs" dxfId="28" priority="4" operator="lessThan">
      <formula>0</formula>
    </cfRule>
  </conditionalFormatting>
  <conditionalFormatting sqref="E11:S12">
    <cfRule type="cellIs" dxfId="27" priority="6" operator="lessThan">
      <formula>0</formula>
    </cfRule>
  </conditionalFormatting>
  <conditionalFormatting sqref="E49:S50">
    <cfRule type="cellIs" dxfId="26" priority="3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49" fitToHeight="0" orientation="landscape" r:id="rId1"/>
  <rowBreaks count="1" manualBreakCount="1">
    <brk id="37" max="15" man="1"/>
  </rowBreaks>
  <colBreaks count="1" manualBreakCount="1">
    <brk id="16" max="1048575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0055F-6FB3-4231-8347-AA26359D540A}">
  <sheetPr>
    <tabColor theme="8" tint="0.59999389629810485"/>
    <pageSetUpPr fitToPage="1"/>
  </sheetPr>
  <dimension ref="A1:AC38"/>
  <sheetViews>
    <sheetView view="pageBreakPreview" zoomScale="60" zoomScaleNormal="70" workbookViewId="0">
      <selection activeCell="B25" sqref="B25:I25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0.710937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23</v>
      </c>
      <c r="D7" s="587" t="s">
        <v>62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23.1</v>
      </c>
      <c r="D8" s="589" t="str">
        <f>+'SABANA MOD. 2'!C139</f>
        <v>PLACA BASE CONCRETO E= 0.10 2500 PSI IMPERMEABILZIADO PARA PLACA DE TANQUES ELEVADOS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285</v>
      </c>
      <c r="D13" s="625"/>
      <c r="E13" s="130">
        <v>7.45</v>
      </c>
      <c r="F13" s="124">
        <v>1.7</v>
      </c>
      <c r="G13" s="124"/>
      <c r="H13" s="126">
        <v>1</v>
      </c>
      <c r="I13" s="126"/>
      <c r="J13" s="127">
        <f>SUM(E13*F13)*H13</f>
        <v>12.664999999999999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  <c r="R16" s="117"/>
      <c r="S16" s="117"/>
      <c r="U16" s="104">
        <v>24.090318765763101</v>
      </c>
      <c r="AC16" s="128"/>
    </row>
    <row r="17" spans="1:29" ht="18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18" customHeight="1" x14ac:dyDescent="0.2">
      <c r="A19" s="117"/>
      <c r="B19" s="129"/>
      <c r="C19" s="624"/>
      <c r="D19" s="625"/>
      <c r="E19" s="130"/>
      <c r="F19" s="124"/>
      <c r="G19" s="124"/>
      <c r="H19" s="126"/>
      <c r="I19" s="126"/>
      <c r="J19" s="127"/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x14ac:dyDescent="0.2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x14ac:dyDescent="0.2">
      <c r="A22" s="117"/>
      <c r="B22" s="129"/>
      <c r="C22" s="624"/>
      <c r="D22" s="625"/>
      <c r="E22" s="130"/>
      <c r="F22" s="124"/>
      <c r="G22" s="124"/>
      <c r="H22" s="126"/>
      <c r="I22" s="126"/>
      <c r="J22" s="127"/>
      <c r="K22" s="636"/>
      <c r="L22" s="598"/>
      <c r="M22" s="598"/>
      <c r="N22" s="598"/>
      <c r="O22" s="598"/>
      <c r="P22" s="637"/>
      <c r="Q22" s="117"/>
      <c r="R22" s="117"/>
      <c r="S22" s="117"/>
      <c r="AC22" s="128"/>
    </row>
    <row r="23" spans="1:29" ht="18" customHeight="1" x14ac:dyDescent="0.2">
      <c r="A23" s="117"/>
      <c r="B23" s="129"/>
      <c r="C23" s="624"/>
      <c r="D23" s="625"/>
      <c r="E23" s="130"/>
      <c r="F23" s="124"/>
      <c r="G23" s="124"/>
      <c r="H23" s="126"/>
      <c r="I23" s="126"/>
      <c r="J23" s="127"/>
      <c r="K23" s="636"/>
      <c r="L23" s="598"/>
      <c r="M23" s="598"/>
      <c r="N23" s="598"/>
      <c r="O23" s="598"/>
      <c r="P23" s="637"/>
      <c r="Q23" s="117"/>
      <c r="R23" s="117"/>
      <c r="S23" s="117"/>
      <c r="AC23" s="128"/>
    </row>
    <row r="24" spans="1:29" ht="18" customHeight="1" thickBot="1" x14ac:dyDescent="0.25">
      <c r="A24" s="117"/>
      <c r="B24" s="129"/>
      <c r="C24" s="624"/>
      <c r="D24" s="625"/>
      <c r="E24" s="130"/>
      <c r="F24" s="124"/>
      <c r="G24" s="124"/>
      <c r="H24" s="126"/>
      <c r="I24" s="126"/>
      <c r="J24" s="127"/>
      <c r="K24" s="636"/>
      <c r="L24" s="598"/>
      <c r="M24" s="598"/>
      <c r="N24" s="598"/>
      <c r="O24" s="598"/>
      <c r="P24" s="637"/>
      <c r="Q24" s="117"/>
      <c r="R24" s="117"/>
      <c r="S24" s="117"/>
      <c r="AC24" s="128"/>
    </row>
    <row r="25" spans="1:29" ht="18" customHeight="1" thickBot="1" x14ac:dyDescent="0.25">
      <c r="A25" s="102"/>
      <c r="B25" s="643" t="s">
        <v>182</v>
      </c>
      <c r="C25" s="644"/>
      <c r="D25" s="644"/>
      <c r="E25" s="644"/>
      <c r="F25" s="644"/>
      <c r="G25" s="644"/>
      <c r="H25" s="644"/>
      <c r="I25" s="645"/>
      <c r="J25" s="133">
        <f>SUM(J13:J24)</f>
        <v>12.664999999999999</v>
      </c>
      <c r="K25" s="636"/>
      <c r="L25" s="598"/>
      <c r="M25" s="598"/>
      <c r="N25" s="598"/>
      <c r="O25" s="598"/>
      <c r="P25" s="637"/>
      <c r="Q25" s="102"/>
      <c r="R25" s="117"/>
      <c r="S25" s="102"/>
    </row>
    <row r="26" spans="1:29" ht="18" customHeight="1" thickBot="1" x14ac:dyDescent="0.25">
      <c r="A26" s="102"/>
      <c r="B26" s="643" t="s">
        <v>183</v>
      </c>
      <c r="C26" s="644"/>
      <c r="D26" s="644"/>
      <c r="E26" s="644"/>
      <c r="F26" s="644"/>
      <c r="G26" s="644"/>
      <c r="H26" s="644"/>
      <c r="I26" s="645"/>
      <c r="J26" s="134">
        <v>0</v>
      </c>
      <c r="K26" s="636"/>
      <c r="L26" s="598"/>
      <c r="M26" s="598"/>
      <c r="N26" s="598"/>
      <c r="O26" s="598"/>
      <c r="P26" s="637"/>
      <c r="Q26" s="102"/>
      <c r="S26" s="102"/>
    </row>
    <row r="27" spans="1:29" ht="18" customHeight="1" thickBot="1" x14ac:dyDescent="0.25">
      <c r="A27" s="102"/>
      <c r="B27" s="646" t="s">
        <v>172</v>
      </c>
      <c r="C27" s="647"/>
      <c r="D27" s="647"/>
      <c r="E27" s="647"/>
      <c r="F27" s="647"/>
      <c r="G27" s="647"/>
      <c r="H27" s="647"/>
      <c r="I27" s="648"/>
      <c r="J27" s="135">
        <f>J25-J26</f>
        <v>12.664999999999999</v>
      </c>
      <c r="K27" s="638"/>
      <c r="L27" s="639"/>
      <c r="M27" s="639"/>
      <c r="N27" s="639"/>
      <c r="O27" s="639"/>
      <c r="P27" s="640"/>
      <c r="Q27" s="102"/>
      <c r="R27" s="102"/>
      <c r="S27" s="102"/>
    </row>
    <row r="28" spans="1:29" ht="18" customHeight="1" x14ac:dyDescent="0.2">
      <c r="A28" s="102"/>
      <c r="B28" s="136"/>
      <c r="C28" s="137"/>
      <c r="D28" s="137"/>
      <c r="E28" s="137"/>
      <c r="F28" s="137"/>
      <c r="G28" s="137"/>
      <c r="H28" s="138"/>
      <c r="I28" s="138"/>
      <c r="J28" s="138"/>
      <c r="K28" s="139"/>
      <c r="L28" s="138"/>
      <c r="M28" s="138"/>
      <c r="N28" s="138"/>
      <c r="O28" s="138"/>
      <c r="P28" s="140"/>
      <c r="Q28" s="102"/>
      <c r="R28" s="102"/>
      <c r="S28" s="102"/>
    </row>
    <row r="29" spans="1:29" s="141" customFormat="1" ht="18" customHeight="1" x14ac:dyDescent="0.2">
      <c r="B29" s="337" t="s">
        <v>411</v>
      </c>
      <c r="C29" s="337"/>
      <c r="D29" s="337"/>
      <c r="E29" s="337"/>
      <c r="F29" s="337" t="s">
        <v>412</v>
      </c>
      <c r="G29" s="337"/>
      <c r="H29" s="338"/>
      <c r="I29" s="337"/>
      <c r="J29" s="337"/>
      <c r="K29" s="337" t="s">
        <v>411</v>
      </c>
      <c r="L29" s="337"/>
      <c r="M29" s="338"/>
      <c r="N29" s="337"/>
      <c r="O29" s="102"/>
      <c r="P29" s="113"/>
    </row>
    <row r="30" spans="1:29" s="141" customFormat="1" ht="18" customHeight="1" x14ac:dyDescent="0.2">
      <c r="B30" s="337"/>
      <c r="C30" s="337"/>
      <c r="D30" s="337"/>
      <c r="E30" s="337"/>
      <c r="F30" s="337"/>
      <c r="G30" s="337"/>
      <c r="H30" s="338"/>
      <c r="I30" s="337"/>
      <c r="J30" s="337"/>
      <c r="K30" s="337"/>
      <c r="L30" s="337"/>
      <c r="M30" s="338"/>
      <c r="N30" s="337"/>
      <c r="O30" s="102"/>
      <c r="P30" s="113"/>
    </row>
    <row r="31" spans="1:29" s="141" customFormat="1" ht="18" customHeight="1" x14ac:dyDescent="0.2">
      <c r="B31" s="337"/>
      <c r="C31" s="337"/>
      <c r="D31" s="337"/>
      <c r="E31" s="337"/>
      <c r="F31" s="337"/>
      <c r="G31" s="337"/>
      <c r="H31" s="338"/>
      <c r="I31" s="337"/>
      <c r="J31" s="337"/>
      <c r="K31" s="337"/>
      <c r="L31" s="337"/>
      <c r="M31" s="338"/>
      <c r="N31" s="337"/>
      <c r="O31" s="102"/>
      <c r="P31" s="102"/>
    </row>
    <row r="32" spans="1:29" s="141" customFormat="1" ht="18" customHeight="1" thickBot="1" x14ac:dyDescent="0.25">
      <c r="B32" s="346"/>
      <c r="C32" s="347"/>
      <c r="D32" s="348"/>
      <c r="E32" s="340"/>
      <c r="F32" s="346"/>
      <c r="G32" s="346"/>
      <c r="H32" s="354"/>
      <c r="I32" s="346"/>
      <c r="J32" s="341"/>
      <c r="K32" s="346"/>
      <c r="L32" s="346"/>
      <c r="M32" s="360"/>
      <c r="N32" s="339"/>
      <c r="O32" s="102"/>
      <c r="P32" s="102"/>
    </row>
    <row r="33" spans="1:27" s="141" customFormat="1" ht="18" customHeight="1" x14ac:dyDescent="0.2">
      <c r="B33" s="558" t="s">
        <v>413</v>
      </c>
      <c r="C33" s="558"/>
      <c r="D33" s="558"/>
      <c r="E33" s="342"/>
      <c r="F33" s="559" t="s">
        <v>414</v>
      </c>
      <c r="G33" s="559"/>
      <c r="H33" s="559"/>
      <c r="I33" s="559"/>
      <c r="J33" s="343"/>
      <c r="K33" s="561" t="s">
        <v>429</v>
      </c>
      <c r="L33" s="561"/>
      <c r="M33" s="342"/>
      <c r="N33" s="358"/>
      <c r="O33" s="162"/>
      <c r="P33" s="162"/>
    </row>
    <row r="34" spans="1:27" s="141" customFormat="1" ht="18" customHeight="1" x14ac:dyDescent="0.2">
      <c r="B34" s="558" t="s">
        <v>415</v>
      </c>
      <c r="C34" s="558"/>
      <c r="D34" s="558"/>
      <c r="E34" s="342"/>
      <c r="F34" s="559" t="s">
        <v>416</v>
      </c>
      <c r="G34" s="559"/>
      <c r="H34" s="559"/>
      <c r="I34" s="559"/>
      <c r="J34" s="343"/>
      <c r="K34" s="559" t="s">
        <v>417</v>
      </c>
      <c r="L34" s="559"/>
      <c r="M34" s="342"/>
      <c r="N34" s="342"/>
      <c r="O34" s="162"/>
      <c r="P34" s="162"/>
    </row>
    <row r="35" spans="1:27" s="141" customFormat="1" ht="18" customHeight="1" x14ac:dyDescent="0.2">
      <c r="B35" s="558" t="s">
        <v>418</v>
      </c>
      <c r="C35" s="558"/>
      <c r="D35" s="558"/>
      <c r="E35" s="342"/>
      <c r="F35" s="559" t="s">
        <v>419</v>
      </c>
      <c r="G35" s="559"/>
      <c r="H35" s="559"/>
      <c r="I35" s="559"/>
      <c r="J35" s="343"/>
      <c r="K35" s="558"/>
      <c r="L35" s="558"/>
      <c r="M35" s="558"/>
      <c r="N35" s="558"/>
      <c r="O35" s="165"/>
      <c r="P35" s="165"/>
    </row>
    <row r="36" spans="1:27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U36" s="103"/>
      <c r="V36" s="103"/>
      <c r="W36" s="103"/>
      <c r="X36" s="103"/>
      <c r="AA36" s="103"/>
    </row>
    <row r="37" spans="1:27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U37" s="103"/>
      <c r="V37" s="103"/>
      <c r="W37" s="103"/>
      <c r="X37" s="103"/>
      <c r="AA37" s="103"/>
    </row>
    <row r="38" spans="1:27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U38" s="103"/>
      <c r="V38" s="103"/>
      <c r="W38" s="103"/>
      <c r="X38" s="103"/>
      <c r="AA38" s="103"/>
    </row>
  </sheetData>
  <mergeCells count="44">
    <mergeCell ref="K11:P11"/>
    <mergeCell ref="K12:P27"/>
    <mergeCell ref="C6:P6"/>
    <mergeCell ref="D7:P7"/>
    <mergeCell ref="D8:M8"/>
    <mergeCell ref="O8:P8"/>
    <mergeCell ref="N9:N10"/>
    <mergeCell ref="B26:I26"/>
    <mergeCell ref="B27:I27"/>
    <mergeCell ref="C13:D13"/>
    <mergeCell ref="C14:D14"/>
    <mergeCell ref="C15:D15"/>
    <mergeCell ref="C16:D16"/>
    <mergeCell ref="B25:I25"/>
    <mergeCell ref="B11:B12"/>
    <mergeCell ref="B2:B3"/>
    <mergeCell ref="C2:N3"/>
    <mergeCell ref="O2:P3"/>
    <mergeCell ref="B4:P4"/>
    <mergeCell ref="B5:E5"/>
    <mergeCell ref="F5:G5"/>
    <mergeCell ref="H5:J5"/>
    <mergeCell ref="K5:P5"/>
    <mergeCell ref="C19:D19"/>
    <mergeCell ref="I11:I12"/>
    <mergeCell ref="C20:D20"/>
    <mergeCell ref="C21:D21"/>
    <mergeCell ref="C22:D22"/>
    <mergeCell ref="C11:D12"/>
    <mergeCell ref="E11:G11"/>
    <mergeCell ref="H11:H12"/>
    <mergeCell ref="C17:D17"/>
    <mergeCell ref="C18:D18"/>
    <mergeCell ref="C23:D23"/>
    <mergeCell ref="C24:D24"/>
    <mergeCell ref="B35:D35"/>
    <mergeCell ref="F35:I35"/>
    <mergeCell ref="K35:N35"/>
    <mergeCell ref="B33:D33"/>
    <mergeCell ref="F33:I33"/>
    <mergeCell ref="K33:L33"/>
    <mergeCell ref="B34:D34"/>
    <mergeCell ref="F34:I34"/>
    <mergeCell ref="K34:L34"/>
  </mergeCells>
  <conditionalFormatting sqref="A11:A35 O29:P35">
    <cfRule type="cellIs" dxfId="25" priority="1" operator="lessThan">
      <formula>0</formula>
    </cfRule>
  </conditionalFormatting>
  <conditionalFormatting sqref="A1:S9 A10:M10 O10:S10 B11:C11 H13:S13 H14:J24 K14:S27 J26:J27 B27 H28:S28">
    <cfRule type="cellIs" dxfId="24" priority="8" operator="lessThan">
      <formula>0</formula>
    </cfRule>
  </conditionalFormatting>
  <conditionalFormatting sqref="B28:G28">
    <cfRule type="cellIs" dxfId="23" priority="7" operator="lessThan">
      <formula>0</formula>
    </cfRule>
  </conditionalFormatting>
  <conditionalFormatting sqref="E11:S12">
    <cfRule type="cellIs" dxfId="22" priority="6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fitToHeight="0" orientation="landscape" r:id="rId1"/>
  <colBreaks count="1" manualBreakCount="1">
    <brk id="16" max="1048575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D2889-CAE7-4F67-AB73-DDC968042453}">
  <sheetPr>
    <tabColor theme="8" tint="0.59999389629810485"/>
    <pageSetUpPr fitToPage="1"/>
  </sheetPr>
  <dimension ref="A1:AC61"/>
  <sheetViews>
    <sheetView view="pageBreakPreview" zoomScale="70" zoomScaleNormal="70" zoomScaleSheetLayoutView="70" workbookViewId="0">
      <selection activeCell="H18" sqref="H18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0.425781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290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13</v>
      </c>
      <c r="D7" s="587" t="s">
        <v>397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17.899999999999999</v>
      </c>
      <c r="D8" s="589" t="str">
        <f>'SABANA MOD. 2'!C150</f>
        <v>SUMINISTRO E INSTALACIÓN ORINAL INFANTIL (INCLUYE GRIFERÍA)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132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398</v>
      </c>
      <c r="D13" s="625"/>
      <c r="E13" s="123"/>
      <c r="F13" s="124"/>
      <c r="G13" s="124"/>
      <c r="H13" s="126">
        <v>1</v>
      </c>
      <c r="I13" s="126"/>
      <c r="J13" s="127">
        <f>H13</f>
        <v>1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18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18" customHeight="1" x14ac:dyDescent="0.2">
      <c r="A19" s="117"/>
      <c r="B19" s="129"/>
      <c r="C19" s="624"/>
      <c r="D19" s="625"/>
      <c r="E19" s="130"/>
      <c r="F19" s="124"/>
      <c r="G19" s="124"/>
      <c r="H19" s="126"/>
      <c r="I19" s="126"/>
      <c r="J19" s="127"/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thickBot="1" x14ac:dyDescent="0.25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33">
        <f>SUM(J13:J21)</f>
        <v>1</v>
      </c>
      <c r="K22" s="636"/>
      <c r="L22" s="598"/>
      <c r="M22" s="598"/>
      <c r="N22" s="598"/>
      <c r="O22" s="598"/>
      <c r="P22" s="637"/>
      <c r="Q22" s="102"/>
      <c r="R22" s="117"/>
      <c r="S22" s="102"/>
    </row>
    <row r="23" spans="1:29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  <c r="Q23" s="102"/>
      <c r="S23" s="102"/>
    </row>
    <row r="24" spans="1:29" ht="18" customHeight="1" thickBot="1" x14ac:dyDescent="0.25">
      <c r="A24" s="102"/>
      <c r="B24" s="646" t="s">
        <v>172</v>
      </c>
      <c r="C24" s="647"/>
      <c r="D24" s="647"/>
      <c r="E24" s="647"/>
      <c r="F24" s="647"/>
      <c r="G24" s="647"/>
      <c r="H24" s="647"/>
      <c r="I24" s="648"/>
      <c r="J24" s="135">
        <f>J22-J23</f>
        <v>1</v>
      </c>
      <c r="K24" s="638"/>
      <c r="L24" s="639"/>
      <c r="M24" s="639"/>
      <c r="N24" s="639"/>
      <c r="O24" s="639"/>
      <c r="P24" s="640"/>
      <c r="Q24" s="102"/>
      <c r="R24" s="102"/>
      <c r="S24" s="102"/>
    </row>
    <row r="25" spans="1:29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  <c r="Q25" s="102"/>
      <c r="R25" s="102"/>
      <c r="S25" s="102"/>
    </row>
    <row r="26" spans="1:29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29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29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29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29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29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29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27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U33" s="103"/>
      <c r="V33" s="103"/>
      <c r="W33" s="103"/>
      <c r="X33" s="103"/>
      <c r="AA33" s="103"/>
    </row>
    <row r="34" spans="1:27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U34" s="103"/>
      <c r="V34" s="103"/>
      <c r="W34" s="103"/>
      <c r="X34" s="103"/>
      <c r="AA34" s="103"/>
    </row>
    <row r="35" spans="1:27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U35" s="103"/>
      <c r="V35" s="103"/>
      <c r="W35" s="103"/>
      <c r="X35" s="103"/>
      <c r="AA35" s="103"/>
    </row>
    <row r="36" spans="1:27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U36" s="103"/>
      <c r="V36" s="103"/>
      <c r="W36" s="103"/>
      <c r="X36" s="103"/>
      <c r="AA36" s="103"/>
    </row>
    <row r="37" spans="1:27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U37" s="103"/>
      <c r="V37" s="103"/>
      <c r="W37" s="103"/>
      <c r="X37" s="103"/>
      <c r="AA37" s="103"/>
    </row>
    <row r="38" spans="1:27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U38" s="103"/>
      <c r="V38" s="103"/>
      <c r="W38" s="103"/>
      <c r="X38" s="103"/>
      <c r="AA38" s="103"/>
    </row>
    <row r="39" spans="1:27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U39" s="103"/>
      <c r="V39" s="103"/>
      <c r="W39" s="103"/>
      <c r="X39" s="103"/>
      <c r="AA39" s="103"/>
    </row>
    <row r="40" spans="1:27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U40" s="103"/>
      <c r="V40" s="103"/>
      <c r="W40" s="103"/>
      <c r="X40" s="103"/>
      <c r="AA40" s="103"/>
    </row>
    <row r="41" spans="1:27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U41" s="103"/>
      <c r="V41" s="103"/>
      <c r="W41" s="103"/>
      <c r="X41" s="103"/>
      <c r="AA41" s="103"/>
    </row>
    <row r="42" spans="1:27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U42" s="103"/>
      <c r="V42" s="103"/>
      <c r="W42" s="103"/>
      <c r="X42" s="103"/>
      <c r="AA42" s="103"/>
    </row>
    <row r="43" spans="1:27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U43" s="103"/>
      <c r="V43" s="103"/>
      <c r="W43" s="103"/>
      <c r="X43" s="103"/>
      <c r="AA43" s="103"/>
    </row>
    <row r="44" spans="1:27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U44" s="103"/>
      <c r="V44" s="103"/>
      <c r="W44" s="103"/>
      <c r="X44" s="103"/>
      <c r="AA44" s="103"/>
    </row>
    <row r="45" spans="1:27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U45" s="103"/>
      <c r="V45" s="103"/>
      <c r="W45" s="103"/>
      <c r="X45" s="103"/>
      <c r="AA45" s="103"/>
    </row>
    <row r="46" spans="1:27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U46" s="103"/>
      <c r="V46" s="103"/>
      <c r="W46" s="103"/>
      <c r="X46" s="103"/>
      <c r="AA46" s="103"/>
    </row>
    <row r="47" spans="1:27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U47" s="103"/>
      <c r="V47" s="103"/>
      <c r="W47" s="103"/>
      <c r="X47" s="103"/>
      <c r="AA47" s="103"/>
    </row>
    <row r="48" spans="1:27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U48" s="103"/>
      <c r="V48" s="103"/>
      <c r="W48" s="103"/>
      <c r="X48" s="103"/>
      <c r="AA48" s="103"/>
    </row>
    <row r="49" spans="1:27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U49" s="103"/>
      <c r="V49" s="103"/>
      <c r="W49" s="103"/>
      <c r="X49" s="103"/>
      <c r="AA49" s="103"/>
    </row>
    <row r="50" spans="1:27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U50" s="103"/>
      <c r="V50" s="103"/>
      <c r="W50" s="103"/>
      <c r="X50" s="103"/>
      <c r="AA50" s="103"/>
    </row>
    <row r="51" spans="1:27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U51" s="103"/>
      <c r="V51" s="103"/>
      <c r="W51" s="103"/>
      <c r="X51" s="103"/>
      <c r="AA51" s="103"/>
    </row>
    <row r="52" spans="1:27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U52" s="103"/>
      <c r="V52" s="103"/>
      <c r="W52" s="103"/>
      <c r="X52" s="103"/>
      <c r="AA52" s="103"/>
    </row>
    <row r="53" spans="1:2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U53" s="103"/>
      <c r="V53" s="103"/>
      <c r="W53" s="103"/>
      <c r="X53" s="103"/>
      <c r="AA53" s="103"/>
    </row>
    <row r="54" spans="1:27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U54" s="103"/>
      <c r="V54" s="103"/>
      <c r="W54" s="103"/>
      <c r="X54" s="103"/>
      <c r="AA54" s="103"/>
    </row>
    <row r="55" spans="1:27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U55" s="103"/>
      <c r="V55" s="103"/>
      <c r="W55" s="103"/>
      <c r="X55" s="103"/>
      <c r="AA55" s="103"/>
    </row>
    <row r="56" spans="1:27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U56" s="103"/>
      <c r="V56" s="103"/>
      <c r="W56" s="103"/>
      <c r="X56" s="103"/>
      <c r="AA56" s="103"/>
    </row>
    <row r="57" spans="1:27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U57" s="103"/>
      <c r="V57" s="103"/>
      <c r="W57" s="103"/>
      <c r="X57" s="103"/>
      <c r="AA57" s="103"/>
    </row>
    <row r="58" spans="1:27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U58" s="103"/>
      <c r="V58" s="103"/>
      <c r="W58" s="103"/>
      <c r="X58" s="103"/>
      <c r="AA58" s="103"/>
    </row>
    <row r="59" spans="1:27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U59" s="103"/>
      <c r="V59" s="103"/>
      <c r="W59" s="103"/>
      <c r="X59" s="103"/>
      <c r="AA59" s="103"/>
    </row>
    <row r="60" spans="1:27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U60" s="103"/>
      <c r="V60" s="103"/>
      <c r="W60" s="103"/>
      <c r="X60" s="103"/>
      <c r="AA60" s="103"/>
    </row>
    <row r="61" spans="1:2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U61" s="103"/>
      <c r="V61" s="103"/>
      <c r="W61" s="103"/>
      <c r="X61" s="103"/>
      <c r="AA61" s="103"/>
    </row>
  </sheetData>
  <mergeCells count="41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C21:D21"/>
    <mergeCell ref="B22:I22"/>
    <mergeCell ref="B23:I23"/>
    <mergeCell ref="B24:I24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B32:D32"/>
    <mergeCell ref="F32:I32"/>
    <mergeCell ref="K32:N32"/>
    <mergeCell ref="B30:D30"/>
    <mergeCell ref="F30:I30"/>
    <mergeCell ref="K30:L30"/>
    <mergeCell ref="B31:D31"/>
    <mergeCell ref="F31:I31"/>
    <mergeCell ref="K31:L31"/>
  </mergeCells>
  <conditionalFormatting sqref="A11:A32 O26:P32">
    <cfRule type="cellIs" dxfId="21" priority="1" operator="lessThan">
      <formula>0</formula>
    </cfRule>
  </conditionalFormatting>
  <conditionalFormatting sqref="A1:S9 A10:M10 O10:S10 B11:C11 H13:S13 K14:S24 J23:J24 B24 H25:S25">
    <cfRule type="cellIs" dxfId="20" priority="7" operator="lessThan">
      <formula>0</formula>
    </cfRule>
  </conditionalFormatting>
  <conditionalFormatting sqref="B25:G25">
    <cfRule type="cellIs" dxfId="19" priority="6" operator="lessThan">
      <formula>0</formula>
    </cfRule>
  </conditionalFormatting>
  <conditionalFormatting sqref="E11:S12">
    <cfRule type="cellIs" dxfId="18" priority="5" operator="lessThan">
      <formula>0</formula>
    </cfRule>
  </conditionalFormatting>
  <conditionalFormatting sqref="H14:J21">
    <cfRule type="cellIs" dxfId="17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  <colBreaks count="1" manualBreakCount="1">
    <brk id="16" max="1048575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85F51-D317-4DE4-8DF3-4F567C4C8C9E}">
  <sheetPr>
    <tabColor theme="8" tint="0.59999389629810485"/>
    <pageSetUpPr fitToPage="1"/>
  </sheetPr>
  <dimension ref="A1:AC61"/>
  <sheetViews>
    <sheetView view="pageBreakPreview" zoomScale="60" zoomScaleNormal="70" workbookViewId="0">
      <selection activeCell="H27" sqref="H27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0.57031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290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25.4</v>
      </c>
      <c r="D7" s="587" t="s">
        <v>397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17.3</v>
      </c>
      <c r="D8" s="589" t="str">
        <f>'SABANA MOD. 2'!C151</f>
        <v>SUMINISTRO E INSTALACIÓN SANITARIO INFANTIL (INCLUYE GRIFERÍA)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132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219</v>
      </c>
      <c r="D13" s="625"/>
      <c r="E13" s="123"/>
      <c r="F13" s="124"/>
      <c r="G13" s="124"/>
      <c r="H13" s="126">
        <v>2</v>
      </c>
      <c r="I13" s="126"/>
      <c r="J13" s="127">
        <f>H13</f>
        <v>2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18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18" customHeight="1" x14ac:dyDescent="0.2">
      <c r="A19" s="117"/>
      <c r="B19" s="129"/>
      <c r="C19" s="624"/>
      <c r="D19" s="625"/>
      <c r="E19" s="130"/>
      <c r="F19" s="124"/>
      <c r="G19" s="124"/>
      <c r="H19" s="126"/>
      <c r="I19" s="126"/>
      <c r="J19" s="127"/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thickBot="1" x14ac:dyDescent="0.25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thickBot="1" x14ac:dyDescent="0.25">
      <c r="A22" s="102"/>
      <c r="B22" s="643" t="s">
        <v>182</v>
      </c>
      <c r="C22" s="644"/>
      <c r="D22" s="644"/>
      <c r="E22" s="644"/>
      <c r="F22" s="644"/>
      <c r="G22" s="644"/>
      <c r="H22" s="644"/>
      <c r="I22" s="645"/>
      <c r="J22" s="133">
        <f>SUM(J13:J21)</f>
        <v>2</v>
      </c>
      <c r="K22" s="636"/>
      <c r="L22" s="598"/>
      <c r="M22" s="598"/>
      <c r="N22" s="598"/>
      <c r="O22" s="598"/>
      <c r="P22" s="637"/>
      <c r="Q22" s="102"/>
      <c r="R22" s="117"/>
      <c r="S22" s="102"/>
    </row>
    <row r="23" spans="1:29" ht="18" customHeight="1" thickBot="1" x14ac:dyDescent="0.25">
      <c r="A23" s="102"/>
      <c r="B23" s="643" t="s">
        <v>183</v>
      </c>
      <c r="C23" s="644"/>
      <c r="D23" s="644"/>
      <c r="E23" s="644"/>
      <c r="F23" s="644"/>
      <c r="G23" s="644"/>
      <c r="H23" s="644"/>
      <c r="I23" s="645"/>
      <c r="J23" s="134">
        <v>0</v>
      </c>
      <c r="K23" s="636"/>
      <c r="L23" s="598"/>
      <c r="M23" s="598"/>
      <c r="N23" s="598"/>
      <c r="O23" s="598"/>
      <c r="P23" s="637"/>
      <c r="Q23" s="102"/>
      <c r="S23" s="102"/>
    </row>
    <row r="24" spans="1:29" ht="18" customHeight="1" thickBot="1" x14ac:dyDescent="0.25">
      <c r="A24" s="102"/>
      <c r="B24" s="646" t="s">
        <v>172</v>
      </c>
      <c r="C24" s="647"/>
      <c r="D24" s="647"/>
      <c r="E24" s="647"/>
      <c r="F24" s="647"/>
      <c r="G24" s="647"/>
      <c r="H24" s="647"/>
      <c r="I24" s="648"/>
      <c r="J24" s="135">
        <f>J22-J23</f>
        <v>2</v>
      </c>
      <c r="K24" s="638"/>
      <c r="L24" s="639"/>
      <c r="M24" s="639"/>
      <c r="N24" s="639"/>
      <c r="O24" s="639"/>
      <c r="P24" s="640"/>
      <c r="Q24" s="102"/>
      <c r="R24" s="102"/>
      <c r="S24" s="102"/>
    </row>
    <row r="25" spans="1:29" ht="18" customHeight="1" x14ac:dyDescent="0.2">
      <c r="A25" s="102"/>
      <c r="B25" s="136"/>
      <c r="C25" s="137"/>
      <c r="D25" s="137"/>
      <c r="E25" s="137"/>
      <c r="F25" s="137"/>
      <c r="G25" s="137"/>
      <c r="H25" s="138"/>
      <c r="I25" s="138"/>
      <c r="J25" s="138"/>
      <c r="K25" s="139"/>
      <c r="L25" s="138"/>
      <c r="M25" s="138"/>
      <c r="N25" s="138"/>
      <c r="O25" s="138"/>
      <c r="P25" s="140"/>
      <c r="Q25" s="102"/>
      <c r="R25" s="102"/>
      <c r="S25" s="102"/>
    </row>
    <row r="26" spans="1:29" s="141" customFormat="1" ht="18" customHeight="1" x14ac:dyDescent="0.2">
      <c r="B26" s="337" t="s">
        <v>411</v>
      </c>
      <c r="C26" s="337"/>
      <c r="D26" s="337"/>
      <c r="E26" s="337"/>
      <c r="F26" s="337" t="s">
        <v>412</v>
      </c>
      <c r="G26" s="337"/>
      <c r="H26" s="338"/>
      <c r="I26" s="337"/>
      <c r="J26" s="337"/>
      <c r="K26" s="337" t="s">
        <v>411</v>
      </c>
      <c r="L26" s="337"/>
      <c r="M26" s="338"/>
      <c r="N26" s="337"/>
      <c r="O26" s="102"/>
      <c r="P26" s="113"/>
    </row>
    <row r="27" spans="1:29" s="141" customFormat="1" ht="18" customHeight="1" x14ac:dyDescent="0.2">
      <c r="B27" s="337"/>
      <c r="C27" s="337"/>
      <c r="D27" s="337"/>
      <c r="E27" s="337"/>
      <c r="F27" s="337"/>
      <c r="G27" s="337"/>
      <c r="H27" s="338"/>
      <c r="I27" s="337"/>
      <c r="J27" s="337"/>
      <c r="K27" s="337"/>
      <c r="L27" s="337"/>
      <c r="M27" s="338"/>
      <c r="N27" s="337"/>
      <c r="O27" s="102"/>
      <c r="P27" s="113"/>
    </row>
    <row r="28" spans="1:29" s="141" customFormat="1" ht="18" customHeight="1" x14ac:dyDescent="0.2">
      <c r="B28" s="337"/>
      <c r="C28" s="337"/>
      <c r="D28" s="337"/>
      <c r="E28" s="337"/>
      <c r="F28" s="337"/>
      <c r="G28" s="337"/>
      <c r="H28" s="338"/>
      <c r="I28" s="337"/>
      <c r="J28" s="337"/>
      <c r="K28" s="337"/>
      <c r="L28" s="337"/>
      <c r="M28" s="338"/>
      <c r="N28" s="337"/>
      <c r="O28" s="102"/>
      <c r="P28" s="102"/>
    </row>
    <row r="29" spans="1:29" s="141" customFormat="1" ht="18" customHeight="1" thickBot="1" x14ac:dyDescent="0.25">
      <c r="B29" s="346"/>
      <c r="C29" s="347"/>
      <c r="D29" s="348"/>
      <c r="E29" s="340"/>
      <c r="F29" s="346"/>
      <c r="G29" s="346"/>
      <c r="H29" s="354"/>
      <c r="I29" s="346"/>
      <c r="J29" s="341"/>
      <c r="K29" s="346"/>
      <c r="L29" s="346"/>
      <c r="M29" s="360"/>
      <c r="N29" s="339"/>
      <c r="O29" s="102"/>
      <c r="P29" s="102"/>
    </row>
    <row r="30" spans="1:29" s="141" customFormat="1" ht="18" customHeight="1" x14ac:dyDescent="0.2">
      <c r="B30" s="558" t="s">
        <v>413</v>
      </c>
      <c r="C30" s="558"/>
      <c r="D30" s="558"/>
      <c r="E30" s="342"/>
      <c r="F30" s="559" t="s">
        <v>414</v>
      </c>
      <c r="G30" s="559"/>
      <c r="H30" s="559"/>
      <c r="I30" s="559"/>
      <c r="J30" s="343"/>
      <c r="K30" s="561" t="s">
        <v>429</v>
      </c>
      <c r="L30" s="561"/>
      <c r="M30" s="342"/>
      <c r="N30" s="358"/>
      <c r="O30" s="162"/>
      <c r="P30" s="162"/>
    </row>
    <row r="31" spans="1:29" s="141" customFormat="1" ht="18" customHeight="1" x14ac:dyDescent="0.2">
      <c r="B31" s="558" t="s">
        <v>415</v>
      </c>
      <c r="C31" s="558"/>
      <c r="D31" s="558"/>
      <c r="E31" s="342"/>
      <c r="F31" s="559" t="s">
        <v>416</v>
      </c>
      <c r="G31" s="559"/>
      <c r="H31" s="559"/>
      <c r="I31" s="559"/>
      <c r="J31" s="343"/>
      <c r="K31" s="559" t="s">
        <v>417</v>
      </c>
      <c r="L31" s="559"/>
      <c r="M31" s="342"/>
      <c r="N31" s="342"/>
      <c r="O31" s="162"/>
      <c r="P31" s="162"/>
    </row>
    <row r="32" spans="1:29" s="141" customFormat="1" ht="18" customHeight="1" x14ac:dyDescent="0.2">
      <c r="B32" s="558" t="s">
        <v>418</v>
      </c>
      <c r="C32" s="558"/>
      <c r="D32" s="558"/>
      <c r="E32" s="342"/>
      <c r="F32" s="559" t="s">
        <v>419</v>
      </c>
      <c r="G32" s="559"/>
      <c r="H32" s="559"/>
      <c r="I32" s="559"/>
      <c r="J32" s="343"/>
      <c r="K32" s="558"/>
      <c r="L32" s="558"/>
      <c r="M32" s="558"/>
      <c r="N32" s="558"/>
      <c r="O32" s="165"/>
      <c r="P32" s="165"/>
    </row>
    <row r="33" spans="1:27" ht="18" customHeight="1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U33" s="103"/>
      <c r="V33" s="103"/>
      <c r="W33" s="103"/>
      <c r="X33" s="103"/>
      <c r="AA33" s="103"/>
    </row>
    <row r="34" spans="1:27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U34" s="103"/>
      <c r="V34" s="103"/>
      <c r="W34" s="103"/>
      <c r="X34" s="103"/>
      <c r="AA34" s="103"/>
    </row>
    <row r="35" spans="1:27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U35" s="103"/>
      <c r="V35" s="103"/>
      <c r="W35" s="103"/>
      <c r="X35" s="103"/>
      <c r="AA35" s="103"/>
    </row>
    <row r="36" spans="1:27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U36" s="103"/>
      <c r="V36" s="103"/>
      <c r="W36" s="103"/>
      <c r="X36" s="103"/>
      <c r="AA36" s="103"/>
    </row>
    <row r="37" spans="1:27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U37" s="103"/>
      <c r="V37" s="103"/>
      <c r="W37" s="103"/>
      <c r="X37" s="103"/>
      <c r="AA37" s="103"/>
    </row>
    <row r="38" spans="1:27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U38" s="103"/>
      <c r="V38" s="103"/>
      <c r="W38" s="103"/>
      <c r="X38" s="103"/>
      <c r="AA38" s="103"/>
    </row>
    <row r="39" spans="1:27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U39" s="103"/>
      <c r="V39" s="103"/>
      <c r="W39" s="103"/>
      <c r="X39" s="103"/>
      <c r="AA39" s="103"/>
    </row>
    <row r="40" spans="1:27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U40" s="103"/>
      <c r="V40" s="103"/>
      <c r="W40" s="103"/>
      <c r="X40" s="103"/>
      <c r="AA40" s="103"/>
    </row>
    <row r="41" spans="1:27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U41" s="103"/>
      <c r="V41" s="103"/>
      <c r="W41" s="103"/>
      <c r="X41" s="103"/>
      <c r="AA41" s="103"/>
    </row>
    <row r="42" spans="1:27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U42" s="103"/>
      <c r="V42" s="103"/>
      <c r="W42" s="103"/>
      <c r="X42" s="103"/>
      <c r="AA42" s="103"/>
    </row>
    <row r="43" spans="1:27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U43" s="103"/>
      <c r="V43" s="103"/>
      <c r="W43" s="103"/>
      <c r="X43" s="103"/>
      <c r="AA43" s="103"/>
    </row>
    <row r="44" spans="1:27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U44" s="103"/>
      <c r="V44" s="103"/>
      <c r="W44" s="103"/>
      <c r="X44" s="103"/>
      <c r="AA44" s="103"/>
    </row>
    <row r="45" spans="1:27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U45" s="103"/>
      <c r="V45" s="103"/>
      <c r="W45" s="103"/>
      <c r="X45" s="103"/>
      <c r="AA45" s="103"/>
    </row>
    <row r="46" spans="1:27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U46" s="103"/>
      <c r="V46" s="103"/>
      <c r="W46" s="103"/>
      <c r="X46" s="103"/>
      <c r="AA46" s="103"/>
    </row>
    <row r="47" spans="1:27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U47" s="103"/>
      <c r="V47" s="103"/>
      <c r="W47" s="103"/>
      <c r="X47" s="103"/>
      <c r="AA47" s="103"/>
    </row>
    <row r="48" spans="1:27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U48" s="103"/>
      <c r="V48" s="103"/>
      <c r="W48" s="103"/>
      <c r="X48" s="103"/>
      <c r="AA48" s="103"/>
    </row>
    <row r="49" spans="1:27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U49" s="103"/>
      <c r="V49" s="103"/>
      <c r="W49" s="103"/>
      <c r="X49" s="103"/>
      <c r="AA49" s="103"/>
    </row>
    <row r="50" spans="1:27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U50" s="103"/>
      <c r="V50" s="103"/>
      <c r="W50" s="103"/>
      <c r="X50" s="103"/>
      <c r="AA50" s="103"/>
    </row>
    <row r="51" spans="1:27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U51" s="103"/>
      <c r="V51" s="103"/>
      <c r="W51" s="103"/>
      <c r="X51" s="103"/>
      <c r="AA51" s="103"/>
    </row>
    <row r="52" spans="1:27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U52" s="103"/>
      <c r="V52" s="103"/>
      <c r="W52" s="103"/>
      <c r="X52" s="103"/>
      <c r="AA52" s="103"/>
    </row>
    <row r="53" spans="1:2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U53" s="103"/>
      <c r="V53" s="103"/>
      <c r="W53" s="103"/>
      <c r="X53" s="103"/>
      <c r="AA53" s="103"/>
    </row>
    <row r="54" spans="1:27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U54" s="103"/>
      <c r="V54" s="103"/>
      <c r="W54" s="103"/>
      <c r="X54" s="103"/>
      <c r="AA54" s="103"/>
    </row>
    <row r="55" spans="1:27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U55" s="103"/>
      <c r="V55" s="103"/>
      <c r="W55" s="103"/>
      <c r="X55" s="103"/>
      <c r="AA55" s="103"/>
    </row>
    <row r="56" spans="1:27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U56" s="103"/>
      <c r="V56" s="103"/>
      <c r="W56" s="103"/>
      <c r="X56" s="103"/>
      <c r="AA56" s="103"/>
    </row>
    <row r="57" spans="1:27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U57" s="103"/>
      <c r="V57" s="103"/>
      <c r="W57" s="103"/>
      <c r="X57" s="103"/>
      <c r="AA57" s="103"/>
    </row>
    <row r="58" spans="1:27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U58" s="103"/>
      <c r="V58" s="103"/>
      <c r="W58" s="103"/>
      <c r="X58" s="103"/>
      <c r="AA58" s="103"/>
    </row>
    <row r="59" spans="1:27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U59" s="103"/>
      <c r="V59" s="103"/>
      <c r="W59" s="103"/>
      <c r="X59" s="103"/>
      <c r="AA59" s="103"/>
    </row>
    <row r="60" spans="1:27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U60" s="103"/>
      <c r="V60" s="103"/>
      <c r="W60" s="103"/>
      <c r="X60" s="103"/>
      <c r="AA60" s="103"/>
    </row>
    <row r="61" spans="1:2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U61" s="103"/>
      <c r="V61" s="103"/>
      <c r="W61" s="103"/>
      <c r="X61" s="103"/>
      <c r="AA61" s="103"/>
    </row>
  </sheetData>
  <mergeCells count="41">
    <mergeCell ref="B2:B3"/>
    <mergeCell ref="C2:N3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6:P6"/>
    <mergeCell ref="D7:P7"/>
    <mergeCell ref="D8:M8"/>
    <mergeCell ref="O8:P8"/>
    <mergeCell ref="N9:N10"/>
    <mergeCell ref="C21:D21"/>
    <mergeCell ref="B22:I22"/>
    <mergeCell ref="B23:I23"/>
    <mergeCell ref="B24:I24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B32:D32"/>
    <mergeCell ref="F32:I32"/>
    <mergeCell ref="K32:N32"/>
    <mergeCell ref="B30:D30"/>
    <mergeCell ref="F30:I30"/>
    <mergeCell ref="K30:L30"/>
    <mergeCell ref="B31:D31"/>
    <mergeCell ref="F31:I31"/>
    <mergeCell ref="K31:L31"/>
  </mergeCells>
  <conditionalFormatting sqref="A11:A32 O26:P32">
    <cfRule type="cellIs" dxfId="16" priority="1" operator="lessThan">
      <formula>0</formula>
    </cfRule>
  </conditionalFormatting>
  <conditionalFormatting sqref="A1:S9 A10:M10 O10:S10 B11:C11 H13:S13 K14:S24 J23:J24 B24 H25:S25">
    <cfRule type="cellIs" dxfId="15" priority="7" operator="lessThan">
      <formula>0</formula>
    </cfRule>
  </conditionalFormatting>
  <conditionalFormatting sqref="B25:G25">
    <cfRule type="cellIs" dxfId="14" priority="6" operator="lessThan">
      <formula>0</formula>
    </cfRule>
  </conditionalFormatting>
  <conditionalFormatting sqref="E11:S12">
    <cfRule type="cellIs" dxfId="13" priority="5" operator="lessThan">
      <formula>0</formula>
    </cfRule>
  </conditionalFormatting>
  <conditionalFormatting sqref="H14:J21">
    <cfRule type="cellIs" dxfId="12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  <colBreaks count="1" manualBreakCount="1">
    <brk id="16" max="1048575" man="1"/>
  </col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0E28C-6581-4CF1-964E-6486FB2F9781}">
  <sheetPr>
    <tabColor theme="8" tint="0.59999389629810485"/>
    <pageSetUpPr fitToPage="1"/>
  </sheetPr>
  <dimension ref="A1:AC94"/>
  <sheetViews>
    <sheetView view="pageBreakPreview" zoomScale="50" zoomScaleNormal="70" zoomScaleSheetLayoutView="50" workbookViewId="0">
      <selection activeCell="I37" sqref="I37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0.8554687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290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15</v>
      </c>
      <c r="D7" s="587" t="s">
        <v>77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f>'SABANA MOD. 2'!B162</f>
        <v>18.14</v>
      </c>
      <c r="D8" s="589" t="str">
        <f>'SABANA MOD. 2'!C162</f>
        <v>ESTUCO PLASTICO BATERIAS DE PRESCOLAR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215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399</v>
      </c>
      <c r="D13" s="625"/>
      <c r="E13" s="130">
        <v>2.75</v>
      </c>
      <c r="F13" s="124">
        <v>2.5</v>
      </c>
      <c r="G13" s="124"/>
      <c r="H13" s="126">
        <v>1</v>
      </c>
      <c r="I13" s="126"/>
      <c r="J13" s="127">
        <f>SUM(E13*F13)*H13</f>
        <v>6.875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 t="s">
        <v>400</v>
      </c>
      <c r="D14" s="625"/>
      <c r="E14" s="130">
        <v>2.75</v>
      </c>
      <c r="F14" s="124">
        <v>1.3</v>
      </c>
      <c r="G14" s="124"/>
      <c r="H14" s="126">
        <v>1</v>
      </c>
      <c r="I14" s="126"/>
      <c r="J14" s="127">
        <f t="shared" ref="J14:J21" si="0">SUM(E14*F14)*H14</f>
        <v>3.5750000000000002</v>
      </c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 t="s">
        <v>401</v>
      </c>
      <c r="D15" s="625"/>
      <c r="E15" s="130">
        <v>3.4</v>
      </c>
      <c r="F15" s="124">
        <v>1.8</v>
      </c>
      <c r="G15" s="124"/>
      <c r="H15" s="126">
        <v>1</v>
      </c>
      <c r="I15" s="126"/>
      <c r="J15" s="127">
        <f t="shared" si="0"/>
        <v>6.12</v>
      </c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 t="s">
        <v>402</v>
      </c>
      <c r="D16" s="625"/>
      <c r="E16" s="130">
        <f>[16]Pintura!E16</f>
        <v>3.36</v>
      </c>
      <c r="F16" s="124">
        <v>2.8</v>
      </c>
      <c r="G16" s="124"/>
      <c r="H16" s="126">
        <v>1</v>
      </c>
      <c r="I16" s="126"/>
      <c r="J16" s="127">
        <f t="shared" si="0"/>
        <v>9.4079999999999995</v>
      </c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28.15" customHeight="1" x14ac:dyDescent="0.2">
      <c r="A17" s="117"/>
      <c r="B17" s="129"/>
      <c r="C17" s="624" t="s">
        <v>403</v>
      </c>
      <c r="D17" s="625"/>
      <c r="E17" s="130">
        <f>[16]Pintura!E17</f>
        <v>3</v>
      </c>
      <c r="F17" s="124">
        <v>1.55</v>
      </c>
      <c r="G17" s="124"/>
      <c r="H17" s="126">
        <v>1</v>
      </c>
      <c r="I17" s="126"/>
      <c r="J17" s="127">
        <f t="shared" si="0"/>
        <v>4.6500000000000004</v>
      </c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 t="s">
        <v>404</v>
      </c>
      <c r="D18" s="625"/>
      <c r="E18" s="130">
        <v>3.4</v>
      </c>
      <c r="F18" s="124">
        <v>2.8</v>
      </c>
      <c r="G18" s="124"/>
      <c r="H18" s="126">
        <v>1</v>
      </c>
      <c r="I18" s="126"/>
      <c r="J18" s="127">
        <f t="shared" si="0"/>
        <v>9.52</v>
      </c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30.6" customHeight="1" x14ac:dyDescent="0.2">
      <c r="A19" s="117"/>
      <c r="B19" s="129"/>
      <c r="C19" s="624" t="s">
        <v>405</v>
      </c>
      <c r="D19" s="625"/>
      <c r="E19" s="130">
        <f>[16]Pintura!E19</f>
        <v>3</v>
      </c>
      <c r="F19" s="124">
        <v>1.55</v>
      </c>
      <c r="G19" s="124"/>
      <c r="H19" s="126">
        <v>1</v>
      </c>
      <c r="I19" s="126"/>
      <c r="J19" s="127">
        <f t="shared" si="0"/>
        <v>4.6500000000000004</v>
      </c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 t="s">
        <v>406</v>
      </c>
      <c r="D20" s="625"/>
      <c r="E20" s="130">
        <v>5.55</v>
      </c>
      <c r="F20" s="124">
        <v>0.8</v>
      </c>
      <c r="G20" s="124"/>
      <c r="H20" s="126">
        <v>1</v>
      </c>
      <c r="I20" s="126"/>
      <c r="J20" s="127">
        <f t="shared" si="0"/>
        <v>4.4400000000000004</v>
      </c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x14ac:dyDescent="0.2">
      <c r="A21" s="117"/>
      <c r="B21" s="129"/>
      <c r="C21" s="624" t="s">
        <v>407</v>
      </c>
      <c r="D21" s="625"/>
      <c r="E21" s="130">
        <v>0.6</v>
      </c>
      <c r="F21" s="124">
        <v>0.55000000000000004</v>
      </c>
      <c r="G21" s="124"/>
      <c r="H21" s="126">
        <v>1</v>
      </c>
      <c r="I21" s="126"/>
      <c r="J21" s="127">
        <f t="shared" si="0"/>
        <v>0.33</v>
      </c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x14ac:dyDescent="0.2">
      <c r="A22" s="117"/>
      <c r="B22" s="129"/>
      <c r="C22" s="624"/>
      <c r="D22" s="625"/>
      <c r="E22" s="130"/>
      <c r="F22" s="124"/>
      <c r="G22" s="124"/>
      <c r="H22" s="126"/>
      <c r="I22" s="126"/>
      <c r="J22" s="127"/>
      <c r="K22" s="636"/>
      <c r="L22" s="598"/>
      <c r="M22" s="598"/>
      <c r="N22" s="598"/>
      <c r="O22" s="598"/>
      <c r="P22" s="637"/>
      <c r="Q22" s="117"/>
      <c r="R22" s="117"/>
      <c r="S22" s="117"/>
      <c r="AC22" s="128"/>
    </row>
    <row r="23" spans="1:29" ht="18" customHeight="1" thickBot="1" x14ac:dyDescent="0.25">
      <c r="A23" s="117"/>
      <c r="B23" s="129"/>
      <c r="C23" s="624"/>
      <c r="D23" s="625"/>
      <c r="E23" s="130"/>
      <c r="F23" s="124"/>
      <c r="G23" s="124"/>
      <c r="H23" s="126"/>
      <c r="I23" s="126"/>
      <c r="J23" s="127"/>
      <c r="K23" s="636"/>
      <c r="L23" s="598"/>
      <c r="M23" s="598"/>
      <c r="N23" s="598"/>
      <c r="O23" s="598"/>
      <c r="P23" s="637"/>
      <c r="Q23" s="117"/>
      <c r="R23" s="117"/>
      <c r="S23" s="117"/>
      <c r="AC23" s="128"/>
    </row>
    <row r="24" spans="1:29" ht="18" customHeight="1" thickBot="1" x14ac:dyDescent="0.25">
      <c r="A24" s="102"/>
      <c r="B24" s="643" t="s">
        <v>182</v>
      </c>
      <c r="C24" s="644"/>
      <c r="D24" s="644"/>
      <c r="E24" s="644"/>
      <c r="F24" s="644"/>
      <c r="G24" s="644"/>
      <c r="H24" s="644"/>
      <c r="I24" s="645"/>
      <c r="J24" s="133">
        <f>SUM(J13:J23)</f>
        <v>49.567999999999991</v>
      </c>
      <c r="K24" s="636"/>
      <c r="L24" s="598"/>
      <c r="M24" s="598"/>
      <c r="N24" s="598"/>
      <c r="O24" s="598"/>
      <c r="P24" s="637"/>
      <c r="Q24" s="102"/>
      <c r="R24" s="117"/>
      <c r="S24" s="102"/>
    </row>
    <row r="25" spans="1:29" ht="18" customHeight="1" thickBot="1" x14ac:dyDescent="0.25">
      <c r="A25" s="102"/>
      <c r="B25" s="643" t="s">
        <v>183</v>
      </c>
      <c r="C25" s="644"/>
      <c r="D25" s="644"/>
      <c r="E25" s="644"/>
      <c r="F25" s="644"/>
      <c r="G25" s="644"/>
      <c r="H25" s="644"/>
      <c r="I25" s="645"/>
      <c r="J25" s="134">
        <v>0</v>
      </c>
      <c r="K25" s="636"/>
      <c r="L25" s="598"/>
      <c r="M25" s="598"/>
      <c r="N25" s="598"/>
      <c r="O25" s="598"/>
      <c r="P25" s="637"/>
      <c r="Q25" s="102"/>
      <c r="S25" s="102"/>
    </row>
    <row r="26" spans="1:29" ht="18" customHeight="1" thickBot="1" x14ac:dyDescent="0.25">
      <c r="A26" s="102"/>
      <c r="B26" s="646" t="s">
        <v>172</v>
      </c>
      <c r="C26" s="647"/>
      <c r="D26" s="647"/>
      <c r="E26" s="647"/>
      <c r="F26" s="647"/>
      <c r="G26" s="647"/>
      <c r="H26" s="647"/>
      <c r="I26" s="648"/>
      <c r="J26" s="135">
        <f>J24-J25</f>
        <v>49.567999999999991</v>
      </c>
      <c r="K26" s="638"/>
      <c r="L26" s="639"/>
      <c r="M26" s="639"/>
      <c r="N26" s="639"/>
      <c r="O26" s="639"/>
      <c r="P26" s="640"/>
      <c r="Q26" s="102"/>
      <c r="R26" s="102"/>
      <c r="S26" s="102"/>
    </row>
    <row r="27" spans="1:29" ht="18" customHeight="1" x14ac:dyDescent="0.2">
      <c r="A27" s="102"/>
      <c r="B27" s="692"/>
      <c r="C27" s="693"/>
      <c r="D27" s="693"/>
      <c r="E27" s="693"/>
      <c r="F27" s="693"/>
      <c r="G27" s="693"/>
      <c r="H27" s="693"/>
      <c r="I27" s="693"/>
      <c r="J27" s="693"/>
      <c r="K27" s="693"/>
      <c r="L27" s="693"/>
      <c r="M27" s="693"/>
      <c r="N27" s="693"/>
      <c r="O27" s="693"/>
      <c r="P27" s="694"/>
      <c r="Q27" s="102"/>
      <c r="R27" s="102"/>
      <c r="S27" s="102"/>
    </row>
    <row r="28" spans="1:29" ht="18" customHeight="1" x14ac:dyDescent="0.2">
      <c r="A28" s="102"/>
      <c r="B28" s="695"/>
      <c r="C28" s="696"/>
      <c r="D28" s="696"/>
      <c r="E28" s="696"/>
      <c r="F28" s="696"/>
      <c r="G28" s="696"/>
      <c r="H28" s="696"/>
      <c r="I28" s="696"/>
      <c r="J28" s="696"/>
      <c r="K28" s="696"/>
      <c r="L28" s="696"/>
      <c r="M28" s="696"/>
      <c r="N28" s="696"/>
      <c r="O28" s="696"/>
      <c r="P28" s="697"/>
      <c r="Q28" s="102"/>
      <c r="R28" s="102"/>
      <c r="S28" s="102"/>
    </row>
    <row r="29" spans="1:29" ht="18" customHeight="1" x14ac:dyDescent="0.2">
      <c r="A29" s="102"/>
      <c r="B29" s="280"/>
      <c r="C29" s="142"/>
      <c r="D29" s="142"/>
      <c r="E29" s="142"/>
      <c r="F29" s="142"/>
      <c r="G29" s="142"/>
      <c r="H29" s="161"/>
      <c r="I29" s="161"/>
      <c r="J29" s="161"/>
      <c r="K29" s="281"/>
      <c r="L29" s="161"/>
      <c r="M29" s="161"/>
      <c r="N29" s="161"/>
      <c r="O29" s="161"/>
      <c r="P29" s="282"/>
      <c r="Q29" s="102"/>
      <c r="R29" s="102"/>
      <c r="S29" s="102"/>
    </row>
    <row r="30" spans="1:29" s="141" customFormat="1" ht="18" customHeight="1" x14ac:dyDescent="0.2">
      <c r="B30" s="337" t="s">
        <v>411</v>
      </c>
      <c r="C30" s="337"/>
      <c r="D30" s="337"/>
      <c r="E30" s="337"/>
      <c r="F30" s="337" t="s">
        <v>412</v>
      </c>
      <c r="G30" s="337"/>
      <c r="H30" s="338"/>
      <c r="I30" s="337"/>
      <c r="J30" s="337"/>
      <c r="K30" s="337" t="s">
        <v>411</v>
      </c>
      <c r="L30" s="337"/>
      <c r="M30" s="338"/>
      <c r="N30" s="337"/>
      <c r="O30" s="102"/>
      <c r="P30" s="113"/>
    </row>
    <row r="31" spans="1:29" s="141" customFormat="1" ht="18" customHeight="1" x14ac:dyDescent="0.2">
      <c r="B31" s="337"/>
      <c r="C31" s="337"/>
      <c r="D31" s="337"/>
      <c r="E31" s="337"/>
      <c r="F31" s="337"/>
      <c r="G31" s="337"/>
      <c r="H31" s="338"/>
      <c r="I31" s="337"/>
      <c r="J31" s="337"/>
      <c r="K31" s="337"/>
      <c r="L31" s="337"/>
      <c r="M31" s="338"/>
      <c r="N31" s="337"/>
      <c r="O31" s="102"/>
      <c r="P31" s="113"/>
    </row>
    <row r="32" spans="1:29" s="141" customFormat="1" ht="18" customHeight="1" x14ac:dyDescent="0.2">
      <c r="B32" s="337"/>
      <c r="C32" s="337"/>
      <c r="D32" s="337"/>
      <c r="E32" s="337"/>
      <c r="F32" s="337"/>
      <c r="G32" s="337"/>
      <c r="H32" s="338"/>
      <c r="I32" s="337"/>
      <c r="J32" s="337"/>
      <c r="K32" s="337"/>
      <c r="L32" s="337"/>
      <c r="M32" s="338"/>
      <c r="N32" s="337"/>
      <c r="O32" s="102"/>
      <c r="P32" s="102"/>
    </row>
    <row r="33" spans="1:29" s="141" customFormat="1" ht="18" customHeight="1" thickBot="1" x14ac:dyDescent="0.25">
      <c r="B33" s="346"/>
      <c r="C33" s="347"/>
      <c r="D33" s="348"/>
      <c r="E33" s="340"/>
      <c r="F33" s="346"/>
      <c r="G33" s="346"/>
      <c r="H33" s="354"/>
      <c r="I33" s="346"/>
      <c r="J33" s="341"/>
      <c r="K33" s="346"/>
      <c r="L33" s="346"/>
      <c r="M33" s="360"/>
      <c r="N33" s="339"/>
      <c r="O33" s="102"/>
      <c r="P33" s="102"/>
    </row>
    <row r="34" spans="1:29" s="141" customFormat="1" ht="18" customHeight="1" x14ac:dyDescent="0.2">
      <c r="B34" s="558" t="s">
        <v>413</v>
      </c>
      <c r="C34" s="558"/>
      <c r="D34" s="558"/>
      <c r="E34" s="342"/>
      <c r="F34" s="559" t="s">
        <v>414</v>
      </c>
      <c r="G34" s="559"/>
      <c r="H34" s="559"/>
      <c r="I34" s="559"/>
      <c r="J34" s="343"/>
      <c r="K34" s="561" t="s">
        <v>429</v>
      </c>
      <c r="L34" s="561"/>
      <c r="M34" s="342"/>
      <c r="N34" s="358"/>
      <c r="O34" s="162"/>
      <c r="P34" s="162"/>
    </row>
    <row r="35" spans="1:29" s="141" customFormat="1" ht="18" customHeight="1" x14ac:dyDescent="0.2">
      <c r="B35" s="558" t="s">
        <v>415</v>
      </c>
      <c r="C35" s="558"/>
      <c r="D35" s="558"/>
      <c r="E35" s="342"/>
      <c r="F35" s="559" t="s">
        <v>416</v>
      </c>
      <c r="G35" s="559"/>
      <c r="H35" s="559"/>
      <c r="I35" s="559"/>
      <c r="J35" s="343"/>
      <c r="K35" s="559" t="s">
        <v>417</v>
      </c>
      <c r="L35" s="559"/>
      <c r="M35" s="342"/>
      <c r="N35" s="342"/>
      <c r="O35" s="162"/>
      <c r="P35" s="162"/>
    </row>
    <row r="36" spans="1:29" s="141" customFormat="1" ht="18" customHeight="1" x14ac:dyDescent="0.2">
      <c r="B36" s="558" t="s">
        <v>418</v>
      </c>
      <c r="C36" s="558"/>
      <c r="D36" s="558"/>
      <c r="E36" s="342"/>
      <c r="F36" s="559" t="s">
        <v>419</v>
      </c>
      <c r="G36" s="559"/>
      <c r="H36" s="559"/>
      <c r="I36" s="559"/>
      <c r="J36" s="343"/>
      <c r="K36" s="558"/>
      <c r="L36" s="558"/>
      <c r="M36" s="558"/>
      <c r="N36" s="558"/>
      <c r="O36" s="165"/>
      <c r="P36" s="165"/>
    </row>
    <row r="37" spans="1:29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AA37" s="167"/>
    </row>
    <row r="38" spans="1:29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</row>
    <row r="39" spans="1:29" ht="18" customHeight="1" x14ac:dyDescent="0.2">
      <c r="A39" s="141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41"/>
      <c r="R39" s="141"/>
      <c r="S39" s="141"/>
    </row>
    <row r="40" spans="1:29" ht="18" customHeight="1" x14ac:dyDescent="0.2">
      <c r="A40" s="14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41"/>
      <c r="R40" s="141"/>
      <c r="S40" s="141"/>
      <c r="AC40" s="168">
        <f>+AA40-AB40</f>
        <v>0</v>
      </c>
    </row>
    <row r="41" spans="1:29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</row>
    <row r="42" spans="1:29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</row>
    <row r="43" spans="1:29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AB43" s="169"/>
    </row>
    <row r="44" spans="1:29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</row>
    <row r="45" spans="1:29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70"/>
      <c r="L45" s="102"/>
      <c r="M45" s="102"/>
      <c r="N45" s="102"/>
      <c r="O45" s="102"/>
      <c r="P45" s="102"/>
      <c r="Q45" s="102"/>
      <c r="R45" s="102"/>
      <c r="S45" s="102"/>
      <c r="AB45" s="171"/>
    </row>
    <row r="46" spans="1:29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</row>
    <row r="47" spans="1:29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</row>
    <row r="48" spans="1:29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</row>
    <row r="49" spans="1:27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</row>
    <row r="50" spans="1:27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</row>
    <row r="51" spans="1:27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</row>
    <row r="52" spans="1:27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</row>
    <row r="53" spans="1:27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</row>
    <row r="54" spans="1:27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</row>
    <row r="55" spans="1:27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</row>
    <row r="56" spans="1:27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</row>
    <row r="57" spans="1:27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U57" s="103"/>
      <c r="V57" s="103"/>
      <c r="W57" s="103"/>
      <c r="X57" s="103"/>
      <c r="AA57" s="103"/>
    </row>
    <row r="58" spans="1:27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U58" s="103"/>
      <c r="V58" s="103"/>
      <c r="W58" s="103"/>
      <c r="X58" s="103"/>
      <c r="AA58" s="103"/>
    </row>
    <row r="59" spans="1:27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U59" s="103"/>
      <c r="V59" s="103"/>
      <c r="W59" s="103"/>
      <c r="X59" s="103"/>
      <c r="AA59" s="103"/>
    </row>
    <row r="60" spans="1:27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U60" s="103"/>
      <c r="V60" s="103"/>
      <c r="W60" s="103"/>
      <c r="X60" s="103"/>
      <c r="AA60" s="103"/>
    </row>
    <row r="61" spans="1:27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U61" s="103"/>
      <c r="V61" s="103"/>
      <c r="W61" s="103"/>
      <c r="X61" s="103"/>
      <c r="AA61" s="103"/>
    </row>
    <row r="62" spans="1:27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U62" s="103"/>
      <c r="V62" s="103"/>
      <c r="W62" s="103"/>
      <c r="X62" s="103"/>
      <c r="AA62" s="103"/>
    </row>
    <row r="63" spans="1:27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U63" s="103"/>
      <c r="V63" s="103"/>
      <c r="W63" s="103"/>
      <c r="X63" s="103"/>
      <c r="AA63" s="103"/>
    </row>
    <row r="64" spans="1:27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U64" s="103"/>
      <c r="V64" s="103"/>
      <c r="W64" s="103"/>
      <c r="X64" s="103"/>
      <c r="AA64" s="103"/>
    </row>
    <row r="65" spans="1:27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U65" s="103"/>
      <c r="V65" s="103"/>
      <c r="W65" s="103"/>
      <c r="X65" s="103"/>
      <c r="AA65" s="103"/>
    </row>
    <row r="66" spans="1:27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U66" s="103"/>
      <c r="V66" s="103"/>
      <c r="W66" s="103"/>
      <c r="X66" s="103"/>
      <c r="AA66" s="103"/>
    </row>
    <row r="67" spans="1:27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U67" s="103"/>
      <c r="V67" s="103"/>
      <c r="W67" s="103"/>
      <c r="X67" s="103"/>
      <c r="AA67" s="103"/>
    </row>
    <row r="68" spans="1:27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U68" s="103"/>
      <c r="V68" s="103"/>
      <c r="W68" s="103"/>
      <c r="X68" s="103"/>
      <c r="AA68" s="103"/>
    </row>
    <row r="69" spans="1:27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U69" s="103"/>
      <c r="V69" s="103"/>
      <c r="W69" s="103"/>
      <c r="X69" s="103"/>
      <c r="AA69" s="103"/>
    </row>
    <row r="70" spans="1:27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U70" s="103"/>
      <c r="V70" s="103"/>
      <c r="W70" s="103"/>
      <c r="X70" s="103"/>
      <c r="AA70" s="103"/>
    </row>
    <row r="71" spans="1:27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U71" s="103"/>
      <c r="V71" s="103"/>
      <c r="W71" s="103"/>
      <c r="X71" s="103"/>
      <c r="AA71" s="103"/>
    </row>
    <row r="72" spans="1:27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U72" s="103"/>
      <c r="V72" s="103"/>
      <c r="W72" s="103"/>
      <c r="X72" s="103"/>
      <c r="AA72" s="103"/>
    </row>
    <row r="73" spans="1:27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U73" s="103"/>
      <c r="V73" s="103"/>
      <c r="W73" s="103"/>
      <c r="X73" s="103"/>
      <c r="AA73" s="103"/>
    </row>
    <row r="74" spans="1:27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U74" s="103"/>
      <c r="V74" s="103"/>
      <c r="W74" s="103"/>
      <c r="X74" s="103"/>
      <c r="AA74" s="103"/>
    </row>
    <row r="75" spans="1:27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U75" s="103"/>
      <c r="V75" s="103"/>
      <c r="W75" s="103"/>
      <c r="X75" s="103"/>
      <c r="AA75" s="103"/>
    </row>
    <row r="76" spans="1:27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U76" s="103"/>
      <c r="V76" s="103"/>
      <c r="W76" s="103"/>
      <c r="X76" s="103"/>
      <c r="AA76" s="103"/>
    </row>
    <row r="77" spans="1:27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U77" s="103"/>
      <c r="V77" s="103"/>
      <c r="W77" s="103"/>
      <c r="X77" s="103"/>
      <c r="AA77" s="103"/>
    </row>
    <row r="78" spans="1:27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U78" s="103"/>
      <c r="V78" s="103"/>
      <c r="W78" s="103"/>
      <c r="X78" s="103"/>
      <c r="AA78" s="103"/>
    </row>
    <row r="79" spans="1:27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U79" s="103"/>
      <c r="V79" s="103"/>
      <c r="W79" s="103"/>
      <c r="X79" s="103"/>
      <c r="AA79" s="103"/>
    </row>
    <row r="80" spans="1:27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U80" s="103"/>
      <c r="V80" s="103"/>
      <c r="W80" s="103"/>
      <c r="X80" s="103"/>
      <c r="AA80" s="103"/>
    </row>
    <row r="81" spans="1:27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U81" s="103"/>
      <c r="V81" s="103"/>
      <c r="W81" s="103"/>
      <c r="X81" s="103"/>
      <c r="AA81" s="103"/>
    </row>
    <row r="82" spans="1:27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U82" s="103"/>
      <c r="V82" s="103"/>
      <c r="W82" s="103"/>
      <c r="X82" s="103"/>
      <c r="AA82" s="103"/>
    </row>
    <row r="83" spans="1:27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U83" s="103"/>
      <c r="V83" s="103"/>
      <c r="W83" s="103"/>
      <c r="X83" s="103"/>
      <c r="AA83" s="103"/>
    </row>
    <row r="84" spans="1:27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U84" s="103"/>
      <c r="V84" s="103"/>
      <c r="W84" s="103"/>
      <c r="X84" s="103"/>
      <c r="AA84" s="103"/>
    </row>
    <row r="85" spans="1:27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U85" s="103"/>
      <c r="V85" s="103"/>
      <c r="W85" s="103"/>
      <c r="X85" s="103"/>
      <c r="AA85" s="103"/>
    </row>
    <row r="86" spans="1:27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U86" s="103"/>
      <c r="V86" s="103"/>
      <c r="W86" s="103"/>
      <c r="X86" s="103"/>
      <c r="AA86" s="103"/>
    </row>
    <row r="87" spans="1:27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U87" s="103"/>
      <c r="V87" s="103"/>
      <c r="W87" s="103"/>
      <c r="X87" s="103"/>
      <c r="AA87" s="103"/>
    </row>
    <row r="88" spans="1:27" ht="18" customHeight="1" x14ac:dyDescent="0.2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U88" s="103"/>
      <c r="V88" s="103"/>
      <c r="W88" s="103"/>
      <c r="X88" s="103"/>
      <c r="AA88" s="103"/>
    </row>
    <row r="89" spans="1:27" ht="18" customHeight="1" x14ac:dyDescent="0.2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U89" s="103"/>
      <c r="V89" s="103"/>
      <c r="W89" s="103"/>
      <c r="X89" s="103"/>
      <c r="AA89" s="103"/>
    </row>
    <row r="90" spans="1:27" ht="18" customHeight="1" x14ac:dyDescent="0.2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U90" s="103"/>
      <c r="V90" s="103"/>
      <c r="W90" s="103"/>
      <c r="X90" s="103"/>
      <c r="AA90" s="103"/>
    </row>
    <row r="91" spans="1:27" ht="18" customHeight="1" x14ac:dyDescent="0.2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U91" s="103"/>
      <c r="V91" s="103"/>
      <c r="W91" s="103"/>
      <c r="X91" s="103"/>
      <c r="AA91" s="103"/>
    </row>
    <row r="92" spans="1:27" ht="18" customHeight="1" x14ac:dyDescent="0.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U92" s="103"/>
      <c r="V92" s="103"/>
      <c r="W92" s="103"/>
      <c r="X92" s="103"/>
      <c r="AA92" s="103"/>
    </row>
    <row r="93" spans="1:27" ht="18" customHeight="1" x14ac:dyDescent="0.2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U93" s="103"/>
      <c r="V93" s="103"/>
      <c r="W93" s="103"/>
      <c r="X93" s="103"/>
      <c r="AA93" s="103"/>
    </row>
    <row r="94" spans="1:27" ht="18" customHeight="1" x14ac:dyDescent="0.2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U94" s="103"/>
      <c r="V94" s="103"/>
      <c r="W94" s="103"/>
      <c r="X94" s="103"/>
      <c r="AA94" s="103"/>
    </row>
  </sheetData>
  <mergeCells count="44">
    <mergeCell ref="B2:B3"/>
    <mergeCell ref="C2:N3"/>
    <mergeCell ref="O2:P3"/>
    <mergeCell ref="B4:P4"/>
    <mergeCell ref="B5:E5"/>
    <mergeCell ref="F5:G5"/>
    <mergeCell ref="H5:J5"/>
    <mergeCell ref="K5:P5"/>
    <mergeCell ref="B11:B12"/>
    <mergeCell ref="C11:D12"/>
    <mergeCell ref="E11:G11"/>
    <mergeCell ref="H11:H12"/>
    <mergeCell ref="I11:I12"/>
    <mergeCell ref="C6:P6"/>
    <mergeCell ref="D7:P7"/>
    <mergeCell ref="D8:M8"/>
    <mergeCell ref="O8:P8"/>
    <mergeCell ref="N9:N10"/>
    <mergeCell ref="K11:P11"/>
    <mergeCell ref="K12:P26"/>
    <mergeCell ref="C13:D13"/>
    <mergeCell ref="C14:D14"/>
    <mergeCell ref="C15:D15"/>
    <mergeCell ref="C16:D16"/>
    <mergeCell ref="C17:D17"/>
    <mergeCell ref="C18:D18"/>
    <mergeCell ref="C19:D19"/>
    <mergeCell ref="C20:D20"/>
    <mergeCell ref="B27:P28"/>
    <mergeCell ref="C21:D21"/>
    <mergeCell ref="C22:D22"/>
    <mergeCell ref="C23:D23"/>
    <mergeCell ref="B24:I24"/>
    <mergeCell ref="B25:I25"/>
    <mergeCell ref="B26:I26"/>
    <mergeCell ref="B36:D36"/>
    <mergeCell ref="F36:I36"/>
    <mergeCell ref="K36:N36"/>
    <mergeCell ref="B34:D34"/>
    <mergeCell ref="F34:I34"/>
    <mergeCell ref="K34:L34"/>
    <mergeCell ref="B35:D35"/>
    <mergeCell ref="F35:I35"/>
    <mergeCell ref="K35:L35"/>
  </mergeCells>
  <conditionalFormatting sqref="A11:A36 O30:P36">
    <cfRule type="cellIs" dxfId="11" priority="1" operator="lessThan">
      <formula>0</formula>
    </cfRule>
  </conditionalFormatting>
  <conditionalFormatting sqref="A1:S9 A10:M10 O10:S10 B11:C11 H13:S13 H14:J23 K14:S26 J25:J26 B26 Q27:S28 H29:S29">
    <cfRule type="cellIs" dxfId="10" priority="4" operator="lessThan">
      <formula>0</formula>
    </cfRule>
  </conditionalFormatting>
  <conditionalFormatting sqref="B27 B29:G29">
    <cfRule type="cellIs" dxfId="9" priority="3" operator="lessThan">
      <formula>0</formula>
    </cfRule>
  </conditionalFormatting>
  <conditionalFormatting sqref="E11:S12">
    <cfRule type="cellIs" dxfId="8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  <colBreaks count="1" manualBreakCount="1">
    <brk id="16" max="1048575" man="1"/>
  </col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72AE-9368-452A-A4EE-12663092DA46}">
  <sheetPr>
    <tabColor theme="8" tint="0.59999389629810485"/>
    <pageSetUpPr fitToPage="1"/>
  </sheetPr>
  <dimension ref="A1:P87"/>
  <sheetViews>
    <sheetView view="pageBreakPreview" zoomScale="60" zoomScaleNormal="70" workbookViewId="0">
      <selection activeCell="A23" sqref="A23"/>
    </sheetView>
  </sheetViews>
  <sheetFormatPr baseColWidth="10" defaultColWidth="14.42578125" defaultRowHeight="18" customHeight="1" x14ac:dyDescent="0.2"/>
  <cols>
    <col min="1" max="1" width="2.7109375" style="103" customWidth="1"/>
    <col min="2" max="2" width="22" style="103" bestFit="1" customWidth="1"/>
    <col min="3" max="3" width="20.7109375" style="103" customWidth="1"/>
    <col min="4" max="4" width="17.28515625" style="103" customWidth="1"/>
    <col min="5" max="5" width="8.7109375" style="103" customWidth="1"/>
    <col min="6" max="6" width="11.42578125" style="103" customWidth="1"/>
    <col min="7" max="7" width="9.140625" style="103" customWidth="1"/>
    <col min="8" max="8" width="14.28515625" style="103" customWidth="1"/>
    <col min="9" max="9" width="16.140625" style="103" customWidth="1"/>
    <col min="10" max="10" width="32.42578125" style="103" customWidth="1"/>
    <col min="11" max="11" width="14.85546875" style="103" customWidth="1"/>
    <col min="12" max="12" width="23.85546875" style="103" customWidth="1"/>
    <col min="13" max="13" width="15.5703125" style="103" customWidth="1"/>
    <col min="14" max="14" width="14" style="103" customWidth="1"/>
    <col min="15" max="15" width="14.140625" style="103" customWidth="1"/>
    <col min="16" max="16" width="2.7109375" style="103" customWidth="1"/>
    <col min="17" max="16384" width="14.42578125" style="103"/>
  </cols>
  <sheetData>
    <row r="1" spans="1:16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6"/>
      <c r="N2" s="570"/>
      <c r="O2" s="571"/>
      <c r="P2" s="102"/>
    </row>
    <row r="3" spans="1:16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9"/>
      <c r="N3" s="572"/>
      <c r="O3" s="573"/>
      <c r="P3" s="102"/>
    </row>
    <row r="4" spans="1:16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6"/>
      <c r="P4" s="102"/>
    </row>
    <row r="5" spans="1:16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9"/>
      <c r="J5" s="582" t="s">
        <v>344</v>
      </c>
      <c r="K5" s="583"/>
      <c r="L5" s="583"/>
      <c r="M5" s="583"/>
      <c r="N5" s="583"/>
      <c r="O5" s="584"/>
      <c r="P5" s="102"/>
    </row>
    <row r="6" spans="1:16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6"/>
      <c r="P6" s="102"/>
    </row>
    <row r="7" spans="1:16" ht="18" customHeight="1" x14ac:dyDescent="0.2">
      <c r="A7" s="102"/>
      <c r="B7" s="107" t="s">
        <v>168</v>
      </c>
      <c r="C7" s="108">
        <v>6</v>
      </c>
      <c r="D7" s="587" t="str">
        <f>'SABANA MOD. 2'!C169</f>
        <v>PAÑETES, REVOQUES Y REPELLOS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8"/>
      <c r="P7" s="102"/>
    </row>
    <row r="8" spans="1:16" ht="18" customHeight="1" thickBot="1" x14ac:dyDescent="0.25">
      <c r="A8" s="102"/>
      <c r="B8" s="109" t="s">
        <v>2</v>
      </c>
      <c r="C8" s="190" t="str">
        <f>'SABANA MOD. 2'!B170</f>
        <v>6.3**</v>
      </c>
      <c r="D8" s="589" t="str">
        <f>'SABANA MOD. 2'!C170</f>
        <v>FILOS O DILATACIONES S/MURO</v>
      </c>
      <c r="E8" s="589"/>
      <c r="F8" s="589"/>
      <c r="G8" s="589"/>
      <c r="H8" s="589"/>
      <c r="I8" s="589"/>
      <c r="J8" s="589"/>
      <c r="K8" s="589"/>
      <c r="L8" s="589"/>
      <c r="M8" s="111" t="s">
        <v>5</v>
      </c>
      <c r="N8" s="590"/>
      <c r="O8" s="591"/>
      <c r="P8" s="102"/>
    </row>
    <row r="9" spans="1:16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592" t="s">
        <v>155</v>
      </c>
      <c r="N9" s="102"/>
      <c r="O9" s="113"/>
      <c r="P9" s="102"/>
    </row>
    <row r="10" spans="1:16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593"/>
      <c r="N10" s="115"/>
      <c r="O10" s="116"/>
      <c r="P10" s="102"/>
    </row>
    <row r="11" spans="1:16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98" t="s">
        <v>172</v>
      </c>
      <c r="J11" s="631" t="s">
        <v>173</v>
      </c>
      <c r="K11" s="595"/>
      <c r="L11" s="595"/>
      <c r="M11" s="595"/>
      <c r="N11" s="595"/>
      <c r="O11" s="632"/>
      <c r="P11" s="117"/>
    </row>
    <row r="12" spans="1:16" ht="25.5" customHeight="1" x14ac:dyDescent="0.2">
      <c r="A12" s="119"/>
      <c r="B12" s="609"/>
      <c r="C12" s="629"/>
      <c r="D12" s="630"/>
      <c r="E12" s="120" t="s">
        <v>211</v>
      </c>
      <c r="F12" s="178" t="s">
        <v>176</v>
      </c>
      <c r="G12" s="178" t="s">
        <v>388</v>
      </c>
      <c r="H12" s="623"/>
      <c r="I12" s="699"/>
      <c r="J12" s="633" t="s">
        <v>86</v>
      </c>
      <c r="K12" s="634"/>
      <c r="L12" s="634"/>
      <c r="M12" s="634"/>
      <c r="N12" s="634"/>
      <c r="O12" s="635"/>
      <c r="P12" s="119"/>
    </row>
    <row r="13" spans="1:16" ht="27" customHeight="1" x14ac:dyDescent="0.2">
      <c r="A13" s="117"/>
      <c r="B13" s="129"/>
      <c r="C13" s="624" t="s">
        <v>389</v>
      </c>
      <c r="D13" s="625"/>
      <c r="E13" s="130">
        <v>2.6</v>
      </c>
      <c r="F13" s="124">
        <v>0.3</v>
      </c>
      <c r="G13" s="124">
        <f>2*(E13+F13)</f>
        <v>5.8</v>
      </c>
      <c r="H13" s="126">
        <v>1</v>
      </c>
      <c r="I13" s="127">
        <f>2*G13</f>
        <v>11.6</v>
      </c>
      <c r="J13" s="636"/>
      <c r="K13" s="598"/>
      <c r="L13" s="598"/>
      <c r="M13" s="598"/>
      <c r="N13" s="598"/>
      <c r="O13" s="637"/>
      <c r="P13" s="117"/>
    </row>
    <row r="14" spans="1:16" ht="27" customHeight="1" x14ac:dyDescent="0.2">
      <c r="A14" s="117"/>
      <c r="B14" s="129"/>
      <c r="C14" s="624" t="s">
        <v>390</v>
      </c>
      <c r="D14" s="625"/>
      <c r="E14" s="130">
        <v>1</v>
      </c>
      <c r="F14" s="124">
        <v>0.6</v>
      </c>
      <c r="G14" s="124">
        <f t="shared" ref="G14:G17" si="0">2*(E14+F14)</f>
        <v>3.2</v>
      </c>
      <c r="H14" s="126">
        <v>1</v>
      </c>
      <c r="I14" s="127">
        <f t="shared" ref="I14:I17" si="1">2*G14</f>
        <v>6.4</v>
      </c>
      <c r="J14" s="636"/>
      <c r="K14" s="598"/>
      <c r="L14" s="598"/>
      <c r="M14" s="598"/>
      <c r="N14" s="598"/>
      <c r="O14" s="637"/>
      <c r="P14" s="117"/>
    </row>
    <row r="15" spans="1:16" ht="27" customHeight="1" x14ac:dyDescent="0.2">
      <c r="A15" s="117"/>
      <c r="B15" s="129"/>
      <c r="C15" s="624" t="s">
        <v>391</v>
      </c>
      <c r="D15" s="625"/>
      <c r="E15" s="130">
        <v>2</v>
      </c>
      <c r="F15" s="124">
        <v>1</v>
      </c>
      <c r="G15" s="124">
        <f t="shared" si="0"/>
        <v>6</v>
      </c>
      <c r="H15" s="126">
        <v>1</v>
      </c>
      <c r="I15" s="127">
        <f t="shared" si="1"/>
        <v>12</v>
      </c>
      <c r="J15" s="636"/>
      <c r="K15" s="598"/>
      <c r="L15" s="598"/>
      <c r="M15" s="598"/>
      <c r="N15" s="598"/>
      <c r="O15" s="637"/>
      <c r="P15" s="117"/>
    </row>
    <row r="16" spans="1:16" ht="27" customHeight="1" x14ac:dyDescent="0.2">
      <c r="A16" s="117"/>
      <c r="B16" s="129"/>
      <c r="C16" s="624" t="s">
        <v>392</v>
      </c>
      <c r="D16" s="625"/>
      <c r="E16" s="130">
        <v>1.6</v>
      </c>
      <c r="F16" s="124">
        <v>0.7</v>
      </c>
      <c r="G16" s="124">
        <f t="shared" si="0"/>
        <v>4.5999999999999996</v>
      </c>
      <c r="H16" s="126">
        <v>3</v>
      </c>
      <c r="I16" s="127">
        <f t="shared" si="1"/>
        <v>9.1999999999999993</v>
      </c>
      <c r="J16" s="636"/>
      <c r="K16" s="598"/>
      <c r="L16" s="598"/>
      <c r="M16" s="598"/>
      <c r="N16" s="598"/>
      <c r="O16" s="637"/>
      <c r="P16" s="117"/>
    </row>
    <row r="17" spans="1:16" ht="27" customHeight="1" x14ac:dyDescent="0.2">
      <c r="A17" s="117"/>
      <c r="B17" s="129"/>
      <c r="C17" s="624" t="s">
        <v>393</v>
      </c>
      <c r="D17" s="625"/>
      <c r="E17" s="130">
        <v>1.7</v>
      </c>
      <c r="F17" s="124">
        <v>0.6</v>
      </c>
      <c r="G17" s="124">
        <f t="shared" si="0"/>
        <v>4.5999999999999996</v>
      </c>
      <c r="H17" s="126">
        <v>6</v>
      </c>
      <c r="I17" s="127">
        <f t="shared" si="1"/>
        <v>9.1999999999999993</v>
      </c>
      <c r="J17" s="636"/>
      <c r="K17" s="598"/>
      <c r="L17" s="598"/>
      <c r="M17" s="598"/>
      <c r="N17" s="598"/>
      <c r="O17" s="637"/>
      <c r="P17" s="117"/>
    </row>
    <row r="18" spans="1:16" ht="27" customHeight="1" thickBot="1" x14ac:dyDescent="0.25">
      <c r="A18" s="102"/>
      <c r="B18" s="132"/>
      <c r="C18" s="624"/>
      <c r="D18" s="625"/>
      <c r="E18" s="130"/>
      <c r="F18" s="124"/>
      <c r="G18" s="124"/>
      <c r="H18" s="126"/>
      <c r="I18" s="189"/>
      <c r="J18" s="636"/>
      <c r="K18" s="598"/>
      <c r="L18" s="598"/>
      <c r="M18" s="598"/>
      <c r="N18" s="598"/>
      <c r="O18" s="637"/>
      <c r="P18" s="102"/>
    </row>
    <row r="19" spans="1:16" ht="18" customHeight="1" thickBot="1" x14ac:dyDescent="0.25">
      <c r="A19" s="102"/>
      <c r="B19" s="643" t="s">
        <v>182</v>
      </c>
      <c r="C19" s="644"/>
      <c r="D19" s="644"/>
      <c r="E19" s="644"/>
      <c r="F19" s="644"/>
      <c r="G19" s="644"/>
      <c r="H19" s="644"/>
      <c r="I19" s="133">
        <f>SUM(I13:I18)</f>
        <v>48.400000000000006</v>
      </c>
      <c r="J19" s="636"/>
      <c r="K19" s="598"/>
      <c r="L19" s="598"/>
      <c r="M19" s="598"/>
      <c r="N19" s="598"/>
      <c r="O19" s="637"/>
      <c r="P19" s="102"/>
    </row>
    <row r="20" spans="1:16" ht="18" customHeight="1" thickBot="1" x14ac:dyDescent="0.25">
      <c r="A20" s="102"/>
      <c r="B20" s="643" t="s">
        <v>183</v>
      </c>
      <c r="C20" s="644"/>
      <c r="D20" s="644"/>
      <c r="E20" s="644"/>
      <c r="F20" s="644"/>
      <c r="G20" s="644"/>
      <c r="H20" s="644"/>
      <c r="I20" s="134">
        <v>0</v>
      </c>
      <c r="J20" s="636"/>
      <c r="K20" s="598"/>
      <c r="L20" s="598"/>
      <c r="M20" s="598"/>
      <c r="N20" s="598"/>
      <c r="O20" s="637"/>
      <c r="P20" s="102"/>
    </row>
    <row r="21" spans="1:16" ht="18" customHeight="1" thickBot="1" x14ac:dyDescent="0.25">
      <c r="A21" s="102"/>
      <c r="B21" s="646" t="s">
        <v>172</v>
      </c>
      <c r="C21" s="647"/>
      <c r="D21" s="647"/>
      <c r="E21" s="647"/>
      <c r="F21" s="647"/>
      <c r="G21" s="647"/>
      <c r="H21" s="647"/>
      <c r="I21" s="135">
        <f>I19-I20</f>
        <v>48.400000000000006</v>
      </c>
      <c r="J21" s="638"/>
      <c r="K21" s="639"/>
      <c r="L21" s="639"/>
      <c r="M21" s="639"/>
      <c r="N21" s="639"/>
      <c r="O21" s="640"/>
      <c r="P21" s="102"/>
    </row>
    <row r="22" spans="1:16" ht="18" customHeight="1" x14ac:dyDescent="0.2">
      <c r="A22" s="102"/>
      <c r="B22" s="136"/>
      <c r="C22" s="137"/>
      <c r="D22" s="137"/>
      <c r="E22" s="137"/>
      <c r="F22" s="137"/>
      <c r="G22" s="137"/>
      <c r="H22" s="138"/>
      <c r="I22" s="138"/>
      <c r="J22" s="139"/>
      <c r="K22" s="138"/>
      <c r="L22" s="138"/>
      <c r="M22" s="138"/>
      <c r="N22" s="138"/>
      <c r="O22" s="140"/>
      <c r="P22" s="102"/>
    </row>
    <row r="23" spans="1:16" s="141" customFormat="1" ht="18" customHeight="1" x14ac:dyDescent="0.2">
      <c r="B23" s="337" t="s">
        <v>411</v>
      </c>
      <c r="C23" s="337"/>
      <c r="D23" s="337"/>
      <c r="E23" s="337"/>
      <c r="F23" s="337" t="s">
        <v>412</v>
      </c>
      <c r="G23" s="337"/>
      <c r="H23" s="338"/>
      <c r="I23" s="337"/>
      <c r="J23" s="337"/>
      <c r="K23" s="337" t="s">
        <v>411</v>
      </c>
      <c r="L23" s="337"/>
      <c r="M23" s="338"/>
      <c r="N23" s="337"/>
      <c r="O23" s="102"/>
      <c r="P23" s="113"/>
    </row>
    <row r="24" spans="1:16" s="141" customFormat="1" ht="18" customHeight="1" x14ac:dyDescent="0.2">
      <c r="B24" s="337"/>
      <c r="C24" s="337"/>
      <c r="D24" s="337"/>
      <c r="E24" s="337"/>
      <c r="F24" s="337"/>
      <c r="G24" s="337"/>
      <c r="H24" s="338"/>
      <c r="I24" s="337"/>
      <c r="J24" s="337"/>
      <c r="K24" s="337"/>
      <c r="L24" s="337"/>
      <c r="M24" s="338"/>
      <c r="N24" s="337"/>
      <c r="O24" s="102"/>
      <c r="P24" s="113"/>
    </row>
    <row r="25" spans="1:16" s="141" customFormat="1" ht="18" customHeight="1" x14ac:dyDescent="0.2">
      <c r="B25" s="337"/>
      <c r="C25" s="337"/>
      <c r="D25" s="337"/>
      <c r="E25" s="337"/>
      <c r="F25" s="337"/>
      <c r="G25" s="337"/>
      <c r="H25" s="338"/>
      <c r="I25" s="337"/>
      <c r="J25" s="337"/>
      <c r="K25" s="337"/>
      <c r="L25" s="337"/>
      <c r="M25" s="338"/>
      <c r="N25" s="337"/>
      <c r="O25" s="102"/>
      <c r="P25" s="102"/>
    </row>
    <row r="26" spans="1:16" s="141" customFormat="1" ht="18" customHeight="1" thickBot="1" x14ac:dyDescent="0.25">
      <c r="B26" s="346"/>
      <c r="C26" s="347"/>
      <c r="D26" s="348"/>
      <c r="E26" s="340"/>
      <c r="F26" s="346"/>
      <c r="G26" s="346"/>
      <c r="H26" s="354"/>
      <c r="I26" s="346"/>
      <c r="J26" s="341"/>
      <c r="K26" s="346"/>
      <c r="L26" s="346"/>
      <c r="M26" s="360"/>
      <c r="N26" s="339"/>
      <c r="O26" s="102"/>
      <c r="P26" s="102"/>
    </row>
    <row r="27" spans="1:16" s="141" customFormat="1" ht="18" customHeight="1" x14ac:dyDescent="0.2">
      <c r="B27" s="558" t="s">
        <v>413</v>
      </c>
      <c r="C27" s="558"/>
      <c r="D27" s="558"/>
      <c r="E27" s="342"/>
      <c r="F27" s="559" t="s">
        <v>414</v>
      </c>
      <c r="G27" s="559"/>
      <c r="H27" s="559"/>
      <c r="I27" s="559"/>
      <c r="J27" s="343"/>
      <c r="K27" s="561" t="s">
        <v>429</v>
      </c>
      <c r="L27" s="561"/>
      <c r="M27" s="342"/>
      <c r="N27" s="358"/>
      <c r="O27" s="162"/>
      <c r="P27" s="162"/>
    </row>
    <row r="28" spans="1:16" s="141" customFormat="1" ht="18" customHeight="1" x14ac:dyDescent="0.2">
      <c r="B28" s="558" t="s">
        <v>415</v>
      </c>
      <c r="C28" s="558"/>
      <c r="D28" s="558"/>
      <c r="E28" s="342"/>
      <c r="F28" s="559" t="s">
        <v>416</v>
      </c>
      <c r="G28" s="559"/>
      <c r="H28" s="559"/>
      <c r="I28" s="559"/>
      <c r="J28" s="343"/>
      <c r="K28" s="559" t="s">
        <v>417</v>
      </c>
      <c r="L28" s="559"/>
      <c r="M28" s="342"/>
      <c r="N28" s="342"/>
      <c r="O28" s="162"/>
      <c r="P28" s="162"/>
    </row>
    <row r="29" spans="1:16" s="141" customFormat="1" ht="18" customHeight="1" x14ac:dyDescent="0.2">
      <c r="B29" s="558" t="s">
        <v>418</v>
      </c>
      <c r="C29" s="558"/>
      <c r="D29" s="558"/>
      <c r="E29" s="342"/>
      <c r="F29" s="559" t="s">
        <v>419</v>
      </c>
      <c r="G29" s="559"/>
      <c r="H29" s="559"/>
      <c r="I29" s="559"/>
      <c r="J29" s="343"/>
      <c r="K29" s="558"/>
      <c r="L29" s="558"/>
      <c r="M29" s="558"/>
      <c r="N29" s="558"/>
      <c r="O29" s="165"/>
      <c r="P29" s="165"/>
    </row>
    <row r="30" spans="1:16" ht="18" customHeight="1" x14ac:dyDescent="0.2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</row>
    <row r="31" spans="1:16" ht="18" customHeight="1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 ht="18" customHeight="1" x14ac:dyDescent="0.2">
      <c r="A32" s="14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41"/>
    </row>
    <row r="33" spans="1:16" ht="18" customHeight="1" x14ac:dyDescent="0.2">
      <c r="A33" s="14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41"/>
    </row>
    <row r="34" spans="1:16" ht="18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ht="18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8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</row>
    <row r="37" spans="1:16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70"/>
      <c r="K38" s="102"/>
      <c r="L38" s="102"/>
      <c r="M38" s="102"/>
      <c r="N38" s="102"/>
      <c r="O38" s="102"/>
      <c r="P38" s="102"/>
    </row>
    <row r="39" spans="1:16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1:16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1:16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</row>
    <row r="42" spans="1:16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</row>
    <row r="43" spans="1:16" ht="18" customHeight="1" x14ac:dyDescent="0.2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</row>
    <row r="44" spans="1:16" ht="18" customHeight="1" x14ac:dyDescent="0.2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</row>
    <row r="45" spans="1:16" ht="18" customHeight="1" x14ac:dyDescent="0.2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</row>
    <row r="46" spans="1:16" ht="18" customHeight="1" x14ac:dyDescent="0.2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</row>
    <row r="47" spans="1:16" ht="18" customHeight="1" x14ac:dyDescent="0.2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</row>
    <row r="48" spans="1:16" ht="18" customHeight="1" x14ac:dyDescent="0.2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</row>
    <row r="49" spans="1:16" ht="18" customHeight="1" x14ac:dyDescent="0.2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</row>
    <row r="50" spans="1:16" ht="18" customHeight="1" x14ac:dyDescent="0.2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</row>
    <row r="51" spans="1:16" ht="18" customHeight="1" x14ac:dyDescent="0.2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</row>
    <row r="52" spans="1:16" ht="18" customHeight="1" x14ac:dyDescent="0.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</row>
    <row r="53" spans="1:16" ht="18" customHeight="1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</row>
    <row r="54" spans="1:16" ht="18" customHeight="1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</row>
    <row r="55" spans="1:16" ht="18" customHeight="1" x14ac:dyDescent="0.2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18" customHeight="1" x14ac:dyDescent="0.2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</row>
    <row r="57" spans="1:16" ht="18" customHeight="1" x14ac:dyDescent="0.2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16" ht="18" customHeight="1" x14ac:dyDescent="0.2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16" ht="18" customHeight="1" x14ac:dyDescent="0.2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18" customHeight="1" x14ac:dyDescent="0.2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16" ht="18" customHeight="1" x14ac:dyDescent="0.2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16" ht="18" customHeight="1" x14ac:dyDescent="0.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16" ht="18" customHeight="1" x14ac:dyDescent="0.2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18" customHeight="1" x14ac:dyDescent="0.2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8" customHeight="1" x14ac:dyDescent="0.2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6" ht="18" customHeight="1" x14ac:dyDescent="0.2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6" ht="18" customHeight="1" x14ac:dyDescent="0.2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18" customHeight="1" x14ac:dyDescent="0.2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6" ht="18" customHeight="1" x14ac:dyDescent="0.2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6" ht="18" customHeight="1" x14ac:dyDescent="0.2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18" customHeight="1" x14ac:dyDescent="0.2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6" ht="18" customHeight="1" x14ac:dyDescent="0.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6" ht="18" customHeight="1" x14ac:dyDescent="0.2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18" customHeight="1" x14ac:dyDescent="0.2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</row>
    <row r="75" spans="1:16" ht="18" customHeight="1" x14ac:dyDescent="0.2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16" ht="18" customHeight="1" x14ac:dyDescent="0.2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18" customHeight="1" x14ac:dyDescent="0.2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16" ht="18" customHeight="1" x14ac:dyDescent="0.2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16" ht="18" customHeight="1" x14ac:dyDescent="0.2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18" customHeight="1" x14ac:dyDescent="0.2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ht="18" customHeight="1" x14ac:dyDescent="0.2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ht="18" customHeight="1" x14ac:dyDescent="0.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18" customHeight="1" x14ac:dyDescent="0.2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ht="18" customHeight="1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ht="18" customHeight="1" x14ac:dyDescent="0.2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18" customHeight="1" x14ac:dyDescent="0.2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ht="18" customHeight="1" x14ac:dyDescent="0.2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</sheetData>
  <mergeCells count="38">
    <mergeCell ref="B21:H21"/>
    <mergeCell ref="J11:O11"/>
    <mergeCell ref="J12:O21"/>
    <mergeCell ref="C13:D13"/>
    <mergeCell ref="C14:D14"/>
    <mergeCell ref="C15:D15"/>
    <mergeCell ref="C16:D16"/>
    <mergeCell ref="C17:D17"/>
    <mergeCell ref="C18:D18"/>
    <mergeCell ref="B19:H19"/>
    <mergeCell ref="B20:H20"/>
    <mergeCell ref="B11:B12"/>
    <mergeCell ref="C11:D12"/>
    <mergeCell ref="E11:G11"/>
    <mergeCell ref="H11:H12"/>
    <mergeCell ref="I11:I12"/>
    <mergeCell ref="B2:B3"/>
    <mergeCell ref="C2:M3"/>
    <mergeCell ref="N2:O3"/>
    <mergeCell ref="B4:O4"/>
    <mergeCell ref="B5:E5"/>
    <mergeCell ref="F5:G5"/>
    <mergeCell ref="H5:I5"/>
    <mergeCell ref="J5:O5"/>
    <mergeCell ref="C6:O6"/>
    <mergeCell ref="D7:O7"/>
    <mergeCell ref="D8:L8"/>
    <mergeCell ref="N8:O8"/>
    <mergeCell ref="M9:M10"/>
    <mergeCell ref="B29:D29"/>
    <mergeCell ref="F29:I29"/>
    <mergeCell ref="K29:N29"/>
    <mergeCell ref="B27:D27"/>
    <mergeCell ref="F27:I27"/>
    <mergeCell ref="K27:L27"/>
    <mergeCell ref="B28:D28"/>
    <mergeCell ref="F28:I28"/>
    <mergeCell ref="K28:L28"/>
  </mergeCells>
  <conditionalFormatting sqref="A19:A29 O23:P29">
    <cfRule type="cellIs" dxfId="7" priority="1" operator="lessThan">
      <formula>0</formula>
    </cfRule>
  </conditionalFormatting>
  <conditionalFormatting sqref="A1:P9 A10:L10 N10:P10 B11:C11 I11:P11 E11:H12 A11:A17 J12:P12 A18:B18 J19:P21 I20:I21 B21 H22:P22">
    <cfRule type="cellIs" dxfId="6" priority="4" operator="lessThan">
      <formula>0</formula>
    </cfRule>
  </conditionalFormatting>
  <conditionalFormatting sqref="B22:G22">
    <cfRule type="cellIs" dxfId="5" priority="5" operator="lessThan">
      <formula>0</formula>
    </cfRule>
  </conditionalFormatting>
  <conditionalFormatting sqref="H13:P18">
    <cfRule type="cellIs" dxfId="4" priority="2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1" orientation="landscape" r:id="rId1"/>
  <colBreaks count="1" manualBreakCount="1">
    <brk id="15" max="1048575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0B244-3381-48EF-9C73-DDB497B2CBB9}">
  <sheetPr>
    <tabColor theme="8" tint="0.59999389629810485"/>
    <pageSetUpPr fitToPage="1"/>
  </sheetPr>
  <dimension ref="A1:AC42"/>
  <sheetViews>
    <sheetView view="pageBreakPreview" zoomScale="66" zoomScaleNormal="70" zoomScaleSheetLayoutView="66" workbookViewId="0">
      <selection activeCell="J39" sqref="J39"/>
    </sheetView>
  </sheetViews>
  <sheetFormatPr baseColWidth="10" defaultColWidth="14.42578125" defaultRowHeight="18" customHeight="1" x14ac:dyDescent="0.2"/>
  <cols>
    <col min="1" max="1" width="2.7109375" style="103" customWidth="1"/>
    <col min="2" max="2" width="12.85546875" style="103" customWidth="1"/>
    <col min="3" max="3" width="20.7109375" style="103" customWidth="1"/>
    <col min="4" max="4" width="24.85546875" style="103" customWidth="1"/>
    <col min="5" max="5" width="8.7109375" style="103" customWidth="1"/>
    <col min="6" max="6" width="11.28515625" style="103" customWidth="1"/>
    <col min="7" max="7" width="9.140625" style="103" customWidth="1"/>
    <col min="8" max="8" width="14.28515625" style="103" customWidth="1"/>
    <col min="9" max="9" width="16.28515625" style="103" customWidth="1"/>
    <col min="10" max="10" width="16.140625" style="103" customWidth="1"/>
    <col min="11" max="11" width="32.42578125" style="103" customWidth="1"/>
    <col min="12" max="12" width="14.85546875" style="103" customWidth="1"/>
    <col min="13" max="13" width="17.85546875" style="103" customWidth="1"/>
    <col min="14" max="14" width="15.5703125" style="103" customWidth="1"/>
    <col min="15" max="15" width="14" style="103" customWidth="1"/>
    <col min="16" max="16" width="14.140625" style="103" customWidth="1"/>
    <col min="17" max="17" width="2.7109375" style="103" customWidth="1"/>
    <col min="18" max="19" width="10.85546875" style="103" customWidth="1"/>
    <col min="20" max="20" width="6.28515625" style="103" bestFit="1" customWidth="1"/>
    <col min="21" max="21" width="17.140625" style="104" customWidth="1"/>
    <col min="22" max="24" width="14.42578125" style="104"/>
    <col min="25" max="26" width="14.42578125" style="103"/>
    <col min="27" max="27" width="14.42578125" style="105"/>
    <col min="28" max="28" width="11.7109375" style="103" customWidth="1"/>
    <col min="29" max="16384" width="14.42578125" style="103"/>
  </cols>
  <sheetData>
    <row r="1" spans="1:29" ht="18" customHeight="1" thickBot="1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9" ht="18" customHeight="1" x14ac:dyDescent="0.2">
      <c r="A2" s="102"/>
      <c r="B2" s="562"/>
      <c r="C2" s="564" t="s">
        <v>164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6"/>
      <c r="O2" s="570"/>
      <c r="P2" s="571"/>
      <c r="Q2" s="102"/>
      <c r="R2" s="102"/>
      <c r="S2" s="102"/>
    </row>
    <row r="3" spans="1:29" ht="63" customHeight="1" x14ac:dyDescent="0.2">
      <c r="A3" s="102"/>
      <c r="B3" s="563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72"/>
      <c r="P3" s="573"/>
      <c r="Q3" s="102"/>
      <c r="R3" s="102"/>
      <c r="S3" s="102"/>
    </row>
    <row r="4" spans="1:29" ht="18" customHeight="1" x14ac:dyDescent="0.2">
      <c r="A4" s="102"/>
      <c r="B4" s="574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6"/>
      <c r="Q4" s="102"/>
      <c r="R4" s="102"/>
      <c r="S4" s="102"/>
    </row>
    <row r="5" spans="1:29" ht="36.75" customHeight="1" thickBot="1" x14ac:dyDescent="0.25">
      <c r="A5" s="102"/>
      <c r="B5" s="577" t="s">
        <v>165</v>
      </c>
      <c r="C5" s="578"/>
      <c r="D5" s="578"/>
      <c r="E5" s="579"/>
      <c r="F5" s="580"/>
      <c r="G5" s="580"/>
      <c r="H5" s="581"/>
      <c r="I5" s="578"/>
      <c r="J5" s="579"/>
      <c r="K5" s="582" t="s">
        <v>344</v>
      </c>
      <c r="L5" s="583"/>
      <c r="M5" s="583"/>
      <c r="N5" s="583"/>
      <c r="O5" s="583"/>
      <c r="P5" s="584"/>
      <c r="Q5" s="102"/>
      <c r="R5" s="102"/>
      <c r="S5" s="102"/>
    </row>
    <row r="6" spans="1:29" ht="18" customHeight="1" x14ac:dyDescent="0.2">
      <c r="A6" s="102"/>
      <c r="B6" s="106" t="s">
        <v>166</v>
      </c>
      <c r="C6" s="585" t="s">
        <v>167</v>
      </c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6"/>
      <c r="Q6" s="102"/>
      <c r="R6" s="102"/>
      <c r="S6" s="102"/>
    </row>
    <row r="7" spans="1:29" ht="18" customHeight="1" x14ac:dyDescent="0.2">
      <c r="A7" s="102"/>
      <c r="B7" s="107" t="s">
        <v>168</v>
      </c>
      <c r="C7" s="108">
        <v>27</v>
      </c>
      <c r="D7" s="587" t="s">
        <v>87</v>
      </c>
      <c r="E7" s="587"/>
      <c r="F7" s="587"/>
      <c r="G7" s="587"/>
      <c r="H7" s="587"/>
      <c r="I7" s="587"/>
      <c r="J7" s="587"/>
      <c r="K7" s="587"/>
      <c r="L7" s="587"/>
      <c r="M7" s="587"/>
      <c r="N7" s="587"/>
      <c r="O7" s="587"/>
      <c r="P7" s="588"/>
      <c r="Q7" s="102"/>
      <c r="R7" s="102"/>
      <c r="S7" s="102"/>
    </row>
    <row r="8" spans="1:29" ht="18" customHeight="1" thickBot="1" x14ac:dyDescent="0.25">
      <c r="A8" s="102"/>
      <c r="B8" s="109" t="s">
        <v>2</v>
      </c>
      <c r="C8" s="110">
        <v>27.1</v>
      </c>
      <c r="D8" s="589" t="str">
        <f>+'SABANA MOD. 2'!C178</f>
        <v>CORTE ARBOL (INCLUYE DETOCONAMIENTO DE RAICES) - INCLUYE RETIRO</v>
      </c>
      <c r="E8" s="589"/>
      <c r="F8" s="589"/>
      <c r="G8" s="589"/>
      <c r="H8" s="589"/>
      <c r="I8" s="589"/>
      <c r="J8" s="589"/>
      <c r="K8" s="589"/>
      <c r="L8" s="589"/>
      <c r="M8" s="589"/>
      <c r="N8" s="111" t="s">
        <v>5</v>
      </c>
      <c r="O8" s="590"/>
      <c r="P8" s="591"/>
      <c r="Q8" s="102"/>
      <c r="R8" s="102"/>
      <c r="S8" s="102"/>
    </row>
    <row r="9" spans="1:29" ht="18" customHeight="1" x14ac:dyDescent="0.2">
      <c r="A9" s="102"/>
      <c r="B9" s="11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592" t="s">
        <v>132</v>
      </c>
      <c r="O9" s="102"/>
      <c r="P9" s="113"/>
      <c r="Q9" s="102"/>
      <c r="R9" s="102"/>
      <c r="S9" s="102"/>
    </row>
    <row r="10" spans="1:29" ht="18" customHeight="1" thickBot="1" x14ac:dyDescent="0.25">
      <c r="A10" s="102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93"/>
      <c r="O10" s="115"/>
      <c r="P10" s="116"/>
      <c r="Q10" s="102"/>
      <c r="R10" s="102"/>
      <c r="S10" s="102"/>
    </row>
    <row r="11" spans="1:29" ht="18" customHeight="1" thickBot="1" x14ac:dyDescent="0.3">
      <c r="A11" s="117"/>
      <c r="B11" s="608" t="s">
        <v>169</v>
      </c>
      <c r="C11" s="627" t="s">
        <v>170</v>
      </c>
      <c r="D11" s="628"/>
      <c r="E11" s="610" t="s">
        <v>171</v>
      </c>
      <c r="F11" s="612"/>
      <c r="G11" s="612"/>
      <c r="H11" s="622" t="s">
        <v>6</v>
      </c>
      <c r="I11" s="622" t="s">
        <v>224</v>
      </c>
      <c r="J11" s="118" t="s">
        <v>172</v>
      </c>
      <c r="K11" s="631" t="s">
        <v>173</v>
      </c>
      <c r="L11" s="595"/>
      <c r="M11" s="595"/>
      <c r="N11" s="595"/>
      <c r="O11" s="595"/>
      <c r="P11" s="632"/>
      <c r="Q11" s="117"/>
      <c r="R11" s="117"/>
      <c r="S11" s="117"/>
    </row>
    <row r="12" spans="1:29" ht="25.5" customHeight="1" x14ac:dyDescent="0.2">
      <c r="A12" s="119"/>
      <c r="B12" s="609"/>
      <c r="C12" s="629"/>
      <c r="D12" s="630"/>
      <c r="E12" s="120" t="s">
        <v>211</v>
      </c>
      <c r="F12" s="178" t="s">
        <v>217</v>
      </c>
      <c r="G12" s="178" t="s">
        <v>218</v>
      </c>
      <c r="H12" s="623"/>
      <c r="I12" s="623"/>
      <c r="J12" s="121" t="s">
        <v>177</v>
      </c>
      <c r="K12" s="633" t="s">
        <v>86</v>
      </c>
      <c r="L12" s="634"/>
      <c r="M12" s="634"/>
      <c r="N12" s="634"/>
      <c r="O12" s="634"/>
      <c r="P12" s="635"/>
      <c r="Q12" s="119"/>
      <c r="R12" s="119"/>
      <c r="S12" s="119"/>
    </row>
    <row r="13" spans="1:29" ht="18" customHeight="1" x14ac:dyDescent="0.2">
      <c r="A13" s="117"/>
      <c r="B13" s="122"/>
      <c r="C13" s="624" t="s">
        <v>286</v>
      </c>
      <c r="D13" s="625"/>
      <c r="E13" s="130"/>
      <c r="F13" s="124"/>
      <c r="G13" s="124"/>
      <c r="H13" s="126">
        <v>1</v>
      </c>
      <c r="I13" s="126"/>
      <c r="J13" s="127">
        <f>+H13</f>
        <v>1</v>
      </c>
      <c r="K13" s="636"/>
      <c r="L13" s="598"/>
      <c r="M13" s="598"/>
      <c r="N13" s="598"/>
      <c r="O13" s="598"/>
      <c r="P13" s="637"/>
      <c r="Q13" s="117"/>
      <c r="R13" s="117"/>
      <c r="S13" s="117"/>
      <c r="AC13" s="128"/>
    </row>
    <row r="14" spans="1:29" ht="18" customHeight="1" x14ac:dyDescent="0.2">
      <c r="A14" s="117"/>
      <c r="B14" s="129"/>
      <c r="C14" s="624"/>
      <c r="D14" s="625"/>
      <c r="E14" s="130"/>
      <c r="F14" s="124"/>
      <c r="G14" s="124"/>
      <c r="H14" s="126"/>
      <c r="I14" s="126"/>
      <c r="J14" s="127"/>
      <c r="K14" s="636"/>
      <c r="L14" s="598"/>
      <c r="M14" s="598"/>
      <c r="N14" s="598"/>
      <c r="O14" s="598"/>
      <c r="P14" s="637"/>
      <c r="Q14" s="117"/>
      <c r="R14" s="117"/>
      <c r="S14" s="117"/>
      <c r="AC14" s="128"/>
    </row>
    <row r="15" spans="1:29" ht="18" customHeight="1" x14ac:dyDescent="0.2">
      <c r="A15" s="117"/>
      <c r="B15" s="129"/>
      <c r="C15" s="624"/>
      <c r="D15" s="625"/>
      <c r="E15" s="130"/>
      <c r="F15" s="124"/>
      <c r="G15" s="124"/>
      <c r="H15" s="126"/>
      <c r="I15" s="126"/>
      <c r="J15" s="127"/>
      <c r="K15" s="636"/>
      <c r="L15" s="598"/>
      <c r="M15" s="598"/>
      <c r="N15" s="598"/>
      <c r="O15" s="598"/>
      <c r="P15" s="637"/>
      <c r="Q15" s="117"/>
      <c r="R15" s="117"/>
      <c r="S15" s="117"/>
      <c r="AC15" s="128"/>
    </row>
    <row r="16" spans="1:29" ht="18" customHeight="1" x14ac:dyDescent="0.2">
      <c r="A16" s="117"/>
      <c r="B16" s="129"/>
      <c r="C16" s="624"/>
      <c r="D16" s="625"/>
      <c r="E16" s="130"/>
      <c r="F16" s="124"/>
      <c r="G16" s="124"/>
      <c r="H16" s="126"/>
      <c r="I16" s="126"/>
      <c r="J16" s="127"/>
      <c r="K16" s="636"/>
      <c r="L16" s="598"/>
      <c r="M16" s="598"/>
      <c r="N16" s="598"/>
      <c r="O16" s="598"/>
      <c r="P16" s="637"/>
      <c r="Q16" s="117"/>
      <c r="R16" s="117"/>
      <c r="S16" s="117"/>
      <c r="AC16" s="128"/>
    </row>
    <row r="17" spans="1:29" ht="18" customHeight="1" x14ac:dyDescent="0.2">
      <c r="A17" s="117"/>
      <c r="B17" s="129"/>
      <c r="C17" s="624"/>
      <c r="D17" s="625"/>
      <c r="E17" s="130"/>
      <c r="F17" s="124"/>
      <c r="G17" s="124"/>
      <c r="H17" s="126"/>
      <c r="I17" s="126"/>
      <c r="J17" s="127"/>
      <c r="K17" s="636"/>
      <c r="L17" s="598"/>
      <c r="M17" s="598"/>
      <c r="N17" s="598"/>
      <c r="O17" s="598"/>
      <c r="P17" s="637"/>
      <c r="Q17" s="117"/>
      <c r="R17" s="117"/>
      <c r="S17" s="117"/>
      <c r="AC17" s="128"/>
    </row>
    <row r="18" spans="1:29" ht="18" customHeight="1" x14ac:dyDescent="0.2">
      <c r="A18" s="117"/>
      <c r="B18" s="129"/>
      <c r="C18" s="624"/>
      <c r="D18" s="625"/>
      <c r="E18" s="130"/>
      <c r="F18" s="124"/>
      <c r="G18" s="124"/>
      <c r="H18" s="126"/>
      <c r="I18" s="126"/>
      <c r="J18" s="127"/>
      <c r="K18" s="636"/>
      <c r="L18" s="598"/>
      <c r="M18" s="598"/>
      <c r="N18" s="598"/>
      <c r="O18" s="598"/>
      <c r="P18" s="637"/>
      <c r="Q18" s="117"/>
      <c r="R18" s="117"/>
      <c r="S18" s="117"/>
      <c r="AC18" s="128"/>
    </row>
    <row r="19" spans="1:29" ht="18" customHeight="1" x14ac:dyDescent="0.2">
      <c r="A19" s="117"/>
      <c r="B19" s="129"/>
      <c r="C19" s="624"/>
      <c r="D19" s="625"/>
      <c r="E19" s="130"/>
      <c r="F19" s="124"/>
      <c r="G19" s="124"/>
      <c r="H19" s="126"/>
      <c r="I19" s="126"/>
      <c r="J19" s="127"/>
      <c r="K19" s="636"/>
      <c r="L19" s="598"/>
      <c r="M19" s="598"/>
      <c r="N19" s="598"/>
      <c r="O19" s="598"/>
      <c r="P19" s="637"/>
      <c r="Q19" s="117"/>
      <c r="R19" s="117"/>
      <c r="S19" s="117"/>
      <c r="AC19" s="128"/>
    </row>
    <row r="20" spans="1:29" ht="18" customHeight="1" x14ac:dyDescent="0.2">
      <c r="A20" s="117"/>
      <c r="B20" s="129"/>
      <c r="C20" s="624"/>
      <c r="D20" s="625"/>
      <c r="E20" s="130"/>
      <c r="F20" s="124"/>
      <c r="G20" s="124"/>
      <c r="H20" s="126"/>
      <c r="I20" s="126"/>
      <c r="J20" s="127"/>
      <c r="K20" s="636"/>
      <c r="L20" s="598"/>
      <c r="M20" s="598"/>
      <c r="N20" s="598"/>
      <c r="O20" s="598"/>
      <c r="P20" s="637"/>
      <c r="Q20" s="117"/>
      <c r="R20" s="117"/>
      <c r="S20" s="117"/>
      <c r="AC20" s="128"/>
    </row>
    <row r="21" spans="1:29" ht="18" customHeight="1" x14ac:dyDescent="0.2">
      <c r="A21" s="117"/>
      <c r="B21" s="129"/>
      <c r="C21" s="624"/>
      <c r="D21" s="625"/>
      <c r="E21" s="130"/>
      <c r="F21" s="124"/>
      <c r="G21" s="124"/>
      <c r="H21" s="126"/>
      <c r="I21" s="126"/>
      <c r="J21" s="127"/>
      <c r="K21" s="636"/>
      <c r="L21" s="598"/>
      <c r="M21" s="598"/>
      <c r="N21" s="598"/>
      <c r="O21" s="598"/>
      <c r="P21" s="637"/>
      <c r="Q21" s="117"/>
      <c r="R21" s="117"/>
      <c r="S21" s="117"/>
      <c r="AC21" s="128"/>
    </row>
    <row r="22" spans="1:29" ht="18" customHeight="1" x14ac:dyDescent="0.2">
      <c r="A22" s="117"/>
      <c r="B22" s="129"/>
      <c r="C22" s="624"/>
      <c r="D22" s="625"/>
      <c r="E22" s="130"/>
      <c r="F22" s="124"/>
      <c r="G22" s="124"/>
      <c r="H22" s="126"/>
      <c r="I22" s="126"/>
      <c r="J22" s="127"/>
      <c r="K22" s="636"/>
      <c r="L22" s="598"/>
      <c r="M22" s="598"/>
      <c r="N22" s="598"/>
      <c r="O22" s="598"/>
      <c r="P22" s="637"/>
      <c r="Q22" s="117"/>
      <c r="R22" s="117"/>
      <c r="S22" s="117"/>
      <c r="AC22" s="128"/>
    </row>
    <row r="23" spans="1:29" ht="18" customHeight="1" x14ac:dyDescent="0.2">
      <c r="A23" s="117"/>
      <c r="B23" s="129"/>
      <c r="C23" s="624"/>
      <c r="D23" s="625"/>
      <c r="E23" s="130"/>
      <c r="F23" s="124"/>
      <c r="G23" s="124"/>
      <c r="H23" s="126"/>
      <c r="I23" s="126"/>
      <c r="J23" s="127"/>
      <c r="K23" s="636"/>
      <c r="L23" s="598"/>
      <c r="M23" s="598"/>
      <c r="N23" s="598"/>
      <c r="O23" s="598"/>
      <c r="P23" s="637"/>
      <c r="Q23" s="117"/>
      <c r="R23" s="117"/>
      <c r="S23" s="117"/>
      <c r="AC23" s="128"/>
    </row>
    <row r="24" spans="1:29" ht="18" customHeight="1" x14ac:dyDescent="0.2">
      <c r="A24" s="117"/>
      <c r="B24" s="129"/>
      <c r="C24" s="624"/>
      <c r="D24" s="625"/>
      <c r="E24" s="130"/>
      <c r="F24" s="124"/>
      <c r="G24" s="124"/>
      <c r="H24" s="126"/>
      <c r="I24" s="126"/>
      <c r="J24" s="127"/>
      <c r="K24" s="636"/>
      <c r="L24" s="598"/>
      <c r="M24" s="598"/>
      <c r="N24" s="598"/>
      <c r="O24" s="598"/>
      <c r="P24" s="637"/>
      <c r="Q24" s="117"/>
      <c r="R24" s="117"/>
      <c r="S24" s="117"/>
      <c r="AC24" s="128"/>
    </row>
    <row r="25" spans="1:29" ht="18" customHeight="1" thickBot="1" x14ac:dyDescent="0.25">
      <c r="A25" s="117"/>
      <c r="B25" s="129"/>
      <c r="C25" s="624"/>
      <c r="D25" s="625"/>
      <c r="E25" s="130"/>
      <c r="F25" s="124"/>
      <c r="G25" s="124"/>
      <c r="H25" s="126"/>
      <c r="I25" s="126"/>
      <c r="J25" s="127"/>
      <c r="K25" s="636"/>
      <c r="L25" s="598"/>
      <c r="M25" s="598"/>
      <c r="N25" s="598"/>
      <c r="O25" s="598"/>
      <c r="P25" s="637"/>
      <c r="Q25" s="117"/>
      <c r="R25" s="117"/>
      <c r="S25" s="117"/>
      <c r="AC25" s="128"/>
    </row>
    <row r="26" spans="1:29" ht="18" customHeight="1" thickBot="1" x14ac:dyDescent="0.25">
      <c r="A26" s="102"/>
      <c r="B26" s="643" t="s">
        <v>182</v>
      </c>
      <c r="C26" s="644"/>
      <c r="D26" s="644"/>
      <c r="E26" s="644"/>
      <c r="F26" s="644"/>
      <c r="G26" s="644"/>
      <c r="H26" s="644"/>
      <c r="I26" s="645"/>
      <c r="J26" s="133">
        <f>SUM(J13:J25)</f>
        <v>1</v>
      </c>
      <c r="K26" s="636"/>
      <c r="L26" s="598"/>
      <c r="M26" s="598"/>
      <c r="N26" s="598"/>
      <c r="O26" s="598"/>
      <c r="P26" s="637"/>
      <c r="Q26" s="102"/>
      <c r="R26" s="117"/>
      <c r="S26" s="102"/>
    </row>
    <row r="27" spans="1:29" ht="18" customHeight="1" thickBot="1" x14ac:dyDescent="0.25">
      <c r="A27" s="102"/>
      <c r="B27" s="643" t="s">
        <v>183</v>
      </c>
      <c r="C27" s="644"/>
      <c r="D27" s="644"/>
      <c r="E27" s="644"/>
      <c r="F27" s="644"/>
      <c r="G27" s="644"/>
      <c r="H27" s="644"/>
      <c r="I27" s="645"/>
      <c r="J27" s="134">
        <v>0</v>
      </c>
      <c r="K27" s="636"/>
      <c r="L27" s="598"/>
      <c r="M27" s="598"/>
      <c r="N27" s="598"/>
      <c r="O27" s="598"/>
      <c r="P27" s="637"/>
      <c r="Q27" s="102"/>
      <c r="S27" s="102"/>
    </row>
    <row r="28" spans="1:29" ht="18" customHeight="1" thickBot="1" x14ac:dyDescent="0.25">
      <c r="A28" s="102"/>
      <c r="B28" s="646" t="s">
        <v>172</v>
      </c>
      <c r="C28" s="647"/>
      <c r="D28" s="647"/>
      <c r="E28" s="647"/>
      <c r="F28" s="647"/>
      <c r="G28" s="647"/>
      <c r="H28" s="647"/>
      <c r="I28" s="648"/>
      <c r="J28" s="135">
        <f>J26-J27</f>
        <v>1</v>
      </c>
      <c r="K28" s="638"/>
      <c r="L28" s="639"/>
      <c r="M28" s="639"/>
      <c r="N28" s="639"/>
      <c r="O28" s="639"/>
      <c r="P28" s="640"/>
      <c r="Q28" s="102"/>
      <c r="R28" s="102"/>
      <c r="S28" s="102"/>
    </row>
    <row r="29" spans="1:29" ht="18" customHeight="1" x14ac:dyDescent="0.2">
      <c r="A29" s="102"/>
      <c r="B29" s="136"/>
      <c r="C29" s="137"/>
      <c r="D29" s="137"/>
      <c r="E29" s="137"/>
      <c r="F29" s="137"/>
      <c r="G29" s="137"/>
      <c r="H29" s="138"/>
      <c r="I29" s="138"/>
      <c r="J29" s="138"/>
      <c r="K29" s="139"/>
      <c r="L29" s="138"/>
      <c r="M29" s="138"/>
      <c r="N29" s="138"/>
      <c r="O29" s="138"/>
      <c r="P29" s="140"/>
      <c r="Q29" s="102"/>
      <c r="R29" s="102"/>
      <c r="S29" s="102"/>
    </row>
    <row r="30" spans="1:29" s="141" customFormat="1" ht="18" customHeight="1" x14ac:dyDescent="0.2">
      <c r="B30" s="337" t="s">
        <v>411</v>
      </c>
      <c r="C30" s="337"/>
      <c r="D30" s="337"/>
      <c r="E30" s="337"/>
      <c r="F30" s="337" t="s">
        <v>412</v>
      </c>
      <c r="G30" s="337"/>
      <c r="H30" s="338"/>
      <c r="I30" s="337"/>
      <c r="J30" s="337"/>
      <c r="K30" s="337" t="s">
        <v>411</v>
      </c>
      <c r="L30" s="337"/>
      <c r="M30" s="338"/>
      <c r="N30" s="337"/>
      <c r="O30" s="102"/>
      <c r="P30" s="113"/>
    </row>
    <row r="31" spans="1:29" s="141" customFormat="1" ht="18" customHeight="1" x14ac:dyDescent="0.2">
      <c r="B31" s="337"/>
      <c r="C31" s="337"/>
      <c r="D31" s="337"/>
      <c r="E31" s="337"/>
      <c r="F31" s="337"/>
      <c r="G31" s="337"/>
      <c r="H31" s="338"/>
      <c r="I31" s="337"/>
      <c r="J31" s="337"/>
      <c r="K31" s="337"/>
      <c r="L31" s="337"/>
      <c r="M31" s="338"/>
      <c r="N31" s="337"/>
      <c r="O31" s="102"/>
      <c r="P31" s="113"/>
    </row>
    <row r="32" spans="1:29" s="141" customFormat="1" ht="18" customHeight="1" x14ac:dyDescent="0.2">
      <c r="B32" s="337"/>
      <c r="C32" s="337"/>
      <c r="D32" s="337"/>
      <c r="E32" s="337"/>
      <c r="F32" s="337"/>
      <c r="G32" s="337"/>
      <c r="H32" s="338"/>
      <c r="I32" s="337"/>
      <c r="J32" s="337"/>
      <c r="K32" s="337"/>
      <c r="L32" s="337"/>
      <c r="M32" s="338"/>
      <c r="N32" s="337"/>
      <c r="O32" s="102"/>
      <c r="P32" s="102"/>
    </row>
    <row r="33" spans="1:27" s="141" customFormat="1" ht="18" customHeight="1" thickBot="1" x14ac:dyDescent="0.25">
      <c r="B33" s="346"/>
      <c r="C33" s="347"/>
      <c r="D33" s="348"/>
      <c r="E33" s="340"/>
      <c r="F33" s="346"/>
      <c r="G33" s="346"/>
      <c r="H33" s="354"/>
      <c r="I33" s="346"/>
      <c r="J33" s="341"/>
      <c r="K33" s="346"/>
      <c r="L33" s="346"/>
      <c r="M33" s="360"/>
      <c r="N33" s="339"/>
      <c r="O33" s="102"/>
      <c r="P33" s="102"/>
    </row>
    <row r="34" spans="1:27" s="141" customFormat="1" ht="18" customHeight="1" x14ac:dyDescent="0.2">
      <c r="B34" s="558" t="s">
        <v>413</v>
      </c>
      <c r="C34" s="558"/>
      <c r="D34" s="558"/>
      <c r="E34" s="342"/>
      <c r="F34" s="559" t="s">
        <v>414</v>
      </c>
      <c r="G34" s="559"/>
      <c r="H34" s="559"/>
      <c r="I34" s="559"/>
      <c r="J34" s="343"/>
      <c r="K34" s="561" t="s">
        <v>429</v>
      </c>
      <c r="L34" s="561"/>
      <c r="M34" s="342"/>
      <c r="N34" s="358"/>
      <c r="O34" s="162"/>
      <c r="P34" s="162"/>
    </row>
    <row r="35" spans="1:27" s="141" customFormat="1" ht="18" customHeight="1" x14ac:dyDescent="0.2">
      <c r="B35" s="558" t="s">
        <v>415</v>
      </c>
      <c r="C35" s="558"/>
      <c r="D35" s="558"/>
      <c r="E35" s="342"/>
      <c r="F35" s="559" t="s">
        <v>416</v>
      </c>
      <c r="G35" s="559"/>
      <c r="H35" s="559"/>
      <c r="I35" s="559"/>
      <c r="J35" s="343"/>
      <c r="K35" s="559" t="s">
        <v>417</v>
      </c>
      <c r="L35" s="559"/>
      <c r="M35" s="342"/>
      <c r="N35" s="342"/>
      <c r="O35" s="162"/>
      <c r="P35" s="162"/>
    </row>
    <row r="36" spans="1:27" s="141" customFormat="1" ht="18" customHeight="1" x14ac:dyDescent="0.2">
      <c r="B36" s="558" t="s">
        <v>418</v>
      </c>
      <c r="C36" s="558"/>
      <c r="D36" s="558"/>
      <c r="E36" s="342"/>
      <c r="F36" s="559" t="s">
        <v>419</v>
      </c>
      <c r="G36" s="559"/>
      <c r="H36" s="559"/>
      <c r="I36" s="559"/>
      <c r="J36" s="343"/>
      <c r="K36" s="558"/>
      <c r="L36" s="558"/>
      <c r="M36" s="558"/>
      <c r="N36" s="558"/>
      <c r="O36" s="165"/>
      <c r="P36" s="165"/>
    </row>
    <row r="37" spans="1:27" ht="18" customHeight="1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U37" s="103"/>
      <c r="V37" s="103"/>
      <c r="W37" s="103"/>
      <c r="X37" s="103"/>
      <c r="AA37" s="103"/>
    </row>
    <row r="38" spans="1:27" ht="18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U38" s="103"/>
      <c r="V38" s="103"/>
      <c r="W38" s="103"/>
      <c r="X38" s="103"/>
      <c r="AA38" s="103"/>
    </row>
    <row r="39" spans="1:27" ht="18" customHeight="1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U39" s="103"/>
      <c r="V39" s="103"/>
      <c r="W39" s="103"/>
      <c r="X39" s="103"/>
      <c r="AA39" s="103"/>
    </row>
    <row r="40" spans="1:27" ht="18" customHeight="1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U40" s="103"/>
      <c r="V40" s="103"/>
      <c r="W40" s="103"/>
      <c r="X40" s="103"/>
      <c r="AA40" s="103"/>
    </row>
    <row r="41" spans="1:27" ht="18" customHeight="1" x14ac:dyDescent="0.2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U41" s="103"/>
      <c r="V41" s="103"/>
      <c r="W41" s="103"/>
      <c r="X41" s="103"/>
      <c r="AA41" s="103"/>
    </row>
    <row r="42" spans="1:27" ht="18" customHeight="1" x14ac:dyDescent="0.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U42" s="103"/>
      <c r="V42" s="103"/>
      <c r="W42" s="103"/>
      <c r="X42" s="103"/>
      <c r="AA42" s="103"/>
    </row>
  </sheetData>
  <mergeCells count="45">
    <mergeCell ref="K11:P11"/>
    <mergeCell ref="K12:P28"/>
    <mergeCell ref="C6:P6"/>
    <mergeCell ref="D7:P7"/>
    <mergeCell ref="D8:M8"/>
    <mergeCell ref="O8:P8"/>
    <mergeCell ref="N9:N10"/>
    <mergeCell ref="B27:I27"/>
    <mergeCell ref="B28:I28"/>
    <mergeCell ref="C13:D13"/>
    <mergeCell ref="C14:D14"/>
    <mergeCell ref="C15:D15"/>
    <mergeCell ref="C16:D16"/>
    <mergeCell ref="C17:D17"/>
    <mergeCell ref="B26:I26"/>
    <mergeCell ref="B11:B12"/>
    <mergeCell ref="B2:B3"/>
    <mergeCell ref="C2:N3"/>
    <mergeCell ref="O2:P3"/>
    <mergeCell ref="B4:P4"/>
    <mergeCell ref="B5:E5"/>
    <mergeCell ref="F5:G5"/>
    <mergeCell ref="H5:J5"/>
    <mergeCell ref="K5:P5"/>
    <mergeCell ref="C20:D20"/>
    <mergeCell ref="I11:I12"/>
    <mergeCell ref="C21:D21"/>
    <mergeCell ref="C22:D22"/>
    <mergeCell ref="C23:D23"/>
    <mergeCell ref="C11:D12"/>
    <mergeCell ref="E11:G11"/>
    <mergeCell ref="H11:H12"/>
    <mergeCell ref="C18:D18"/>
    <mergeCell ref="C19:D19"/>
    <mergeCell ref="C24:D24"/>
    <mergeCell ref="C25:D25"/>
    <mergeCell ref="B36:D36"/>
    <mergeCell ref="F36:I36"/>
    <mergeCell ref="K36:N36"/>
    <mergeCell ref="B34:D34"/>
    <mergeCell ref="F34:I34"/>
    <mergeCell ref="K34:L34"/>
    <mergeCell ref="B35:D35"/>
    <mergeCell ref="F35:I35"/>
    <mergeCell ref="K35:L35"/>
  </mergeCells>
  <conditionalFormatting sqref="A11:A36 O30:P36">
    <cfRule type="cellIs" dxfId="3" priority="1" operator="lessThan">
      <formula>0</formula>
    </cfRule>
  </conditionalFormatting>
  <conditionalFormatting sqref="A1:S9 A10:M10 O10:S10 B11:C11 H13:S13 H14:J25 K14:S28 J27:J28 B28 H29:S29">
    <cfRule type="cellIs" dxfId="2" priority="7" operator="lessThan">
      <formula>0</formula>
    </cfRule>
  </conditionalFormatting>
  <conditionalFormatting sqref="B29:G29">
    <cfRule type="cellIs" dxfId="1" priority="6" operator="lessThan">
      <formula>0</formula>
    </cfRule>
  </conditionalFormatting>
  <conditionalFormatting sqref="E11:S12">
    <cfRule type="cellIs" dxfId="0" priority="5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fitToHeight="0" orientation="landscape" r:id="rId1"/>
  <colBreaks count="1" manualBreakCount="1">
    <brk id="1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45</vt:i4>
      </vt:variant>
      <vt:variant>
        <vt:lpstr>Rangos con nombre</vt:lpstr>
      </vt:variant>
      <vt:variant>
        <vt:i4>27</vt:i4>
      </vt:variant>
    </vt:vector>
  </HeadingPairs>
  <TitlesOfParts>
    <vt:vector size="72" baseType="lpstr">
      <vt:lpstr>SABANA MOD. 2</vt:lpstr>
      <vt:lpstr>APUs</vt:lpstr>
      <vt:lpstr>excavacion</vt:lpstr>
      <vt:lpstr>retiro de sobrantes</vt:lpstr>
      <vt:lpstr>viga</vt:lpstr>
      <vt:lpstr>zapata</vt:lpstr>
      <vt:lpstr>caja inspeccion</vt:lpstr>
      <vt:lpstr>columnas</vt:lpstr>
      <vt:lpstr>viga aerea</vt:lpstr>
      <vt:lpstr>acero 60000</vt:lpstr>
      <vt:lpstr>acero de 37000</vt:lpstr>
      <vt:lpstr>malla</vt:lpstr>
      <vt:lpstr>muros </vt:lpstr>
      <vt:lpstr>pañete</vt:lpstr>
      <vt:lpstr>cubierta</vt:lpstr>
      <vt:lpstr>estruc. cubierta</vt:lpstr>
      <vt:lpstr>marcos puertas</vt:lpstr>
      <vt:lpstr>puerta metalica</vt:lpstr>
      <vt:lpstr>ventana</vt:lpstr>
      <vt:lpstr>conexion tanque</vt:lpstr>
      <vt:lpstr>llave manguera</vt:lpstr>
      <vt:lpstr>puntos hidraulicos</vt:lpstr>
      <vt:lpstr>red sanitaria 2"</vt:lpstr>
      <vt:lpstr>red sanitaria de 4"</vt:lpstr>
      <vt:lpstr>salida sanitaria 2"</vt:lpstr>
      <vt:lpstr>salida sanitaria 4"</vt:lpstr>
      <vt:lpstr>red suministro</vt:lpstr>
      <vt:lpstr>Acometida Aerea</vt:lpstr>
      <vt:lpstr>Salida Lampara</vt:lpstr>
      <vt:lpstr>Tuberia Conduit</vt:lpstr>
      <vt:lpstr>Alistado y Placa Base </vt:lpstr>
      <vt:lpstr>Enchape Baterias Nuevas</vt:lpstr>
      <vt:lpstr>Acabado en granito</vt:lpstr>
      <vt:lpstr>Lavamanos</vt:lpstr>
      <vt:lpstr>Esmalte Baterias</vt:lpstr>
      <vt:lpstr>Pintura baterias nuevas</vt:lpstr>
      <vt:lpstr>Enchape Baterias Mejoramiento</vt:lpstr>
      <vt:lpstr>Sanitario tanque</vt:lpstr>
      <vt:lpstr>Preliminares</vt:lpstr>
      <vt:lpstr>Placa Tanques</vt:lpstr>
      <vt:lpstr>Orinal Infantil</vt:lpstr>
      <vt:lpstr>Sanitario infantil</vt:lpstr>
      <vt:lpstr>Estuco baterias nuevas</vt:lpstr>
      <vt:lpstr>Filos</vt:lpstr>
      <vt:lpstr>Corte Arbol</vt:lpstr>
      <vt:lpstr>'acero 60000'!Área_de_impresión</vt:lpstr>
      <vt:lpstr>'acero de 37000'!Área_de_impresión</vt:lpstr>
      <vt:lpstr>'Alistado y Placa Base '!Área_de_impresión</vt:lpstr>
      <vt:lpstr>APUs!Área_de_impresión</vt:lpstr>
      <vt:lpstr>columnas!Área_de_impresión</vt:lpstr>
      <vt:lpstr>'Corte Arbol'!Área_de_impresión</vt:lpstr>
      <vt:lpstr>cubierta!Área_de_impresión</vt:lpstr>
      <vt:lpstr>'Enchape Baterias Mejoramiento'!Área_de_impresión</vt:lpstr>
      <vt:lpstr>'Enchape Baterias Nuevas'!Área_de_impresión</vt:lpstr>
      <vt:lpstr>'Estuco baterias nuevas'!Área_de_impresión</vt:lpstr>
      <vt:lpstr>excavacion!Área_de_impresión</vt:lpstr>
      <vt:lpstr>'llave manguera'!Área_de_impresión</vt:lpstr>
      <vt:lpstr>malla!Área_de_impresión</vt:lpstr>
      <vt:lpstr>'muros '!Área_de_impresión</vt:lpstr>
      <vt:lpstr>'Orinal Infantil'!Área_de_impresión</vt:lpstr>
      <vt:lpstr>pañete!Área_de_impresión</vt:lpstr>
      <vt:lpstr>'Pintura baterias nuevas'!Área_de_impresión</vt:lpstr>
      <vt:lpstr>'Placa Tanques'!Área_de_impresión</vt:lpstr>
      <vt:lpstr>Preliminares!Área_de_impresión</vt:lpstr>
      <vt:lpstr>'retiro de sobrantes'!Área_de_impresión</vt:lpstr>
      <vt:lpstr>'SABANA MOD. 2'!Área_de_impresión</vt:lpstr>
      <vt:lpstr>'Sanitario infantil'!Área_de_impresión</vt:lpstr>
      <vt:lpstr>'Sanitario tanque'!Área_de_impresión</vt:lpstr>
      <vt:lpstr>viga!Área_de_impresión</vt:lpstr>
      <vt:lpstr>'viga aerea'!Área_de_impresión</vt:lpstr>
      <vt:lpstr>zapata!Área_de_impresión</vt:lpstr>
      <vt:lpstr>'SABANA MOD. 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2026-04-01T23:17:32Z</cp:lastPrinted>
  <dcterms:created xsi:type="dcterms:W3CDTF">2026-01-27T00:37:51Z</dcterms:created>
  <dcterms:modified xsi:type="dcterms:W3CDTF">2026-05-06T21:24:50Z</dcterms:modified>
</cp:coreProperties>
</file>