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kap 13 10 2020 DA\GAF 2026\EVALUACIONES Y COMPONENTES 2026\2026 EVALUACIONES Y COMPONENTES\SAMC 03 DE 2026 FRR PTO INIRIDA GUAINÍA\"/>
    </mc:Choice>
  </mc:AlternateContent>
  <xr:revisionPtr revIDLastSave="0" documentId="8_{BADA4279-848A-45F5-92A3-95F89DCBDE1E}" xr6:coauthVersionLast="47" xr6:coauthVersionMax="47" xr10:uidLastSave="{00000000-0000-0000-0000-000000000000}"/>
  <bookViews>
    <workbookView xWindow="-120" yWindow="-120" windowWidth="29040" windowHeight="15720" xr2:uid="{A8536E2B-5D7E-4A83-AF9F-75D0BE6C7E08}"/>
  </bookViews>
  <sheets>
    <sheet name="VERIFICACIÓN PROPUESTA F 4" sheetId="1" r:id="rId1"/>
  </sheets>
  <externalReferences>
    <externalReference r:id="rId2"/>
    <externalReference r:id="rId3"/>
    <externalReference r:id="rId4"/>
    <externalReference r:id="rId5"/>
  </externalReferences>
  <definedNames>
    <definedName name="_Fill" hidden="1">#REF!</definedName>
    <definedName name="_xlnm.Print_Area" localSheetId="0">'VERIFICACIÓN PROPUESTA F 4'!$A$9:$AD$173</definedName>
    <definedName name="BASURA">[2]ANEXO2!$B$90:$M$133</definedName>
    <definedName name="carreteras">#REF!</definedName>
    <definedName name="GUILLERMO">[3]SMMV!$A$2:$B$7</definedName>
    <definedName name="INF_BASICA">#REF!</definedName>
    <definedName name="porce">#REF!</definedName>
    <definedName name="porce2">#REF!</definedName>
    <definedName name="PORT.NUEVA">[4]SMMV!$A$2:$B$7</definedName>
    <definedName name="PRINT_AREA">#N/A</definedName>
    <definedName name="PRINT_AREA_MI">#N/A</definedName>
    <definedName name="PRINT_TITLES">#N/A</definedName>
    <definedName name="PRINT_TITLES_MI">#N/A</definedName>
    <definedName name="SMMV">[4]SMMV!$A$2:$B$7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C147" i="1" l="1"/>
  <c r="Z147" i="1"/>
  <c r="W147" i="1"/>
  <c r="T147" i="1"/>
  <c r="AD146" i="1"/>
  <c r="AC146" i="1"/>
  <c r="AA146" i="1"/>
  <c r="Z146" i="1"/>
  <c r="X146" i="1"/>
  <c r="W146" i="1"/>
  <c r="U146" i="1"/>
  <c r="T146" i="1"/>
  <c r="R146" i="1"/>
  <c r="Q146" i="1"/>
  <c r="Q147" i="1" s="1"/>
  <c r="O146" i="1"/>
  <c r="N146" i="1"/>
  <c r="N147" i="1" s="1"/>
  <c r="L146" i="1"/>
  <c r="K146" i="1"/>
  <c r="K147" i="1" s="1"/>
  <c r="I146" i="1"/>
  <c r="H146" i="1"/>
  <c r="H147" i="1" s="1"/>
  <c r="K143" i="1"/>
  <c r="AD142" i="1"/>
  <c r="AC142" i="1"/>
  <c r="AA142" i="1"/>
  <c r="Z142" i="1"/>
  <c r="X142" i="1"/>
  <c r="W142" i="1"/>
  <c r="U142" i="1"/>
  <c r="T142" i="1"/>
  <c r="R142" i="1"/>
  <c r="Q142" i="1"/>
  <c r="O142" i="1"/>
  <c r="N142" i="1"/>
  <c r="L142" i="1"/>
  <c r="K142" i="1"/>
  <c r="I142" i="1"/>
  <c r="H142" i="1"/>
  <c r="AD141" i="1"/>
  <c r="AC141" i="1"/>
  <c r="AC143" i="1" s="1"/>
  <c r="AA141" i="1"/>
  <c r="Z141" i="1"/>
  <c r="Z143" i="1" s="1"/>
  <c r="X141" i="1"/>
  <c r="W141" i="1"/>
  <c r="W143" i="1" s="1"/>
  <c r="U141" i="1"/>
  <c r="T141" i="1"/>
  <c r="T143" i="1" s="1"/>
  <c r="R141" i="1"/>
  <c r="Q141" i="1"/>
  <c r="Q143" i="1" s="1"/>
  <c r="O141" i="1"/>
  <c r="N141" i="1"/>
  <c r="N143" i="1" s="1"/>
  <c r="L141" i="1"/>
  <c r="K141" i="1"/>
  <c r="I141" i="1"/>
  <c r="H141" i="1"/>
  <c r="H143" i="1" s="1"/>
  <c r="AC138" i="1"/>
  <c r="Z138" i="1"/>
  <c r="W138" i="1"/>
  <c r="T138" i="1"/>
  <c r="AD137" i="1"/>
  <c r="AC137" i="1"/>
  <c r="AA137" i="1"/>
  <c r="Z137" i="1"/>
  <c r="X137" i="1"/>
  <c r="W137" i="1"/>
  <c r="U137" i="1"/>
  <c r="T137" i="1"/>
  <c r="R137" i="1"/>
  <c r="Q137" i="1"/>
  <c r="O137" i="1"/>
  <c r="N137" i="1"/>
  <c r="L137" i="1"/>
  <c r="K137" i="1"/>
  <c r="I137" i="1"/>
  <c r="H137" i="1"/>
  <c r="AD136" i="1"/>
  <c r="AC136" i="1"/>
  <c r="AA136" i="1"/>
  <c r="Z136" i="1"/>
  <c r="X136" i="1"/>
  <c r="W136" i="1"/>
  <c r="U136" i="1"/>
  <c r="T136" i="1"/>
  <c r="R136" i="1"/>
  <c r="Q136" i="1"/>
  <c r="O136" i="1"/>
  <c r="N136" i="1"/>
  <c r="L136" i="1"/>
  <c r="K136" i="1"/>
  <c r="I136" i="1"/>
  <c r="H136" i="1"/>
  <c r="AD135" i="1"/>
  <c r="AC135" i="1"/>
  <c r="AA135" i="1"/>
  <c r="Z135" i="1"/>
  <c r="X135" i="1"/>
  <c r="W135" i="1"/>
  <c r="U135" i="1"/>
  <c r="T135" i="1"/>
  <c r="R135" i="1"/>
  <c r="Q135" i="1"/>
  <c r="Q138" i="1" s="1"/>
  <c r="O135" i="1"/>
  <c r="N135" i="1"/>
  <c r="N138" i="1" s="1"/>
  <c r="L135" i="1"/>
  <c r="K135" i="1"/>
  <c r="K138" i="1" s="1"/>
  <c r="I135" i="1"/>
  <c r="H135" i="1"/>
  <c r="H138" i="1" s="1"/>
  <c r="K132" i="1"/>
  <c r="AD131" i="1"/>
  <c r="AC131" i="1"/>
  <c r="AA131" i="1"/>
  <c r="Z131" i="1"/>
  <c r="X131" i="1"/>
  <c r="W131" i="1"/>
  <c r="U131" i="1"/>
  <c r="T131" i="1"/>
  <c r="R131" i="1"/>
  <c r="Q131" i="1"/>
  <c r="O131" i="1"/>
  <c r="N131" i="1"/>
  <c r="L131" i="1"/>
  <c r="K131" i="1"/>
  <c r="I131" i="1"/>
  <c r="H131" i="1"/>
  <c r="AD130" i="1"/>
  <c r="AC130" i="1"/>
  <c r="AA130" i="1"/>
  <c r="Z130" i="1"/>
  <c r="X130" i="1"/>
  <c r="W130" i="1"/>
  <c r="U130" i="1"/>
  <c r="T130" i="1"/>
  <c r="R130" i="1"/>
  <c r="Q130" i="1"/>
  <c r="O130" i="1"/>
  <c r="N130" i="1"/>
  <c r="L130" i="1"/>
  <c r="K130" i="1"/>
  <c r="I130" i="1"/>
  <c r="H130" i="1"/>
  <c r="AD129" i="1"/>
  <c r="AC129" i="1"/>
  <c r="AA129" i="1"/>
  <c r="Z129" i="1"/>
  <c r="X129" i="1"/>
  <c r="W129" i="1"/>
  <c r="U129" i="1"/>
  <c r="T129" i="1"/>
  <c r="R129" i="1"/>
  <c r="Q129" i="1"/>
  <c r="O129" i="1"/>
  <c r="N129" i="1"/>
  <c r="L129" i="1"/>
  <c r="K129" i="1"/>
  <c r="I129" i="1"/>
  <c r="H129" i="1"/>
  <c r="AD128" i="1"/>
  <c r="AC128" i="1"/>
  <c r="AA128" i="1"/>
  <c r="Z128" i="1"/>
  <c r="X128" i="1"/>
  <c r="W128" i="1"/>
  <c r="U128" i="1"/>
  <c r="T128" i="1"/>
  <c r="R128" i="1"/>
  <c r="Q128" i="1"/>
  <c r="O128" i="1"/>
  <c r="N128" i="1"/>
  <c r="L128" i="1"/>
  <c r="K128" i="1"/>
  <c r="I128" i="1"/>
  <c r="H128" i="1"/>
  <c r="AD127" i="1"/>
  <c r="AC127" i="1"/>
  <c r="AA127" i="1"/>
  <c r="Z127" i="1"/>
  <c r="X127" i="1"/>
  <c r="W127" i="1"/>
  <c r="U127" i="1"/>
  <c r="T127" i="1"/>
  <c r="R127" i="1"/>
  <c r="Q127" i="1"/>
  <c r="O127" i="1"/>
  <c r="N127" i="1"/>
  <c r="L127" i="1"/>
  <c r="K127" i="1"/>
  <c r="I127" i="1"/>
  <c r="H127" i="1"/>
  <c r="AD126" i="1"/>
  <c r="AC126" i="1"/>
  <c r="AC132" i="1" s="1"/>
  <c r="AA126" i="1"/>
  <c r="Z126" i="1"/>
  <c r="Z132" i="1" s="1"/>
  <c r="X126" i="1"/>
  <c r="W126" i="1"/>
  <c r="W132" i="1" s="1"/>
  <c r="U126" i="1"/>
  <c r="T126" i="1"/>
  <c r="T132" i="1" s="1"/>
  <c r="R126" i="1"/>
  <c r="Q126" i="1"/>
  <c r="Q132" i="1" s="1"/>
  <c r="O126" i="1"/>
  <c r="N126" i="1"/>
  <c r="N132" i="1" s="1"/>
  <c r="L126" i="1"/>
  <c r="K126" i="1"/>
  <c r="I126" i="1"/>
  <c r="H126" i="1"/>
  <c r="H132" i="1" s="1"/>
  <c r="AC123" i="1"/>
  <c r="Z123" i="1"/>
  <c r="W123" i="1"/>
  <c r="T123" i="1"/>
  <c r="AD122" i="1"/>
  <c r="AC122" i="1"/>
  <c r="AA122" i="1"/>
  <c r="Z122" i="1"/>
  <c r="X122" i="1"/>
  <c r="W122" i="1"/>
  <c r="U122" i="1"/>
  <c r="T122" i="1"/>
  <c r="R122" i="1"/>
  <c r="Q122" i="1"/>
  <c r="O122" i="1"/>
  <c r="N122" i="1"/>
  <c r="L122" i="1"/>
  <c r="K122" i="1"/>
  <c r="I122" i="1"/>
  <c r="H122" i="1"/>
  <c r="AD121" i="1"/>
  <c r="AC121" i="1"/>
  <c r="AA121" i="1"/>
  <c r="Z121" i="1"/>
  <c r="X121" i="1"/>
  <c r="W121" i="1"/>
  <c r="U121" i="1"/>
  <c r="T121" i="1"/>
  <c r="R121" i="1"/>
  <c r="Q121" i="1"/>
  <c r="Q123" i="1" s="1"/>
  <c r="O121" i="1"/>
  <c r="N121" i="1"/>
  <c r="N123" i="1" s="1"/>
  <c r="L121" i="1"/>
  <c r="K121" i="1"/>
  <c r="K123" i="1" s="1"/>
  <c r="I121" i="1"/>
  <c r="H121" i="1"/>
  <c r="H123" i="1" s="1"/>
  <c r="K118" i="1"/>
  <c r="AD117" i="1"/>
  <c r="AC117" i="1"/>
  <c r="AA117" i="1"/>
  <c r="Z117" i="1"/>
  <c r="X117" i="1"/>
  <c r="W117" i="1"/>
  <c r="U117" i="1"/>
  <c r="T117" i="1"/>
  <c r="R117" i="1"/>
  <c r="Q117" i="1"/>
  <c r="O117" i="1"/>
  <c r="N117" i="1"/>
  <c r="L117" i="1"/>
  <c r="K117" i="1"/>
  <c r="I117" i="1"/>
  <c r="H117" i="1"/>
  <c r="AD116" i="1"/>
  <c r="AC116" i="1"/>
  <c r="AC118" i="1" s="1"/>
  <c r="AA116" i="1"/>
  <c r="Z116" i="1"/>
  <c r="Z118" i="1" s="1"/>
  <c r="X116" i="1"/>
  <c r="W116" i="1"/>
  <c r="W118" i="1" s="1"/>
  <c r="U116" i="1"/>
  <c r="T116" i="1"/>
  <c r="T118" i="1" s="1"/>
  <c r="R116" i="1"/>
  <c r="Q116" i="1"/>
  <c r="Q118" i="1" s="1"/>
  <c r="O116" i="1"/>
  <c r="N116" i="1"/>
  <c r="N118" i="1" s="1"/>
  <c r="L116" i="1"/>
  <c r="K116" i="1"/>
  <c r="I116" i="1"/>
  <c r="H116" i="1"/>
  <c r="H118" i="1" s="1"/>
  <c r="AC113" i="1"/>
  <c r="Z113" i="1"/>
  <c r="W113" i="1"/>
  <c r="T113" i="1"/>
  <c r="AD112" i="1"/>
  <c r="AC112" i="1"/>
  <c r="AA112" i="1"/>
  <c r="Z112" i="1"/>
  <c r="X112" i="1"/>
  <c r="W112" i="1"/>
  <c r="U112" i="1"/>
  <c r="T112" i="1"/>
  <c r="R112" i="1"/>
  <c r="Q112" i="1"/>
  <c r="O112" i="1"/>
  <c r="N112" i="1"/>
  <c r="L112" i="1"/>
  <c r="K112" i="1"/>
  <c r="I112" i="1"/>
  <c r="H112" i="1"/>
  <c r="AD111" i="1"/>
  <c r="AC111" i="1"/>
  <c r="AA111" i="1"/>
  <c r="Z111" i="1"/>
  <c r="X111" i="1"/>
  <c r="W111" i="1"/>
  <c r="U111" i="1"/>
  <c r="T111" i="1"/>
  <c r="R111" i="1"/>
  <c r="Q111" i="1"/>
  <c r="O111" i="1"/>
  <c r="N111" i="1"/>
  <c r="L111" i="1"/>
  <c r="K111" i="1"/>
  <c r="I111" i="1"/>
  <c r="H111" i="1"/>
  <c r="AD110" i="1"/>
  <c r="AC110" i="1"/>
  <c r="AA110" i="1"/>
  <c r="Z110" i="1"/>
  <c r="X110" i="1"/>
  <c r="W110" i="1"/>
  <c r="U110" i="1"/>
  <c r="T110" i="1"/>
  <c r="R110" i="1"/>
  <c r="Q110" i="1"/>
  <c r="O110" i="1"/>
  <c r="N110" i="1"/>
  <c r="L110" i="1"/>
  <c r="K110" i="1"/>
  <c r="I110" i="1"/>
  <c r="H110" i="1"/>
  <c r="AD109" i="1"/>
  <c r="AC109" i="1"/>
  <c r="AA109" i="1"/>
  <c r="Z109" i="1"/>
  <c r="X109" i="1"/>
  <c r="W109" i="1"/>
  <c r="U109" i="1"/>
  <c r="T109" i="1"/>
  <c r="R109" i="1"/>
  <c r="Q109" i="1"/>
  <c r="O109" i="1"/>
  <c r="N109" i="1"/>
  <c r="L109" i="1"/>
  <c r="K109" i="1"/>
  <c r="I109" i="1"/>
  <c r="H109" i="1"/>
  <c r="AD108" i="1"/>
  <c r="AC108" i="1"/>
  <c r="AA108" i="1"/>
  <c r="Z108" i="1"/>
  <c r="X108" i="1"/>
  <c r="W108" i="1"/>
  <c r="U108" i="1"/>
  <c r="T108" i="1"/>
  <c r="R108" i="1"/>
  <c r="Q108" i="1"/>
  <c r="O108" i="1"/>
  <c r="N108" i="1"/>
  <c r="L108" i="1"/>
  <c r="K108" i="1"/>
  <c r="I108" i="1"/>
  <c r="H108" i="1"/>
  <c r="AD107" i="1"/>
  <c r="AC107" i="1"/>
  <c r="AA107" i="1"/>
  <c r="Z107" i="1"/>
  <c r="X107" i="1"/>
  <c r="W107" i="1"/>
  <c r="U107" i="1"/>
  <c r="T107" i="1"/>
  <c r="R107" i="1"/>
  <c r="Q107" i="1"/>
  <c r="O107" i="1"/>
  <c r="N107" i="1"/>
  <c r="L107" i="1"/>
  <c r="K107" i="1"/>
  <c r="I107" i="1"/>
  <c r="H107" i="1"/>
  <c r="AD106" i="1"/>
  <c r="AC106" i="1"/>
  <c r="AA106" i="1"/>
  <c r="Z106" i="1"/>
  <c r="X106" i="1"/>
  <c r="W106" i="1"/>
  <c r="U106" i="1"/>
  <c r="T106" i="1"/>
  <c r="R106" i="1"/>
  <c r="Q106" i="1"/>
  <c r="Q113" i="1" s="1"/>
  <c r="O106" i="1"/>
  <c r="N106" i="1"/>
  <c r="N113" i="1" s="1"/>
  <c r="L106" i="1"/>
  <c r="K106" i="1"/>
  <c r="K113" i="1" s="1"/>
  <c r="I106" i="1"/>
  <c r="H106" i="1"/>
  <c r="H113" i="1" s="1"/>
  <c r="K103" i="1"/>
  <c r="AD102" i="1"/>
  <c r="AC102" i="1"/>
  <c r="AA102" i="1"/>
  <c r="Z102" i="1"/>
  <c r="X102" i="1"/>
  <c r="W102" i="1"/>
  <c r="U102" i="1"/>
  <c r="T102" i="1"/>
  <c r="R102" i="1"/>
  <c r="Q102" i="1"/>
  <c r="O102" i="1"/>
  <c r="N102" i="1"/>
  <c r="L102" i="1"/>
  <c r="K102" i="1"/>
  <c r="I102" i="1"/>
  <c r="H102" i="1"/>
  <c r="AD101" i="1"/>
  <c r="AC101" i="1"/>
  <c r="AC103" i="1" s="1"/>
  <c r="AA101" i="1"/>
  <c r="Z101" i="1"/>
  <c r="Z103" i="1" s="1"/>
  <c r="X101" i="1"/>
  <c r="W101" i="1"/>
  <c r="W103" i="1" s="1"/>
  <c r="U101" i="1"/>
  <c r="T101" i="1"/>
  <c r="T103" i="1" s="1"/>
  <c r="R101" i="1"/>
  <c r="Q101" i="1"/>
  <c r="Q103" i="1" s="1"/>
  <c r="O101" i="1"/>
  <c r="N101" i="1"/>
  <c r="N103" i="1" s="1"/>
  <c r="L101" i="1"/>
  <c r="K101" i="1"/>
  <c r="I101" i="1"/>
  <c r="H101" i="1"/>
  <c r="H103" i="1" s="1"/>
  <c r="AC98" i="1"/>
  <c r="Z98" i="1"/>
  <c r="W98" i="1"/>
  <c r="T98" i="1"/>
  <c r="AD97" i="1"/>
  <c r="AC97" i="1"/>
  <c r="AA97" i="1"/>
  <c r="Z97" i="1"/>
  <c r="X97" i="1"/>
  <c r="W97" i="1"/>
  <c r="U97" i="1"/>
  <c r="T97" i="1"/>
  <c r="R97" i="1"/>
  <c r="Q97" i="1"/>
  <c r="Q98" i="1" s="1"/>
  <c r="O97" i="1"/>
  <c r="N97" i="1"/>
  <c r="N98" i="1" s="1"/>
  <c r="L97" i="1"/>
  <c r="K97" i="1"/>
  <c r="K98" i="1" s="1"/>
  <c r="I97" i="1"/>
  <c r="H97" i="1"/>
  <c r="H98" i="1" s="1"/>
  <c r="K94" i="1"/>
  <c r="AD93" i="1"/>
  <c r="AC93" i="1"/>
  <c r="AA93" i="1"/>
  <c r="Z93" i="1"/>
  <c r="X93" i="1"/>
  <c r="W93" i="1"/>
  <c r="U93" i="1"/>
  <c r="T93" i="1"/>
  <c r="R93" i="1"/>
  <c r="Q93" i="1"/>
  <c r="O93" i="1"/>
  <c r="N93" i="1"/>
  <c r="L93" i="1"/>
  <c r="K93" i="1"/>
  <c r="I93" i="1"/>
  <c r="H93" i="1"/>
  <c r="AD92" i="1"/>
  <c r="AC92" i="1"/>
  <c r="AA92" i="1"/>
  <c r="Z92" i="1"/>
  <c r="X92" i="1"/>
  <c r="W92" i="1"/>
  <c r="U92" i="1"/>
  <c r="T92" i="1"/>
  <c r="R92" i="1"/>
  <c r="Q92" i="1"/>
  <c r="O92" i="1"/>
  <c r="N92" i="1"/>
  <c r="L92" i="1"/>
  <c r="K92" i="1"/>
  <c r="I92" i="1"/>
  <c r="H92" i="1"/>
  <c r="AD91" i="1"/>
  <c r="AC91" i="1"/>
  <c r="AA91" i="1"/>
  <c r="Z91" i="1"/>
  <c r="X91" i="1"/>
  <c r="W91" i="1"/>
  <c r="U91" i="1"/>
  <c r="T91" i="1"/>
  <c r="R91" i="1"/>
  <c r="Q91" i="1"/>
  <c r="O91" i="1"/>
  <c r="N91" i="1"/>
  <c r="L91" i="1"/>
  <c r="K91" i="1"/>
  <c r="I91" i="1"/>
  <c r="H91" i="1"/>
  <c r="AD90" i="1"/>
  <c r="AC90" i="1"/>
  <c r="AA90" i="1"/>
  <c r="Z90" i="1"/>
  <c r="X90" i="1"/>
  <c r="W90" i="1"/>
  <c r="U90" i="1"/>
  <c r="T90" i="1"/>
  <c r="R90" i="1"/>
  <c r="Q90" i="1"/>
  <c r="O90" i="1"/>
  <c r="N90" i="1"/>
  <c r="L90" i="1"/>
  <c r="K90" i="1"/>
  <c r="I90" i="1"/>
  <c r="H90" i="1"/>
  <c r="AD89" i="1"/>
  <c r="AC89" i="1"/>
  <c r="AA89" i="1"/>
  <c r="Z89" i="1"/>
  <c r="X89" i="1"/>
  <c r="W89" i="1"/>
  <c r="U89" i="1"/>
  <c r="T89" i="1"/>
  <c r="R89" i="1"/>
  <c r="Q89" i="1"/>
  <c r="O89" i="1"/>
  <c r="N89" i="1"/>
  <c r="L89" i="1"/>
  <c r="K89" i="1"/>
  <c r="I89" i="1"/>
  <c r="H89" i="1"/>
  <c r="AD88" i="1"/>
  <c r="AC88" i="1"/>
  <c r="AA88" i="1"/>
  <c r="Z88" i="1"/>
  <c r="X88" i="1"/>
  <c r="W88" i="1"/>
  <c r="U88" i="1"/>
  <c r="T88" i="1"/>
  <c r="R88" i="1"/>
  <c r="Q88" i="1"/>
  <c r="O88" i="1"/>
  <c r="N88" i="1"/>
  <c r="L88" i="1"/>
  <c r="K88" i="1"/>
  <c r="I88" i="1"/>
  <c r="H88" i="1"/>
  <c r="AD87" i="1"/>
  <c r="AC87" i="1"/>
  <c r="AA87" i="1"/>
  <c r="Z87" i="1"/>
  <c r="X87" i="1"/>
  <c r="W87" i="1"/>
  <c r="U87" i="1"/>
  <c r="T87" i="1"/>
  <c r="R87" i="1"/>
  <c r="Q87" i="1"/>
  <c r="O87" i="1"/>
  <c r="N87" i="1"/>
  <c r="L87" i="1"/>
  <c r="K87" i="1"/>
  <c r="I87" i="1"/>
  <c r="H87" i="1"/>
  <c r="AD86" i="1"/>
  <c r="AC86" i="1"/>
  <c r="AA86" i="1"/>
  <c r="Z86" i="1"/>
  <c r="X86" i="1"/>
  <c r="W86" i="1"/>
  <c r="U86" i="1"/>
  <c r="T86" i="1"/>
  <c r="R86" i="1"/>
  <c r="Q86" i="1"/>
  <c r="O86" i="1"/>
  <c r="N86" i="1"/>
  <c r="L86" i="1"/>
  <c r="K86" i="1"/>
  <c r="I86" i="1"/>
  <c r="H86" i="1"/>
  <c r="AD85" i="1"/>
  <c r="AC85" i="1"/>
  <c r="AA85" i="1"/>
  <c r="Z85" i="1"/>
  <c r="X85" i="1"/>
  <c r="W85" i="1"/>
  <c r="U85" i="1"/>
  <c r="T85" i="1"/>
  <c r="R85" i="1"/>
  <c r="Q85" i="1"/>
  <c r="O85" i="1"/>
  <c r="N85" i="1"/>
  <c r="L85" i="1"/>
  <c r="K85" i="1"/>
  <c r="I85" i="1"/>
  <c r="H85" i="1"/>
  <c r="AD84" i="1"/>
  <c r="AC84" i="1"/>
  <c r="AA84" i="1"/>
  <c r="Z84" i="1"/>
  <c r="X84" i="1"/>
  <c r="W84" i="1"/>
  <c r="U84" i="1"/>
  <c r="T84" i="1"/>
  <c r="R84" i="1"/>
  <c r="Q84" i="1"/>
  <c r="O84" i="1"/>
  <c r="N84" i="1"/>
  <c r="L84" i="1"/>
  <c r="K84" i="1"/>
  <c r="I84" i="1"/>
  <c r="H84" i="1"/>
  <c r="AD83" i="1"/>
  <c r="AC83" i="1"/>
  <c r="AA83" i="1"/>
  <c r="Z83" i="1"/>
  <c r="X83" i="1"/>
  <c r="W83" i="1"/>
  <c r="U83" i="1"/>
  <c r="T83" i="1"/>
  <c r="R83" i="1"/>
  <c r="Q83" i="1"/>
  <c r="O83" i="1"/>
  <c r="N83" i="1"/>
  <c r="L83" i="1"/>
  <c r="K83" i="1"/>
  <c r="I83" i="1"/>
  <c r="H83" i="1"/>
  <c r="AD82" i="1"/>
  <c r="AC82" i="1"/>
  <c r="AA82" i="1"/>
  <c r="Z82" i="1"/>
  <c r="X82" i="1"/>
  <c r="W82" i="1"/>
  <c r="U82" i="1"/>
  <c r="T82" i="1"/>
  <c r="R82" i="1"/>
  <c r="Q82" i="1"/>
  <c r="O82" i="1"/>
  <c r="N82" i="1"/>
  <c r="L82" i="1"/>
  <c r="K82" i="1"/>
  <c r="I82" i="1"/>
  <c r="H82" i="1"/>
  <c r="AD81" i="1"/>
  <c r="AC81" i="1"/>
  <c r="AA81" i="1"/>
  <c r="Z81" i="1"/>
  <c r="X81" i="1"/>
  <c r="W81" i="1"/>
  <c r="U81" i="1"/>
  <c r="T81" i="1"/>
  <c r="R81" i="1"/>
  <c r="Q81" i="1"/>
  <c r="O81" i="1"/>
  <c r="N81" i="1"/>
  <c r="L81" i="1"/>
  <c r="K81" i="1"/>
  <c r="I81" i="1"/>
  <c r="H81" i="1"/>
  <c r="AD80" i="1"/>
  <c r="AC80" i="1"/>
  <c r="AA80" i="1"/>
  <c r="Z80" i="1"/>
  <c r="X80" i="1"/>
  <c r="W80" i="1"/>
  <c r="U80" i="1"/>
  <c r="T80" i="1"/>
  <c r="R80" i="1"/>
  <c r="Q80" i="1"/>
  <c r="O80" i="1"/>
  <c r="N80" i="1"/>
  <c r="L80" i="1"/>
  <c r="K80" i="1"/>
  <c r="I80" i="1"/>
  <c r="H80" i="1"/>
  <c r="AD79" i="1"/>
  <c r="AC79" i="1"/>
  <c r="AA79" i="1"/>
  <c r="Z79" i="1"/>
  <c r="X79" i="1"/>
  <c r="W79" i="1"/>
  <c r="U79" i="1"/>
  <c r="T79" i="1"/>
  <c r="R79" i="1"/>
  <c r="Q79" i="1"/>
  <c r="O79" i="1"/>
  <c r="N79" i="1"/>
  <c r="L79" i="1"/>
  <c r="K79" i="1"/>
  <c r="I79" i="1"/>
  <c r="H79" i="1"/>
  <c r="AD78" i="1"/>
  <c r="AC78" i="1"/>
  <c r="AC94" i="1" s="1"/>
  <c r="AA78" i="1"/>
  <c r="Z78" i="1"/>
  <c r="Z94" i="1" s="1"/>
  <c r="X78" i="1"/>
  <c r="W78" i="1"/>
  <c r="W94" i="1" s="1"/>
  <c r="U78" i="1"/>
  <c r="T78" i="1"/>
  <c r="T94" i="1" s="1"/>
  <c r="R78" i="1"/>
  <c r="Q78" i="1"/>
  <c r="Q94" i="1" s="1"/>
  <c r="O78" i="1"/>
  <c r="N78" i="1"/>
  <c r="N94" i="1" s="1"/>
  <c r="L78" i="1"/>
  <c r="K78" i="1"/>
  <c r="I78" i="1"/>
  <c r="H78" i="1"/>
  <c r="H94" i="1" s="1"/>
  <c r="AC75" i="1"/>
  <c r="Z75" i="1"/>
  <c r="W75" i="1"/>
  <c r="T75" i="1"/>
  <c r="AD74" i="1"/>
  <c r="AC74" i="1"/>
  <c r="AA74" i="1"/>
  <c r="Z74" i="1"/>
  <c r="X74" i="1"/>
  <c r="W74" i="1"/>
  <c r="U74" i="1"/>
  <c r="T74" i="1"/>
  <c r="R74" i="1"/>
  <c r="Q74" i="1"/>
  <c r="O74" i="1"/>
  <c r="N74" i="1"/>
  <c r="L74" i="1"/>
  <c r="K74" i="1"/>
  <c r="I74" i="1"/>
  <c r="H74" i="1"/>
  <c r="AD73" i="1"/>
  <c r="AC73" i="1"/>
  <c r="AA73" i="1"/>
  <c r="Z73" i="1"/>
  <c r="X73" i="1"/>
  <c r="W73" i="1"/>
  <c r="U73" i="1"/>
  <c r="T73" i="1"/>
  <c r="R73" i="1"/>
  <c r="Q73" i="1"/>
  <c r="O73" i="1"/>
  <c r="N73" i="1"/>
  <c r="L73" i="1"/>
  <c r="K73" i="1"/>
  <c r="I73" i="1"/>
  <c r="H73" i="1"/>
  <c r="AD72" i="1"/>
  <c r="AC72" i="1"/>
  <c r="AA72" i="1"/>
  <c r="Z72" i="1"/>
  <c r="X72" i="1"/>
  <c r="W72" i="1"/>
  <c r="U72" i="1"/>
  <c r="T72" i="1"/>
  <c r="R72" i="1"/>
  <c r="Q72" i="1"/>
  <c r="O72" i="1"/>
  <c r="N72" i="1"/>
  <c r="L72" i="1"/>
  <c r="K72" i="1"/>
  <c r="I72" i="1"/>
  <c r="H72" i="1"/>
  <c r="AD71" i="1"/>
  <c r="AC71" i="1"/>
  <c r="AA71" i="1"/>
  <c r="Z71" i="1"/>
  <c r="X71" i="1"/>
  <c r="W71" i="1"/>
  <c r="U71" i="1"/>
  <c r="T71" i="1"/>
  <c r="R71" i="1"/>
  <c r="Q71" i="1"/>
  <c r="O71" i="1"/>
  <c r="N71" i="1"/>
  <c r="L71" i="1"/>
  <c r="K71" i="1"/>
  <c r="I71" i="1"/>
  <c r="H71" i="1"/>
  <c r="AD70" i="1"/>
  <c r="AC70" i="1"/>
  <c r="AA70" i="1"/>
  <c r="Z70" i="1"/>
  <c r="X70" i="1"/>
  <c r="W70" i="1"/>
  <c r="U70" i="1"/>
  <c r="T70" i="1"/>
  <c r="R70" i="1"/>
  <c r="Q70" i="1"/>
  <c r="O70" i="1"/>
  <c r="N70" i="1"/>
  <c r="L70" i="1"/>
  <c r="K70" i="1"/>
  <c r="I70" i="1"/>
  <c r="H70" i="1"/>
  <c r="AD69" i="1"/>
  <c r="AC69" i="1"/>
  <c r="AA69" i="1"/>
  <c r="Z69" i="1"/>
  <c r="X69" i="1"/>
  <c r="W69" i="1"/>
  <c r="U69" i="1"/>
  <c r="T69" i="1"/>
  <c r="R69" i="1"/>
  <c r="Q69" i="1"/>
  <c r="O69" i="1"/>
  <c r="N69" i="1"/>
  <c r="L69" i="1"/>
  <c r="K69" i="1"/>
  <c r="I69" i="1"/>
  <c r="H69" i="1"/>
  <c r="AD68" i="1"/>
  <c r="AC68" i="1"/>
  <c r="AA68" i="1"/>
  <c r="Z68" i="1"/>
  <c r="X68" i="1"/>
  <c r="W68" i="1"/>
  <c r="U68" i="1"/>
  <c r="T68" i="1"/>
  <c r="R68" i="1"/>
  <c r="Q68" i="1"/>
  <c r="O68" i="1"/>
  <c r="N68" i="1"/>
  <c r="L68" i="1"/>
  <c r="K68" i="1"/>
  <c r="I68" i="1"/>
  <c r="H68" i="1"/>
  <c r="AD67" i="1"/>
  <c r="AC67" i="1"/>
  <c r="AA67" i="1"/>
  <c r="Z67" i="1"/>
  <c r="X67" i="1"/>
  <c r="W67" i="1"/>
  <c r="U67" i="1"/>
  <c r="T67" i="1"/>
  <c r="R67" i="1"/>
  <c r="Q67" i="1"/>
  <c r="O67" i="1"/>
  <c r="N67" i="1"/>
  <c r="L67" i="1"/>
  <c r="K67" i="1"/>
  <c r="I67" i="1"/>
  <c r="H67" i="1"/>
  <c r="AD66" i="1"/>
  <c r="AC66" i="1"/>
  <c r="AA66" i="1"/>
  <c r="Z66" i="1"/>
  <c r="X66" i="1"/>
  <c r="W66" i="1"/>
  <c r="U66" i="1"/>
  <c r="T66" i="1"/>
  <c r="R66" i="1"/>
  <c r="Q66" i="1"/>
  <c r="O66" i="1"/>
  <c r="N66" i="1"/>
  <c r="L66" i="1"/>
  <c r="K66" i="1"/>
  <c r="I66" i="1"/>
  <c r="H66" i="1"/>
  <c r="AD65" i="1"/>
  <c r="AC65" i="1"/>
  <c r="AA65" i="1"/>
  <c r="Z65" i="1"/>
  <c r="X65" i="1"/>
  <c r="W65" i="1"/>
  <c r="U65" i="1"/>
  <c r="T65" i="1"/>
  <c r="R65" i="1"/>
  <c r="Q65" i="1"/>
  <c r="O65" i="1"/>
  <c r="N65" i="1"/>
  <c r="L65" i="1"/>
  <c r="K65" i="1"/>
  <c r="I65" i="1"/>
  <c r="H65" i="1"/>
  <c r="AD64" i="1"/>
  <c r="AC64" i="1"/>
  <c r="AA64" i="1"/>
  <c r="Z64" i="1"/>
  <c r="X64" i="1"/>
  <c r="W64" i="1"/>
  <c r="U64" i="1"/>
  <c r="T64" i="1"/>
  <c r="R64" i="1"/>
  <c r="Q64" i="1"/>
  <c r="Q75" i="1" s="1"/>
  <c r="O64" i="1"/>
  <c r="N64" i="1"/>
  <c r="N75" i="1" s="1"/>
  <c r="L64" i="1"/>
  <c r="K64" i="1"/>
  <c r="K75" i="1" s="1"/>
  <c r="I64" i="1"/>
  <c r="H64" i="1"/>
  <c r="H75" i="1" s="1"/>
  <c r="K61" i="1"/>
  <c r="AD60" i="1"/>
  <c r="AC60" i="1"/>
  <c r="AA60" i="1"/>
  <c r="Z60" i="1"/>
  <c r="X60" i="1"/>
  <c r="W60" i="1"/>
  <c r="U60" i="1"/>
  <c r="T60" i="1"/>
  <c r="R60" i="1"/>
  <c r="Q60" i="1"/>
  <c r="O60" i="1"/>
  <c r="N60" i="1"/>
  <c r="L60" i="1"/>
  <c r="K60" i="1"/>
  <c r="I60" i="1"/>
  <c r="H60" i="1"/>
  <c r="AD59" i="1"/>
  <c r="AC59" i="1"/>
  <c r="AA59" i="1"/>
  <c r="Z59" i="1"/>
  <c r="X59" i="1"/>
  <c r="W59" i="1"/>
  <c r="U59" i="1"/>
  <c r="T59" i="1"/>
  <c r="R59" i="1"/>
  <c r="Q59" i="1"/>
  <c r="O59" i="1"/>
  <c r="N59" i="1"/>
  <c r="L59" i="1"/>
  <c r="K59" i="1"/>
  <c r="I59" i="1"/>
  <c r="H59" i="1"/>
  <c r="AD58" i="1"/>
  <c r="AC58" i="1"/>
  <c r="AA58" i="1"/>
  <c r="Z58" i="1"/>
  <c r="X58" i="1"/>
  <c r="W58" i="1"/>
  <c r="U58" i="1"/>
  <c r="T58" i="1"/>
  <c r="R58" i="1"/>
  <c r="Q58" i="1"/>
  <c r="O58" i="1"/>
  <c r="N58" i="1"/>
  <c r="L58" i="1"/>
  <c r="K58" i="1"/>
  <c r="I58" i="1"/>
  <c r="H58" i="1"/>
  <c r="AD57" i="1"/>
  <c r="AC57" i="1"/>
  <c r="AA57" i="1"/>
  <c r="Z57" i="1"/>
  <c r="X57" i="1"/>
  <c r="W57" i="1"/>
  <c r="U57" i="1"/>
  <c r="T57" i="1"/>
  <c r="R57" i="1"/>
  <c r="Q57" i="1"/>
  <c r="O57" i="1"/>
  <c r="N57" i="1"/>
  <c r="L57" i="1"/>
  <c r="K57" i="1"/>
  <c r="I57" i="1"/>
  <c r="H57" i="1"/>
  <c r="AD56" i="1"/>
  <c r="AC56" i="1"/>
  <c r="AA56" i="1"/>
  <c r="Z56" i="1"/>
  <c r="X56" i="1"/>
  <c r="W56" i="1"/>
  <c r="U56" i="1"/>
  <c r="T56" i="1"/>
  <c r="R56" i="1"/>
  <c r="Q56" i="1"/>
  <c r="O56" i="1"/>
  <c r="N56" i="1"/>
  <c r="L56" i="1"/>
  <c r="K56" i="1"/>
  <c r="I56" i="1"/>
  <c r="H56" i="1"/>
  <c r="AD55" i="1"/>
  <c r="AC55" i="1"/>
  <c r="AC61" i="1" s="1"/>
  <c r="AA55" i="1"/>
  <c r="Z55" i="1"/>
  <c r="Z61" i="1" s="1"/>
  <c r="X55" i="1"/>
  <c r="W55" i="1"/>
  <c r="W61" i="1" s="1"/>
  <c r="U55" i="1"/>
  <c r="T55" i="1"/>
  <c r="T61" i="1" s="1"/>
  <c r="R55" i="1"/>
  <c r="Q55" i="1"/>
  <c r="Q61" i="1" s="1"/>
  <c r="O55" i="1"/>
  <c r="N55" i="1"/>
  <c r="N61" i="1" s="1"/>
  <c r="L55" i="1"/>
  <c r="K55" i="1"/>
  <c r="I55" i="1"/>
  <c r="H55" i="1"/>
  <c r="H61" i="1" s="1"/>
  <c r="AC52" i="1"/>
  <c r="Z52" i="1"/>
  <c r="W52" i="1"/>
  <c r="T52" i="1"/>
  <c r="Q52" i="1"/>
  <c r="AD51" i="1"/>
  <c r="AC51" i="1"/>
  <c r="AA51" i="1"/>
  <c r="Z51" i="1"/>
  <c r="X51" i="1"/>
  <c r="W51" i="1"/>
  <c r="U51" i="1"/>
  <c r="T51" i="1"/>
  <c r="R51" i="1"/>
  <c r="Q51" i="1"/>
  <c r="O51" i="1"/>
  <c r="N51" i="1"/>
  <c r="N52" i="1" s="1"/>
  <c r="L51" i="1"/>
  <c r="K51" i="1"/>
  <c r="K52" i="1" s="1"/>
  <c r="I51" i="1"/>
  <c r="H51" i="1"/>
  <c r="H52" i="1" s="1"/>
  <c r="K48" i="1"/>
  <c r="AD47" i="1"/>
  <c r="AC47" i="1"/>
  <c r="AA47" i="1"/>
  <c r="Z47" i="1"/>
  <c r="X47" i="1"/>
  <c r="W47" i="1"/>
  <c r="U47" i="1"/>
  <c r="T47" i="1"/>
  <c r="R47" i="1"/>
  <c r="Q47" i="1"/>
  <c r="O47" i="1"/>
  <c r="N47" i="1"/>
  <c r="L47" i="1"/>
  <c r="K47" i="1"/>
  <c r="I47" i="1"/>
  <c r="H47" i="1"/>
  <c r="AD46" i="1"/>
  <c r="AC46" i="1"/>
  <c r="AA46" i="1"/>
  <c r="Z46" i="1"/>
  <c r="X46" i="1"/>
  <c r="W46" i="1"/>
  <c r="U46" i="1"/>
  <c r="T46" i="1"/>
  <c r="R46" i="1"/>
  <c r="Q46" i="1"/>
  <c r="O46" i="1"/>
  <c r="N46" i="1"/>
  <c r="L46" i="1"/>
  <c r="K46" i="1"/>
  <c r="I46" i="1"/>
  <c r="H46" i="1"/>
  <c r="AD45" i="1"/>
  <c r="AC45" i="1"/>
  <c r="AA45" i="1"/>
  <c r="Z45" i="1"/>
  <c r="X45" i="1"/>
  <c r="W45" i="1"/>
  <c r="U45" i="1"/>
  <c r="T45" i="1"/>
  <c r="R45" i="1"/>
  <c r="Q45" i="1"/>
  <c r="O45" i="1"/>
  <c r="N45" i="1"/>
  <c r="L45" i="1"/>
  <c r="K45" i="1"/>
  <c r="I45" i="1"/>
  <c r="H45" i="1"/>
  <c r="AD44" i="1"/>
  <c r="AC44" i="1"/>
  <c r="AA44" i="1"/>
  <c r="Z44" i="1"/>
  <c r="X44" i="1"/>
  <c r="W44" i="1"/>
  <c r="U44" i="1"/>
  <c r="T44" i="1"/>
  <c r="R44" i="1"/>
  <c r="Q44" i="1"/>
  <c r="O44" i="1"/>
  <c r="N44" i="1"/>
  <c r="L44" i="1"/>
  <c r="K44" i="1"/>
  <c r="I44" i="1"/>
  <c r="H44" i="1"/>
  <c r="AD43" i="1"/>
  <c r="AC43" i="1"/>
  <c r="AA43" i="1"/>
  <c r="Z43" i="1"/>
  <c r="X43" i="1"/>
  <c r="W43" i="1"/>
  <c r="U43" i="1"/>
  <c r="T43" i="1"/>
  <c r="R43" i="1"/>
  <c r="Q43" i="1"/>
  <c r="O43" i="1"/>
  <c r="N43" i="1"/>
  <c r="L43" i="1"/>
  <c r="K43" i="1"/>
  <c r="I43" i="1"/>
  <c r="H43" i="1"/>
  <c r="AD42" i="1"/>
  <c r="AC42" i="1"/>
  <c r="AC48" i="1" s="1"/>
  <c r="AA42" i="1"/>
  <c r="Z42" i="1"/>
  <c r="Z48" i="1" s="1"/>
  <c r="X42" i="1"/>
  <c r="W42" i="1"/>
  <c r="W48" i="1" s="1"/>
  <c r="U42" i="1"/>
  <c r="T42" i="1"/>
  <c r="T48" i="1" s="1"/>
  <c r="R42" i="1"/>
  <c r="Q42" i="1"/>
  <c r="Q48" i="1" s="1"/>
  <c r="O42" i="1"/>
  <c r="N42" i="1"/>
  <c r="N48" i="1" s="1"/>
  <c r="L42" i="1"/>
  <c r="K42" i="1"/>
  <c r="I42" i="1"/>
  <c r="H42" i="1"/>
  <c r="H48" i="1" s="1"/>
  <c r="AC39" i="1"/>
  <c r="Z39" i="1"/>
  <c r="W39" i="1"/>
  <c r="T39" i="1"/>
  <c r="Q39" i="1"/>
  <c r="AD38" i="1"/>
  <c r="AC38" i="1"/>
  <c r="AA38" i="1"/>
  <c r="Z38" i="1"/>
  <c r="X38" i="1"/>
  <c r="W38" i="1"/>
  <c r="U38" i="1"/>
  <c r="T38" i="1"/>
  <c r="R38" i="1"/>
  <c r="Q38" i="1"/>
  <c r="O38" i="1"/>
  <c r="N38" i="1"/>
  <c r="N39" i="1" s="1"/>
  <c r="L38" i="1"/>
  <c r="K38" i="1"/>
  <c r="K39" i="1" s="1"/>
  <c r="I38" i="1"/>
  <c r="H38" i="1"/>
  <c r="H39" i="1" s="1"/>
  <c r="K35" i="1"/>
  <c r="AD34" i="1"/>
  <c r="AC34" i="1"/>
  <c r="AA34" i="1"/>
  <c r="Z34" i="1"/>
  <c r="X34" i="1"/>
  <c r="W34" i="1"/>
  <c r="U34" i="1"/>
  <c r="T34" i="1"/>
  <c r="R34" i="1"/>
  <c r="Q34" i="1"/>
  <c r="O34" i="1"/>
  <c r="N34" i="1"/>
  <c r="L34" i="1"/>
  <c r="K34" i="1"/>
  <c r="I34" i="1"/>
  <c r="H34" i="1"/>
  <c r="AD33" i="1"/>
  <c r="AC33" i="1"/>
  <c r="AC35" i="1" s="1"/>
  <c r="AA33" i="1"/>
  <c r="Z33" i="1"/>
  <c r="Z35" i="1" s="1"/>
  <c r="X33" i="1"/>
  <c r="W33" i="1"/>
  <c r="W35" i="1" s="1"/>
  <c r="U33" i="1"/>
  <c r="T33" i="1"/>
  <c r="T35" i="1" s="1"/>
  <c r="R33" i="1"/>
  <c r="Q33" i="1"/>
  <c r="Q35" i="1" s="1"/>
  <c r="O33" i="1"/>
  <c r="N33" i="1"/>
  <c r="N35" i="1" s="1"/>
  <c r="L33" i="1"/>
  <c r="K33" i="1"/>
  <c r="I33" i="1"/>
  <c r="H33" i="1"/>
  <c r="H35" i="1" s="1"/>
  <c r="AC30" i="1"/>
  <c r="Z30" i="1"/>
  <c r="W30" i="1"/>
  <c r="T30" i="1"/>
  <c r="T149" i="1" s="1"/>
  <c r="Q30" i="1"/>
  <c r="AD29" i="1"/>
  <c r="AC29" i="1"/>
  <c r="AA29" i="1"/>
  <c r="Z29" i="1"/>
  <c r="X29" i="1"/>
  <c r="W29" i="1"/>
  <c r="U29" i="1"/>
  <c r="T29" i="1"/>
  <c r="R29" i="1"/>
  <c r="Q29" i="1"/>
  <c r="O29" i="1"/>
  <c r="N29" i="1"/>
  <c r="L29" i="1"/>
  <c r="K29" i="1"/>
  <c r="I29" i="1"/>
  <c r="H29" i="1"/>
  <c r="AD28" i="1"/>
  <c r="AC28" i="1"/>
  <c r="AA28" i="1"/>
  <c r="Z28" i="1"/>
  <c r="X28" i="1"/>
  <c r="W28" i="1"/>
  <c r="U28" i="1"/>
  <c r="T28" i="1"/>
  <c r="R28" i="1"/>
  <c r="Q28" i="1"/>
  <c r="O28" i="1"/>
  <c r="N28" i="1"/>
  <c r="L28" i="1"/>
  <c r="K28" i="1"/>
  <c r="I28" i="1"/>
  <c r="H28" i="1"/>
  <c r="AD27" i="1"/>
  <c r="AC27" i="1"/>
  <c r="AA27" i="1"/>
  <c r="Z27" i="1"/>
  <c r="X27" i="1"/>
  <c r="W27" i="1"/>
  <c r="U27" i="1"/>
  <c r="T27" i="1"/>
  <c r="R27" i="1"/>
  <c r="Q27" i="1"/>
  <c r="O27" i="1"/>
  <c r="N27" i="1"/>
  <c r="L27" i="1"/>
  <c r="K27" i="1"/>
  <c r="I27" i="1"/>
  <c r="H27" i="1"/>
  <c r="AD26" i="1"/>
  <c r="AC26" i="1"/>
  <c r="AA26" i="1"/>
  <c r="Z26" i="1"/>
  <c r="X26" i="1"/>
  <c r="W26" i="1"/>
  <c r="U26" i="1"/>
  <c r="T26" i="1"/>
  <c r="R26" i="1"/>
  <c r="Q26" i="1"/>
  <c r="O26" i="1"/>
  <c r="N26" i="1"/>
  <c r="L26" i="1"/>
  <c r="K26" i="1"/>
  <c r="I26" i="1"/>
  <c r="H26" i="1"/>
  <c r="AD25" i="1"/>
  <c r="AC25" i="1"/>
  <c r="AA25" i="1"/>
  <c r="Z25" i="1"/>
  <c r="X25" i="1"/>
  <c r="W25" i="1"/>
  <c r="U25" i="1"/>
  <c r="T25" i="1"/>
  <c r="R25" i="1"/>
  <c r="Q25" i="1"/>
  <c r="O25" i="1"/>
  <c r="N25" i="1"/>
  <c r="L25" i="1"/>
  <c r="K25" i="1"/>
  <c r="I25" i="1"/>
  <c r="H25" i="1"/>
  <c r="AD24" i="1"/>
  <c r="AC24" i="1"/>
  <c r="AA24" i="1"/>
  <c r="Z24" i="1"/>
  <c r="X24" i="1"/>
  <c r="W24" i="1"/>
  <c r="U24" i="1"/>
  <c r="T24" i="1"/>
  <c r="R24" i="1"/>
  <c r="Q24" i="1"/>
  <c r="O24" i="1"/>
  <c r="N24" i="1"/>
  <c r="L24" i="1"/>
  <c r="K24" i="1"/>
  <c r="I24" i="1"/>
  <c r="H24" i="1"/>
  <c r="AD23" i="1"/>
  <c r="AC23" i="1"/>
  <c r="AA23" i="1"/>
  <c r="Z23" i="1"/>
  <c r="X23" i="1"/>
  <c r="W23" i="1"/>
  <c r="U23" i="1"/>
  <c r="T23" i="1"/>
  <c r="R23" i="1"/>
  <c r="Q23" i="1"/>
  <c r="O23" i="1"/>
  <c r="N23" i="1"/>
  <c r="L23" i="1"/>
  <c r="K23" i="1"/>
  <c r="I23" i="1"/>
  <c r="H23" i="1"/>
  <c r="AD22" i="1"/>
  <c r="AC22" i="1"/>
  <c r="AA22" i="1"/>
  <c r="Z22" i="1"/>
  <c r="X22" i="1"/>
  <c r="W22" i="1"/>
  <c r="U22" i="1"/>
  <c r="T22" i="1"/>
  <c r="R22" i="1"/>
  <c r="Q22" i="1"/>
  <c r="O22" i="1"/>
  <c r="N22" i="1"/>
  <c r="L22" i="1"/>
  <c r="K22" i="1"/>
  <c r="I22" i="1"/>
  <c r="H22" i="1"/>
  <c r="AD21" i="1"/>
  <c r="AC21" i="1"/>
  <c r="AA21" i="1"/>
  <c r="Z21" i="1"/>
  <c r="X21" i="1"/>
  <c r="W21" i="1"/>
  <c r="U21" i="1"/>
  <c r="T21" i="1"/>
  <c r="R21" i="1"/>
  <c r="Q21" i="1"/>
  <c r="O21" i="1"/>
  <c r="N21" i="1"/>
  <c r="L21" i="1"/>
  <c r="K21" i="1"/>
  <c r="I21" i="1"/>
  <c r="H21" i="1"/>
  <c r="AD20" i="1"/>
  <c r="AC20" i="1"/>
  <c r="AA20" i="1"/>
  <c r="Z20" i="1"/>
  <c r="X20" i="1"/>
  <c r="W20" i="1"/>
  <c r="U20" i="1"/>
  <c r="T20" i="1"/>
  <c r="R20" i="1"/>
  <c r="Q20" i="1"/>
  <c r="O20" i="1"/>
  <c r="N20" i="1"/>
  <c r="L20" i="1"/>
  <c r="K20" i="1"/>
  <c r="I20" i="1"/>
  <c r="H20" i="1"/>
  <c r="AD19" i="1"/>
  <c r="AC19" i="1"/>
  <c r="AA19" i="1"/>
  <c r="Z19" i="1"/>
  <c r="X19" i="1"/>
  <c r="W19" i="1"/>
  <c r="U19" i="1"/>
  <c r="T19" i="1"/>
  <c r="R19" i="1"/>
  <c r="Q19" i="1"/>
  <c r="O19" i="1"/>
  <c r="N19" i="1"/>
  <c r="L19" i="1"/>
  <c r="K19" i="1"/>
  <c r="I19" i="1"/>
  <c r="H19" i="1"/>
  <c r="AD18" i="1"/>
  <c r="AC18" i="1"/>
  <c r="AA18" i="1"/>
  <c r="Z18" i="1"/>
  <c r="X18" i="1"/>
  <c r="W18" i="1"/>
  <c r="U18" i="1"/>
  <c r="T18" i="1"/>
  <c r="R18" i="1"/>
  <c r="Q18" i="1"/>
  <c r="O18" i="1"/>
  <c r="N18" i="1"/>
  <c r="L18" i="1"/>
  <c r="K18" i="1"/>
  <c r="I18" i="1"/>
  <c r="H18" i="1"/>
  <c r="AD17" i="1"/>
  <c r="AC17" i="1"/>
  <c r="AA17" i="1"/>
  <c r="Z17" i="1"/>
  <c r="X17" i="1"/>
  <c r="W17" i="1"/>
  <c r="U17" i="1"/>
  <c r="T17" i="1"/>
  <c r="R17" i="1"/>
  <c r="Q17" i="1"/>
  <c r="O17" i="1"/>
  <c r="N17" i="1"/>
  <c r="L17" i="1"/>
  <c r="K17" i="1"/>
  <c r="I17" i="1"/>
  <c r="H17" i="1"/>
  <c r="AD16" i="1"/>
  <c r="AC16" i="1"/>
  <c r="AA16" i="1"/>
  <c r="Z16" i="1"/>
  <c r="X16" i="1"/>
  <c r="W16" i="1"/>
  <c r="U16" i="1"/>
  <c r="T16" i="1"/>
  <c r="R16" i="1"/>
  <c r="Q16" i="1"/>
  <c r="O16" i="1"/>
  <c r="N16" i="1"/>
  <c r="L16" i="1"/>
  <c r="K16" i="1"/>
  <c r="I16" i="1"/>
  <c r="H16" i="1"/>
  <c r="AD15" i="1"/>
  <c r="AC15" i="1"/>
  <c r="AA15" i="1"/>
  <c r="Z15" i="1"/>
  <c r="X15" i="1"/>
  <c r="W15" i="1"/>
  <c r="U15" i="1"/>
  <c r="T15" i="1"/>
  <c r="R15" i="1"/>
  <c r="Q15" i="1"/>
  <c r="O15" i="1"/>
  <c r="N15" i="1"/>
  <c r="L15" i="1"/>
  <c r="K15" i="1"/>
  <c r="I15" i="1"/>
  <c r="H15" i="1"/>
  <c r="AD14" i="1"/>
  <c r="AC14" i="1"/>
  <c r="AA14" i="1"/>
  <c r="Z14" i="1"/>
  <c r="X14" i="1"/>
  <c r="W14" i="1"/>
  <c r="U14" i="1"/>
  <c r="T14" i="1"/>
  <c r="R14" i="1"/>
  <c r="Q14" i="1"/>
  <c r="O14" i="1"/>
  <c r="N14" i="1"/>
  <c r="N30" i="1" s="1"/>
  <c r="L14" i="1"/>
  <c r="K14" i="1"/>
  <c r="K30" i="1" s="1"/>
  <c r="K149" i="1" s="1"/>
  <c r="I14" i="1"/>
  <c r="H14" i="1"/>
  <c r="H30" i="1" s="1"/>
  <c r="AB10" i="1"/>
  <c r="Y10" i="1"/>
  <c r="V10" i="1"/>
  <c r="S10" i="1"/>
  <c r="P10" i="1"/>
  <c r="M10" i="1"/>
  <c r="J10" i="1"/>
  <c r="G10" i="1"/>
  <c r="A5" i="1"/>
  <c r="A3" i="1"/>
  <c r="C1" i="1"/>
  <c r="H149" i="1" l="1"/>
  <c r="Q149" i="1"/>
  <c r="Z149" i="1"/>
  <c r="AC149" i="1"/>
  <c r="W149" i="1"/>
  <c r="N149" i="1"/>
  <c r="K153" i="1"/>
  <c r="K154" i="1"/>
  <c r="K156" i="1" s="1"/>
  <c r="K152" i="1"/>
  <c r="K155" i="1" s="1"/>
  <c r="K157" i="1" s="1"/>
  <c r="T153" i="1"/>
  <c r="T154" i="1"/>
  <c r="T156" i="1" s="1"/>
  <c r="T152" i="1"/>
  <c r="T155" i="1" s="1"/>
  <c r="T157" i="1" s="1"/>
  <c r="N153" i="1" l="1"/>
  <c r="N154" i="1"/>
  <c r="N156" i="1" s="1"/>
  <c r="N152" i="1"/>
  <c r="N155" i="1" s="1"/>
  <c r="N157" i="1" s="1"/>
  <c r="AC153" i="1"/>
  <c r="AC155" i="1" s="1"/>
  <c r="AC157" i="1" s="1"/>
  <c r="AC154" i="1"/>
  <c r="AC156" i="1" s="1"/>
  <c r="AC152" i="1"/>
  <c r="W153" i="1"/>
  <c r="W154" i="1"/>
  <c r="W156" i="1" s="1"/>
  <c r="W152" i="1"/>
  <c r="W155" i="1" s="1"/>
  <c r="W157" i="1" s="1"/>
  <c r="Z153" i="1"/>
  <c r="Z154" i="1"/>
  <c r="Z156" i="1" s="1"/>
  <c r="Z152" i="1"/>
  <c r="Z155" i="1" s="1"/>
  <c r="Z157" i="1" s="1"/>
  <c r="Q153" i="1"/>
  <c r="Q154" i="1"/>
  <c r="Q156" i="1" s="1"/>
  <c r="Q152" i="1"/>
  <c r="Q155" i="1" s="1"/>
  <c r="Q157" i="1" s="1"/>
  <c r="H153" i="1"/>
  <c r="H155" i="1" s="1"/>
  <c r="H157" i="1" s="1"/>
  <c r="H154" i="1"/>
  <c r="H156" i="1" s="1"/>
  <c r="H152" i="1"/>
</calcChain>
</file>

<file path=xl/sharedStrings.xml><?xml version="1.0" encoding="utf-8"?>
<sst xmlns="http://schemas.openxmlformats.org/spreadsheetml/2006/main" count="354" uniqueCount="244">
  <si>
    <t>5.3.1 EVALUACIÓN ECONÓMICA - PRIMERA FASE</t>
  </si>
  <si>
    <t>PROPUESTA 1</t>
  </si>
  <si>
    <t>PROPUESTA 2</t>
  </si>
  <si>
    <t>PROPUESTA 3</t>
  </si>
  <si>
    <t>PROPUESTA 4</t>
  </si>
  <si>
    <t>PROPUESTA 5</t>
  </si>
  <si>
    <t>PROPUESTA 6</t>
  </si>
  <si>
    <t>PROPUESTA 7</t>
  </si>
  <si>
    <t>PROPUESTA 8</t>
  </si>
  <si>
    <t>ADECUACIÓN Y MANTENIMIENTO DE LA SEDE DE LA REGISTRADURÍA ESPECIAL PUERTO INÍRIDA- GUAINÍA</t>
  </si>
  <si>
    <t>ITEM</t>
  </si>
  <si>
    <t>ACTIVIDAD</t>
  </si>
  <si>
    <t>UN</t>
  </si>
  <si>
    <t>CANT</t>
  </si>
  <si>
    <t>Vr. Unitario</t>
  </si>
  <si>
    <t xml:space="preserve">Vr. Unitario propuesto </t>
  </si>
  <si>
    <t>Vr. Total</t>
  </si>
  <si>
    <t>Mayor al Ppto Oficial</t>
  </si>
  <si>
    <t>ACTIVIDADES PRELIMINARES</t>
  </si>
  <si>
    <t>1.1</t>
  </si>
  <si>
    <t>DESMONTE Y RETIRO DE FLANCHES,CANALES Y BAJANTES. INCLUYE CARGUE Y RETIRO</t>
  </si>
  <si>
    <t>m</t>
  </si>
  <si>
    <t>1.2</t>
  </si>
  <si>
    <t xml:space="preserve">LIMPIEZA CANALES Y BAJANTES DE AGUAS LLUVIAS. </t>
  </si>
  <si>
    <t>1.3</t>
  </si>
  <si>
    <t>DEMOLICIÓN DE ENCHAPE DE MUROS Y PISOS, INCLUYE CARGUE Y RETIRO</t>
  </si>
  <si>
    <t>m²</t>
  </si>
  <si>
    <t>1.4</t>
  </si>
  <si>
    <t>DESMONTE CIELO RASO INCLUYE ESTRUCTURA ESTRUCTURA CARGUE Y RETIRO SC</t>
  </si>
  <si>
    <t>1.5</t>
  </si>
  <si>
    <t>DEMOLICIÓN PAÑETES, INCLUYE CARGUE Y RETIRO SC</t>
  </si>
  <si>
    <t>1.6</t>
  </si>
  <si>
    <t xml:space="preserve">DESMONTE  DE LAMPARAS EXISTENTES </t>
  </si>
  <si>
    <t>un</t>
  </si>
  <si>
    <t>1.7</t>
  </si>
  <si>
    <t>DESMONTE  Y REINSTALACIÓN DEL MOBILIARIO DE OFICINA EXISTENTE (INCLUYE PANELERÍA, SUPERFICIES DE TRABAJO, ARCHIVADORES 2X1 Y GABINETES) SC</t>
  </si>
  <si>
    <t>1.8</t>
  </si>
  <si>
    <t>DESMONTE MARCOS Y PUERTAS</t>
  </si>
  <si>
    <t>1.9</t>
  </si>
  <si>
    <t>DESMONTE APARATOS SANITARIOS (INCLUYE CARGUE Y RETIRO)</t>
  </si>
  <si>
    <t>1.10</t>
  </si>
  <si>
    <t xml:space="preserve">DESMONTE DE CUBIERTA EN TEJA (INCLUYE ESTRUCTURA, CABALLETE, CARGUE Y RETIRO) SC </t>
  </si>
  <si>
    <t>1.11</t>
  </si>
  <si>
    <t xml:space="preserve">DEMOLICIÓN MUROS 0.15M - 0.25 M, INCLUYE CARGUE Y RETIRO SC </t>
  </si>
  <si>
    <t>1.12</t>
  </si>
  <si>
    <t>DEMOLICIÓN MUROS SUPERBOARD</t>
  </si>
  <si>
    <t>1.13</t>
  </si>
  <si>
    <t>DEMOLICIÓN PLACAS CONTRAPISO 0.15M</t>
  </si>
  <si>
    <t>1.14</t>
  </si>
  <si>
    <t>EXCAVACIÓN MANUAL GENERAL</t>
  </si>
  <si>
    <t>m³</t>
  </si>
  <si>
    <t>1.15</t>
  </si>
  <si>
    <t>RELLENOS DE EXCAVACIÓN</t>
  </si>
  <si>
    <t>1.16</t>
  </si>
  <si>
    <t>DESMONTE , LIMPIEZA, TRASLADO, MANTENIMIENTO Y REUBICACIÓN DE CONDENSADORAS Y AIRES ACONDICIONADOS INCLUYE MATERIALES Y ACCESORIOS DE INSTALACIÓN.</t>
  </si>
  <si>
    <t>Total ACTIVIDADES PRELIMINARES</t>
  </si>
  <si>
    <t xml:space="preserve">MAMPOSTERÍA </t>
  </si>
  <si>
    <t>2.1</t>
  </si>
  <si>
    <t>MURO DIVISORIO BLOQUE ESTRIADO No.5</t>
  </si>
  <si>
    <t>2.2</t>
  </si>
  <si>
    <t>MURO DOBLE CARA EN SUPERBOARD 10MM</t>
  </si>
  <si>
    <t>Total MAMPOSTERÍA</t>
  </si>
  <si>
    <t>ESTRUCTURAS EN CONCRETO</t>
  </si>
  <si>
    <t>3.1</t>
  </si>
  <si>
    <t>PASAMURO CON ROTOMARTILLO HASTA 0.30M</t>
  </si>
  <si>
    <t>Total ESTRUCTURAS EN CONCRETO</t>
  </si>
  <si>
    <t>CUBIERTAS</t>
  </si>
  <si>
    <t>4.1</t>
  </si>
  <si>
    <t xml:space="preserve">MANTENIMIENTO ESTRUCTURA METALICA EXISTENTE. (Incluye desmonte, montaje, y reposición de elementos para su correcto funcionamiento soldadura, anticorrosivo y pintura). </t>
  </si>
  <si>
    <t>glb</t>
  </si>
  <si>
    <t>4.2</t>
  </si>
  <si>
    <t>ESTRUCTURA METÁLICA CALIBRE 18 PARA CUBIERTA PUERTO INIRIDA</t>
  </si>
  <si>
    <t>4.3</t>
  </si>
  <si>
    <t xml:space="preserve">SUMINISTRO E INSTALACIÓN DE CANAL EN LÁMINA GALVANIZADA CAL 22 D=1.00 M, INCLUYE ANDAMIO Y LOS  ACCESORIOS PARA SU CORRECTA INSTALACIÓN, PINTURA WASPRIMER Y DOS MANOS DE ESMALTE PARA EXTERIORES. </t>
  </si>
  <si>
    <t>4.4</t>
  </si>
  <si>
    <t>SUMINISTRO E INSTALACIÓN DE ACCESORIOS Y CABALLETE DE TEJA TIPO UPVC CRESTA ALTA 5.9 m X 1.07 m 2 mm</t>
  </si>
  <si>
    <t>4.5</t>
  </si>
  <si>
    <t>SUMINISTRO E INSTALACIÓN DE TEJA TIPO UPVC CRESTA ALTA 5.9m x 1.07m 2 mm PUERTO INIRIDA</t>
  </si>
  <si>
    <t>4.6</t>
  </si>
  <si>
    <t>FLANCHE EN LÁMINA GALVANIZADA CAL.28 D/ HASTA 0.30 M SEGÚN DISEÑO. INCLUYE EPÓXICO IGUAL O SIMILAR A SIKAFLEX 1A.</t>
  </si>
  <si>
    <t>Total CUBIERTAS</t>
  </si>
  <si>
    <t>CIELORRASOS</t>
  </si>
  <si>
    <t>5.1</t>
  </si>
  <si>
    <t xml:space="preserve">CIELO RASO MODULAR EN LAMINAS DE PVC BLANCO MATE  </t>
  </si>
  <si>
    <t>Total CIELORRASOS</t>
  </si>
  <si>
    <t xml:space="preserve">ENCHAPES Y ACCESORIOS </t>
  </si>
  <si>
    <t>6.1</t>
  </si>
  <si>
    <t>ESPEJO CRISTAL 4MM</t>
  </si>
  <si>
    <t>6.2</t>
  </si>
  <si>
    <t>SUMINISTRO INST. CERRADURA DE SEGURIDAD IGUAL O SIMILAR A YALE</t>
  </si>
  <si>
    <t>6.3</t>
  </si>
  <si>
    <t>SUMINISTRO INST. CERRADURA DE MANIJA IGUAL O SIMILAR A YALE</t>
  </si>
  <si>
    <t>6.4</t>
  </si>
  <si>
    <t>CERÁMICA FORMATO 30CMX60CM</t>
  </si>
  <si>
    <t>6.5</t>
  </si>
  <si>
    <t>TAPAS REGISTRO 20CMX20CM</t>
  </si>
  <si>
    <t>6.6</t>
  </si>
  <si>
    <t>SUPERFICIE EN GRANITO NATURAL</t>
  </si>
  <si>
    <t xml:space="preserve">Total ENCHAPES Y ACCESORIOS </t>
  </si>
  <si>
    <t>RED SANITARIA</t>
  </si>
  <si>
    <t>7.1</t>
  </si>
  <si>
    <t>TUBERÍA PVCS 4</t>
  </si>
  <si>
    <t>7.2</t>
  </si>
  <si>
    <t>TUBERÍA PVCS 3"</t>
  </si>
  <si>
    <t>7.3</t>
  </si>
  <si>
    <t>CAJA INSPECCIÓN 60CMX60CM</t>
  </si>
  <si>
    <t>7.4</t>
  </si>
  <si>
    <t>CAJA INSPECCIÓN DRENAJE 80CMX80CM</t>
  </si>
  <si>
    <t>7.5</t>
  </si>
  <si>
    <t>SALIDA SANITARIA INODORO 4</t>
  </si>
  <si>
    <t>7.6</t>
  </si>
  <si>
    <t>SALIDA SANITARIA 3"</t>
  </si>
  <si>
    <t>7.7</t>
  </si>
  <si>
    <t>TUBERÍA PVCP 3/4 INCRUSTADA PARA DESAGÜE AIRES ACONDICIONADOS</t>
  </si>
  <si>
    <t>7.8</t>
  </si>
  <si>
    <t>SALIDA SANITARIA SIFÓN DE PISO 3</t>
  </si>
  <si>
    <t>7.9</t>
  </si>
  <si>
    <t>BAJANTE AGUAS LLUVIA 4</t>
  </si>
  <si>
    <t>7.10</t>
  </si>
  <si>
    <t>RED SANITARIA COLECTORA 6</t>
  </si>
  <si>
    <t>7.11</t>
  </si>
  <si>
    <t>RED SANITARIA COLECTORA 8</t>
  </si>
  <si>
    <t>Total RED SANITARIA</t>
  </si>
  <si>
    <t>RED ELÉCTRICA</t>
  </si>
  <si>
    <t>8.1</t>
  </si>
  <si>
    <t>DESMONTE DE CANALETAS</t>
  </si>
  <si>
    <t>8.2</t>
  </si>
  <si>
    <t>TUBERÍA PVC CONDUIT 3/4 INCRUSTADA, INCLUYE REGATA, RESANE Y TUBERÍA.</t>
  </si>
  <si>
    <t>8.3</t>
  </si>
  <si>
    <t>INST. LAMPARA LED REFLECTOR EXTERIORES</t>
  </si>
  <si>
    <t>8.4</t>
  </si>
  <si>
    <t>DESMONTE DE TOMACORRIENTE GENERAL EXISTENTE.</t>
  </si>
  <si>
    <t>8.5</t>
  </si>
  <si>
    <t>TUBERÍA EMT  DE 1/2"</t>
  </si>
  <si>
    <t>8.6</t>
  </si>
  <si>
    <t>SUMINISTRO E INSTALACIÓN LUMINARIA 60X60 LED</t>
  </si>
  <si>
    <t>8.7</t>
  </si>
  <si>
    <t>INSTALACIÓN LUMINARIA REDONDA 24W 2000 LUMENES</t>
  </si>
  <si>
    <t>8.8</t>
  </si>
  <si>
    <t>INSTALACIÓN LUMINARIA SOBREPONER 9W 720 LUMENES</t>
  </si>
  <si>
    <t>8.9</t>
  </si>
  <si>
    <t>SALIDA LUMINARIA EN TECHO</t>
  </si>
  <si>
    <t>8.10</t>
  </si>
  <si>
    <t>SALIDA INTERRUPTOR SENCILLO PVC</t>
  </si>
  <si>
    <t>8.11</t>
  </si>
  <si>
    <t>SUMINISTRO E INSTALACIÓN DE ALAMBRE AISALADO DE RED ELÉCTRICA THHN 10 PARA RED ELÉCTRICA.</t>
  </si>
  <si>
    <t>8.12</t>
  </si>
  <si>
    <t xml:space="preserve">DESMONTE DE INTERRUPTOR SENCILLO </t>
  </si>
  <si>
    <t>8.13</t>
  </si>
  <si>
    <t>SALIDA TOMA CORRIENTE DOBLE EN MURO</t>
  </si>
  <si>
    <t>8.14</t>
  </si>
  <si>
    <t>DESMONTE Y RETIRO DE  TABLEROS DE DISTRIBUCIÓN Y/O TRANSFERENCIA AUTOMÁTICA EMPOTRADOS Y/O SUBREPUESTOS EN MURO. EL TABLERO QUE ESTA DISPUESTO PARA A.A Y EL TABLERO QUE ESTA DISPUESTO PARA OTROS DISPOSITIVOS. INCLUYE LEVANTAMIENTO DE CABLEADO, ENCINTADO, RESANES, PINTURA, RETIRO DE ESCOMBROS Y DISPOSICIÓN FINAL DE EQUIPOS.</t>
  </si>
  <si>
    <t>8.15</t>
  </si>
  <si>
    <t>SUMINISTRO INST. CABLE CU THWN No. 12 AWG.</t>
  </si>
  <si>
    <t>8.16</t>
  </si>
  <si>
    <t>REPARACIONES DE PUNTOS ELÉCTRICOS EXISTENTES. (INCLUYE CAMBIOS DE TOMAS, INTERRUPTORES, PLAFONES, CABLEADO).</t>
  </si>
  <si>
    <t>Total RED ELÉCTRICA</t>
  </si>
  <si>
    <t>CARPINTERÍA MADERA</t>
  </si>
  <si>
    <t>9.1</t>
  </si>
  <si>
    <t>HOJA PUERTA MADECOR 0.76-1.10M</t>
  </si>
  <si>
    <t xml:space="preserve">Total CARPINTERÍA MADERA </t>
  </si>
  <si>
    <t>CARPINTERIA METÁLICA</t>
  </si>
  <si>
    <t>10.1</t>
  </si>
  <si>
    <t>MANTENIMIENTO VENTANAS EXISTENTES (incluye cambio de bisagras, manijas y empaquetadura)</t>
  </si>
  <si>
    <t>10.2</t>
  </si>
  <si>
    <t xml:space="preserve">VENTANA EN ALUMINIO CORREDIZA O FIJA DIFERENTES MEDIDAS CON VIDRIO SEGURIDAD 6 MM SEGÚN ESPECIFICACIÓN. </t>
  </si>
  <si>
    <t>Total CARPINTERIA METÁLICA</t>
  </si>
  <si>
    <t>PINTURAS</t>
  </si>
  <si>
    <t>11.1</t>
  </si>
  <si>
    <t>RESANE, LIJADA Y PINTURA ESMALTE DOMÉSTICO, A COLOR (3) MANOS PARA PUERTAS, VENTANAS, REJAS Y ESTRUCTURA METÁLICA.</t>
  </si>
  <si>
    <t>11.2</t>
  </si>
  <si>
    <t xml:space="preserve">RESANE, LIJADA Y PINTURA TIPO KORAZA, 3 MANOS PARA EXTERIORES </t>
  </si>
  <si>
    <t>11.3</t>
  </si>
  <si>
    <t>RESANE, LIJADA Y PINTURA ESMALTE DOMÉSTICO, A COLOR (3) MANOS PARA PUERTAS, VENTANAS Y MARCOS EN MADERA.</t>
  </si>
  <si>
    <t>11.4</t>
  </si>
  <si>
    <t>ESTUCO PLASTICO, SOBRE MUROS EXTERIORES</t>
  </si>
  <si>
    <t>11.5</t>
  </si>
  <si>
    <t>ESTUCO PLASTICO, SOBRE MUROS INTERIORES</t>
  </si>
  <si>
    <t>11.6</t>
  </si>
  <si>
    <t>ESTUCO VENECIANO</t>
  </si>
  <si>
    <t>11.7</t>
  </si>
  <si>
    <t>RESANE, LIJADA Y PINTURA 3 MANOS SOBRE MUROS INTERIORES, CON VINILO IGUAL O SIMILAR A VINILTEX TIPO 1</t>
  </si>
  <si>
    <t>Total PINTURAS</t>
  </si>
  <si>
    <t>CONCRETOS - MORTEROS Y PAÑETES</t>
  </si>
  <si>
    <t>12.1</t>
  </si>
  <si>
    <t>PAÑETE IMPERMEABILIZADO MUROS 1:3</t>
  </si>
  <si>
    <t>12.2</t>
  </si>
  <si>
    <t>PAÑETE LISO MUROS 1:3</t>
  </si>
  <si>
    <t>ml</t>
  </si>
  <si>
    <t>Total MORTEROS Y PAÑETES</t>
  </si>
  <si>
    <t xml:space="preserve">CAPITULOS ADICIONALES </t>
  </si>
  <si>
    <t>13.1</t>
  </si>
  <si>
    <t xml:space="preserve">ADECUACIÓN/CONSTRUCCIÓN MESÓN PARA ATENCIÓN AL PÚBLICO CON MUROS EN BLOQUE, COLUMNETAS Y PLACA EN CONCRETO DE 3000 PSI (REFUERZO DE 60.000 PSI) </t>
  </si>
  <si>
    <t>13.2</t>
  </si>
  <si>
    <t>SUMINISTRO Y ADECUACIÓN ARBORIZACIÓN PARA JARDINERA  (Incluye retiro y suministro de tierra y siembra de plantas)</t>
  </si>
  <si>
    <t>Total CAPITULOS ADICIONALES</t>
  </si>
  <si>
    <t>RED HIDRÁULICA</t>
  </si>
  <si>
    <t>15.1</t>
  </si>
  <si>
    <t>SUMINISTRO E INSTALACIÓN DE REGISTRO DE PASO DIRECTO RED WHITE.</t>
  </si>
  <si>
    <t>15.2</t>
  </si>
  <si>
    <t>PUNTO A.F. 1/2" INCRUSTADO. INCLUYE ACCESORIOS REGATA Y RESANE.</t>
  </si>
  <si>
    <t>15.3</t>
  </si>
  <si>
    <t>TUBERÍA PVC 3/4</t>
  </si>
  <si>
    <t>15.4</t>
  </si>
  <si>
    <t>TUBERÍA PVCP 1/2</t>
  </si>
  <si>
    <t>15.5</t>
  </si>
  <si>
    <t>REJILLAS DE SOSCO DE 3X2</t>
  </si>
  <si>
    <t>und</t>
  </si>
  <si>
    <t>15.6</t>
  </si>
  <si>
    <t>CONEXIÓN TANQUE ELEVADO PVC, INCLUYE REGATA, RESANE Y TUBERÍA.</t>
  </si>
  <si>
    <t>Total RED HIDRÁULICA</t>
  </si>
  <si>
    <t>SUMINISTRO E INSTALACIÓN DE APARATOS.</t>
  </si>
  <si>
    <t>16.1</t>
  </si>
  <si>
    <t xml:space="preserve">COMBO SANITARIO SMART </t>
  </si>
  <si>
    <t>16.2</t>
  </si>
  <si>
    <t>TANQUE PLÁSTICO 1000 LT, ELEVADO Y ASEGURADO - Incluye juego de conexión (TEE PRESIÓN PVC ½, CINTA TEFLÓN AGUA, ADAPTADOR MACHO IM CPVC 1 CXR, ADAPTADOR MACHO IM CPVC 1/2 CXR, FLOTADOR PARA TANQUE ½, UNIVERSAL PVCP 1, UNIVERSAL PVCP ½, VÁLVULA BOLA MANIJA PALANCA ½, SOLDADURA CPVC FGG NTC 4455, SOLDADURA PVC NTC 576, VÁLVULA BOLA MANIJA MARIPOSA 1, LIMPIADOR PARA PVC Y CPVC, CHEQUE CORTINA ½, TEE PRESIÓN PVC 1, BUJE ROSCADO PRESIÓN 1 X ½, TUBO PRESIÓN PVC ½ RDE.9, CODO 90° PRESIÓN PVC ½, TUBO PRESIÓN PVC 1 RDE.13.5, CODO 90° PRESIÓN PVC 1)</t>
  </si>
  <si>
    <t>16.3</t>
  </si>
  <si>
    <t>SANITARIO ALONGADO 3.8 LITROS BLANCO</t>
  </si>
  <si>
    <t>Total SUMINISTRO E INSTALACIÓN DE APARATOS</t>
  </si>
  <si>
    <t>PISOS</t>
  </si>
  <si>
    <t>17.1</t>
  </si>
  <si>
    <t xml:space="preserve">ALISTADO DE PISOS 4CM </t>
  </si>
  <si>
    <t>17.2</t>
  </si>
  <si>
    <t>PISO EN TABLÓN CÚCUTA ANTIDESLIZANTE DILATADO 5 CMS EN GRAVILLA LAVADA No. 1.</t>
  </si>
  <si>
    <t>Total PISOS</t>
  </si>
  <si>
    <t>OTROS</t>
  </si>
  <si>
    <t>18.1</t>
  </si>
  <si>
    <t>ASEO GENERAL</t>
  </si>
  <si>
    <t>Total OTROS</t>
  </si>
  <si>
    <t>Total COSTOS DIRECTOS</t>
  </si>
  <si>
    <t>COSTOS INDIRECTOS</t>
  </si>
  <si>
    <t>Vr. AIU de referencia</t>
  </si>
  <si>
    <t>Vr. AIU Propuesto</t>
  </si>
  <si>
    <t>% Total Oficial del A.I.U. (28%)</t>
  </si>
  <si>
    <t>ADMINISTRACIÓN</t>
  </si>
  <si>
    <t>IMPREVISTOS</t>
  </si>
  <si>
    <t>UTILIDAD</t>
  </si>
  <si>
    <t>Costo Directo mas Indirecto Incluido A.I.U.</t>
  </si>
  <si>
    <t>I.V.A. (SOBRE LA UTILIDAD 19%)</t>
  </si>
  <si>
    <t>Valor Total del Presupuesto (Incluido A.I.U. e I.V.A. sobre la utilidad)</t>
  </si>
  <si>
    <t xml:space="preserve">OK, CUMPLE CON LO ESTABLECIDO EN EL PLIEGO DE CONDICIONES </t>
  </si>
  <si>
    <t xml:space="preserve"> SE RECHAZA SU PROPUESTA POR CUANTO NO USÓ EL FORMATO No. 4 DE ALCANCE DE PROPUESTA ECONÓMICA </t>
  </si>
  <si>
    <t xml:space="preserve">SE RECHAZA LA PROPUESTA POR CUANTO NO ALLEGÓ RESPUESTA A REQUERIMIENTO POR POSIBLES PRECIOS ARTIFICIALMENTE BAJOS </t>
  </si>
  <si>
    <t xml:space="preserve">ANEXO 2 INFORME FINAL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</si>
</sst>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Bookman Old Style"/>
      <family val="1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theme="1"/>
      <name val="Tahoma"/>
      <family val="2"/>
    </font>
    <font>
      <b/>
      <sz val="11"/>
      <name val="Tahoma"/>
      <family val="2"/>
    </font>
    <font>
      <sz val="10"/>
      <color indexed="8"/>
      <name val="MS Sans Serif"/>
    </font>
    <font>
      <b/>
      <sz val="11"/>
      <color indexed="8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b/>
      <sz val="8"/>
      <name val="Tahoma"/>
      <family val="2"/>
    </font>
    <font>
      <sz val="11"/>
      <color rgb="FF000000"/>
      <name val="Calibri"/>
      <family val="2"/>
    </font>
    <font>
      <sz val="8.25"/>
      <color rgb="FF000000"/>
      <name val="Tahoma"/>
      <family val="2"/>
    </font>
    <font>
      <sz val="8"/>
      <name val="Arial"/>
      <family val="2"/>
    </font>
    <font>
      <b/>
      <sz val="9"/>
      <color indexed="8"/>
      <name val="Arial"/>
      <family val="2"/>
    </font>
    <font>
      <sz val="9"/>
      <color indexed="8"/>
      <name val="Tahoma"/>
      <family val="2"/>
    </font>
    <font>
      <b/>
      <sz val="9"/>
      <color indexed="8"/>
      <name val="Tahoma"/>
      <family val="2"/>
    </font>
    <font>
      <sz val="8.25"/>
      <color theme="1"/>
      <name val="Tahoma"/>
      <family val="2"/>
    </font>
    <font>
      <sz val="8"/>
      <color theme="1"/>
      <name val="Tahoma"/>
      <family val="2"/>
    </font>
    <font>
      <sz val="8"/>
      <color indexed="8"/>
      <name val="Arial"/>
      <family val="2"/>
    </font>
    <font>
      <b/>
      <sz val="9"/>
      <name val="Arial"/>
      <family val="2"/>
    </font>
    <font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6C6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8" fillId="0" borderId="0"/>
    <xf numFmtId="0" fontId="1" fillId="0" borderId="0"/>
    <xf numFmtId="0" fontId="13" fillId="0" borderId="0"/>
    <xf numFmtId="44" fontId="1" fillId="0" borderId="0" quotePrefix="1" applyFont="0" applyFill="0" applyBorder="0" applyAlignment="0">
      <protection locked="0"/>
    </xf>
    <xf numFmtId="44" fontId="16" fillId="0" borderId="0" applyFont="0" applyFill="0" applyBorder="0" applyAlignment="0" applyProtection="0"/>
    <xf numFmtId="9" fontId="1" fillId="0" borderId="0" quotePrefix="1" applyFont="0" applyFill="0" applyBorder="0" applyAlignment="0">
      <protection locked="0"/>
    </xf>
  </cellStyleXfs>
  <cellXfs count="210">
    <xf numFmtId="0" fontId="0" fillId="0" borderId="0" xfId="0"/>
    <xf numFmtId="0" fontId="7" fillId="0" borderId="1" xfId="1" applyFont="1" applyBorder="1" applyAlignment="1" applyProtection="1">
      <alignment horizontal="center" vertical="center" wrapText="1"/>
      <protection hidden="1"/>
    </xf>
    <xf numFmtId="0" fontId="7" fillId="0" borderId="2" xfId="1" applyFont="1" applyBorder="1" applyAlignment="1" applyProtection="1">
      <alignment horizontal="center" vertical="center" wrapText="1"/>
      <protection hidden="1"/>
    </xf>
    <xf numFmtId="0" fontId="7" fillId="0" borderId="3" xfId="1" applyFont="1" applyBorder="1" applyAlignment="1" applyProtection="1">
      <alignment horizontal="center" vertical="center" wrapText="1"/>
      <protection hidden="1"/>
    </xf>
    <xf numFmtId="0" fontId="10" fillId="0" borderId="7" xfId="1" applyFont="1" applyBorder="1" applyAlignment="1" applyProtection="1">
      <alignment horizontal="center" vertical="center" wrapText="1"/>
      <protection hidden="1"/>
    </xf>
    <xf numFmtId="0" fontId="10" fillId="0" borderId="7" xfId="1" applyFont="1" applyBorder="1" applyAlignment="1" applyProtection="1">
      <alignment horizontal="left" vertical="center" wrapText="1"/>
      <protection hidden="1"/>
    </xf>
    <xf numFmtId="3" fontId="10" fillId="0" borderId="8" xfId="1" applyNumberFormat="1" applyFont="1" applyBorder="1" applyAlignment="1" applyProtection="1">
      <alignment horizontal="left" vertical="center" wrapText="1"/>
      <protection hidden="1"/>
    </xf>
    <xf numFmtId="0" fontId="11" fillId="4" borderId="7" xfId="1" applyFont="1" applyFill="1" applyBorder="1" applyAlignment="1" applyProtection="1">
      <alignment horizontal="center" vertical="center" wrapText="1"/>
      <protection hidden="1"/>
    </xf>
    <xf numFmtId="3" fontId="11" fillId="3" borderId="8" xfId="1" applyNumberFormat="1" applyFont="1" applyFill="1" applyBorder="1" applyAlignment="1" applyProtection="1">
      <alignment horizontal="center" vertical="center" wrapText="1"/>
      <protection hidden="1"/>
    </xf>
    <xf numFmtId="0" fontId="12" fillId="4" borderId="12" xfId="1" applyFont="1" applyFill="1" applyBorder="1" applyAlignment="1" applyProtection="1">
      <alignment horizontal="center" vertical="center" wrapText="1"/>
      <protection hidden="1"/>
    </xf>
    <xf numFmtId="0" fontId="12" fillId="4" borderId="12" xfId="1" applyFont="1" applyFill="1" applyBorder="1" applyAlignment="1" applyProtection="1">
      <alignment vertical="center" wrapText="1"/>
      <protection hidden="1"/>
    </xf>
    <xf numFmtId="0" fontId="12" fillId="4" borderId="14" xfId="1" applyFont="1" applyFill="1" applyBorder="1" applyAlignment="1" applyProtection="1">
      <alignment vertical="center" wrapText="1"/>
      <protection hidden="1"/>
    </xf>
    <xf numFmtId="0" fontId="10" fillId="0" borderId="12" xfId="1" applyFont="1" applyBorder="1" applyAlignment="1" applyProtection="1">
      <alignment horizontal="center" vertical="center" wrapText="1"/>
      <protection hidden="1"/>
    </xf>
    <xf numFmtId="0" fontId="14" fillId="0" borderId="12" xfId="4" applyFont="1" applyBorder="1" applyAlignment="1" applyProtection="1">
      <alignment vertical="center" wrapText="1"/>
      <protection hidden="1"/>
    </xf>
    <xf numFmtId="4" fontId="10" fillId="0" borderId="12" xfId="1" applyNumberFormat="1" applyFont="1" applyBorder="1" applyAlignment="1" applyProtection="1">
      <alignment horizontal="right" vertical="center" wrapText="1"/>
      <protection hidden="1"/>
    </xf>
    <xf numFmtId="3" fontId="10" fillId="5" borderId="14" xfId="1" applyNumberFormat="1" applyFont="1" applyFill="1" applyBorder="1" applyAlignment="1" applyProtection="1">
      <alignment horizontal="right" vertical="center" wrapText="1"/>
      <protection hidden="1"/>
    </xf>
    <xf numFmtId="164" fontId="15" fillId="6" borderId="12" xfId="5" applyNumberFormat="1" applyFont="1" applyFill="1" applyBorder="1" applyAlignment="1" applyProtection="1">
      <alignment horizontal="left" vertical="center" wrapText="1"/>
      <protection hidden="1"/>
    </xf>
    <xf numFmtId="164" fontId="15" fillId="3" borderId="12" xfId="5" applyNumberFormat="1" applyFont="1" applyFill="1" applyBorder="1" applyAlignment="1" applyProtection="1">
      <alignment horizontal="left" vertical="center" wrapText="1"/>
      <protection hidden="1"/>
    </xf>
    <xf numFmtId="0" fontId="14" fillId="7" borderId="12" xfId="4" applyFont="1" applyFill="1" applyBorder="1" applyAlignment="1" applyProtection="1">
      <alignment vertical="center" wrapText="1"/>
      <protection hidden="1"/>
    </xf>
    <xf numFmtId="0" fontId="10" fillId="7" borderId="12" xfId="1" applyFont="1" applyFill="1" applyBorder="1" applyAlignment="1" applyProtection="1">
      <alignment horizontal="center" vertical="center" wrapText="1"/>
      <protection hidden="1"/>
    </xf>
    <xf numFmtId="4" fontId="10" fillId="7" borderId="12" xfId="1" applyNumberFormat="1" applyFont="1" applyFill="1" applyBorder="1" applyAlignment="1" applyProtection="1">
      <alignment horizontal="right" vertical="center" wrapText="1"/>
      <protection hidden="1"/>
    </xf>
    <xf numFmtId="4" fontId="10" fillId="8" borderId="12" xfId="1" applyNumberFormat="1" applyFont="1" applyFill="1" applyBorder="1" applyAlignment="1" applyProtection="1">
      <alignment horizontal="right" vertical="center" wrapText="1"/>
      <protection hidden="1"/>
    </xf>
    <xf numFmtId="164" fontId="15" fillId="8" borderId="12" xfId="5" applyNumberFormat="1" applyFont="1" applyFill="1" applyBorder="1" applyAlignment="1" applyProtection="1">
      <alignment horizontal="left" vertical="center" wrapText="1"/>
      <protection hidden="1"/>
    </xf>
    <xf numFmtId="0" fontId="14" fillId="7" borderId="12" xfId="4" applyFont="1" applyFill="1" applyBorder="1" applyAlignment="1" applyProtection="1">
      <alignment horizontal="center" vertical="center" wrapText="1"/>
      <protection hidden="1"/>
    </xf>
    <xf numFmtId="0" fontId="14" fillId="0" borderId="12" xfId="4" applyFont="1" applyBorder="1" applyAlignment="1" applyProtection="1">
      <alignment horizontal="center" vertical="center" wrapText="1"/>
      <protection hidden="1"/>
    </xf>
    <xf numFmtId="0" fontId="12" fillId="0" borderId="12" xfId="1" applyFont="1" applyBorder="1" applyAlignment="1" applyProtection="1">
      <alignment horizontal="center" vertical="center" wrapText="1"/>
      <protection hidden="1"/>
    </xf>
    <xf numFmtId="0" fontId="12" fillId="0" borderId="12" xfId="1" applyFont="1" applyBorder="1" applyAlignment="1" applyProtection="1">
      <alignment horizontal="left" vertical="center" wrapText="1"/>
      <protection hidden="1"/>
    </xf>
    <xf numFmtId="0" fontId="12" fillId="0" borderId="14" xfId="1" applyFont="1" applyBorder="1" applyAlignment="1" applyProtection="1">
      <alignment horizontal="left" vertical="center" wrapText="1"/>
      <protection hidden="1"/>
    </xf>
    <xf numFmtId="3" fontId="12" fillId="0" borderId="15" xfId="1" applyNumberFormat="1" applyFont="1" applyBorder="1" applyAlignment="1" applyProtection="1">
      <alignment horizontal="right" vertical="center" wrapText="1"/>
      <protection hidden="1"/>
    </xf>
    <xf numFmtId="0" fontId="12" fillId="0" borderId="0" xfId="1" applyFont="1" applyAlignment="1" applyProtection="1">
      <alignment horizontal="center" vertical="center" wrapText="1"/>
      <protection hidden="1"/>
    </xf>
    <xf numFmtId="0" fontId="12" fillId="0" borderId="0" xfId="1" applyFont="1" applyAlignment="1" applyProtection="1">
      <alignment horizontal="left" vertical="center" wrapText="1"/>
      <protection hidden="1"/>
    </xf>
    <xf numFmtId="3" fontId="12" fillId="0" borderId="0" xfId="1" applyNumberFormat="1" applyFont="1" applyAlignment="1" applyProtection="1">
      <alignment horizontal="right" vertical="center" wrapText="1"/>
      <protection hidden="1"/>
    </xf>
    <xf numFmtId="3" fontId="12" fillId="0" borderId="19" xfId="1" applyNumberFormat="1" applyFont="1" applyBorder="1" applyAlignment="1" applyProtection="1">
      <alignment horizontal="right" vertical="center" wrapText="1"/>
      <protection hidden="1"/>
    </xf>
    <xf numFmtId="3" fontId="12" fillId="3" borderId="19" xfId="1" applyNumberFormat="1" applyFont="1" applyFill="1" applyBorder="1" applyAlignment="1" applyProtection="1">
      <alignment horizontal="right" vertical="center" wrapText="1"/>
      <protection hidden="1"/>
    </xf>
    <xf numFmtId="0" fontId="12" fillId="4" borderId="14" xfId="1" applyFont="1" applyFill="1" applyBorder="1" applyAlignment="1" applyProtection="1">
      <alignment horizontal="center" vertical="center" wrapText="1"/>
      <protection hidden="1"/>
    </xf>
    <xf numFmtId="0" fontId="12" fillId="4" borderId="15" xfId="1" applyFont="1" applyFill="1" applyBorder="1" applyAlignment="1" applyProtection="1">
      <alignment vertical="center" wrapText="1"/>
      <protection hidden="1"/>
    </xf>
    <xf numFmtId="0" fontId="12" fillId="4" borderId="20" xfId="1" applyFont="1" applyFill="1" applyBorder="1" applyAlignment="1" applyProtection="1">
      <alignment vertical="center" wrapText="1"/>
      <protection hidden="1"/>
    </xf>
    <xf numFmtId="0" fontId="12" fillId="3" borderId="20" xfId="1" applyFont="1" applyFill="1" applyBorder="1" applyAlignment="1" applyProtection="1">
      <alignment vertical="center" wrapText="1"/>
      <protection hidden="1"/>
    </xf>
    <xf numFmtId="0" fontId="12" fillId="3" borderId="15" xfId="1" applyFont="1" applyFill="1" applyBorder="1" applyAlignment="1" applyProtection="1">
      <alignment vertical="center" wrapText="1"/>
      <protection hidden="1"/>
    </xf>
    <xf numFmtId="0" fontId="14" fillId="0" borderId="7" xfId="4" applyFont="1" applyBorder="1" applyAlignment="1" applyProtection="1">
      <alignment vertical="center" wrapText="1"/>
      <protection hidden="1"/>
    </xf>
    <xf numFmtId="0" fontId="14" fillId="0" borderId="7" xfId="4" applyFont="1" applyBorder="1" applyAlignment="1" applyProtection="1">
      <alignment horizontal="center" vertical="center" wrapText="1"/>
      <protection hidden="1"/>
    </xf>
    <xf numFmtId="4" fontId="14" fillId="0" borderId="7" xfId="4" applyNumberFormat="1" applyFont="1" applyBorder="1" applyAlignment="1" applyProtection="1">
      <alignment vertical="center" wrapText="1"/>
      <protection hidden="1"/>
    </xf>
    <xf numFmtId="3" fontId="10" fillId="5" borderId="8" xfId="1" applyNumberFormat="1" applyFont="1" applyFill="1" applyBorder="1" applyAlignment="1" applyProtection="1">
      <alignment horizontal="right" vertical="center" wrapText="1"/>
      <protection hidden="1"/>
    </xf>
    <xf numFmtId="164" fontId="15" fillId="6" borderId="7" xfId="5" applyNumberFormat="1" applyFont="1" applyFill="1" applyBorder="1" applyAlignment="1" applyProtection="1">
      <alignment horizontal="left" vertical="center" wrapText="1"/>
      <protection hidden="1"/>
    </xf>
    <xf numFmtId="164" fontId="15" fillId="3" borderId="7" xfId="5" applyNumberFormat="1" applyFont="1" applyFill="1" applyBorder="1" applyAlignment="1" applyProtection="1">
      <alignment horizontal="left" vertical="center" wrapText="1"/>
      <protection hidden="1"/>
    </xf>
    <xf numFmtId="4" fontId="14" fillId="0" borderId="12" xfId="4" applyNumberFormat="1" applyFont="1" applyBorder="1" applyAlignment="1" applyProtection="1">
      <alignment vertical="center" wrapText="1"/>
      <protection hidden="1"/>
    </xf>
    <xf numFmtId="0" fontId="10" fillId="0" borderId="0" xfId="1" applyFont="1" applyAlignment="1" applyProtection="1">
      <alignment vertical="center" wrapText="1"/>
      <protection hidden="1"/>
    </xf>
    <xf numFmtId="0" fontId="10" fillId="0" borderId="19" xfId="1" applyFont="1" applyBorder="1" applyAlignment="1" applyProtection="1">
      <alignment vertical="center" wrapText="1"/>
      <protection hidden="1"/>
    </xf>
    <xf numFmtId="0" fontId="10" fillId="3" borderId="19" xfId="1" applyFont="1" applyFill="1" applyBorder="1" applyAlignment="1" applyProtection="1">
      <alignment vertical="center" wrapText="1"/>
      <protection hidden="1"/>
    </xf>
    <xf numFmtId="4" fontId="14" fillId="7" borderId="12" xfId="4" applyNumberFormat="1" applyFont="1" applyFill="1" applyBorder="1" applyAlignment="1" applyProtection="1">
      <alignment vertical="center" wrapText="1"/>
      <protection hidden="1"/>
    </xf>
    <xf numFmtId="4" fontId="14" fillId="8" borderId="12" xfId="4" applyNumberFormat="1" applyFont="1" applyFill="1" applyBorder="1" applyAlignment="1" applyProtection="1">
      <alignment vertical="center" wrapText="1"/>
      <protection hidden="1"/>
    </xf>
    <xf numFmtId="0" fontId="19" fillId="7" borderId="12" xfId="4" applyFont="1" applyFill="1" applyBorder="1" applyAlignment="1" applyProtection="1">
      <alignment vertical="center" wrapText="1"/>
      <protection hidden="1"/>
    </xf>
    <xf numFmtId="0" fontId="19" fillId="0" borderId="12" xfId="4" applyFont="1" applyBorder="1" applyAlignment="1" applyProtection="1">
      <alignment horizontal="center" vertical="center" wrapText="1"/>
      <protection hidden="1"/>
    </xf>
    <xf numFmtId="4" fontId="19" fillId="0" borderId="12" xfId="4" applyNumberFormat="1" applyFont="1" applyBorder="1" applyAlignment="1" applyProtection="1">
      <alignment vertical="center" wrapText="1"/>
      <protection hidden="1"/>
    </xf>
    <xf numFmtId="3" fontId="20" fillId="5" borderId="14" xfId="1" applyNumberFormat="1" applyFont="1" applyFill="1" applyBorder="1" applyAlignment="1" applyProtection="1">
      <alignment horizontal="right" vertical="center" wrapText="1"/>
      <protection hidden="1"/>
    </xf>
    <xf numFmtId="0" fontId="19" fillId="0" borderId="12" xfId="4" applyFont="1" applyBorder="1" applyAlignment="1" applyProtection="1">
      <alignment vertical="center" wrapText="1"/>
      <protection hidden="1"/>
    </xf>
    <xf numFmtId="0" fontId="10" fillId="0" borderId="0" xfId="1" applyFont="1" applyAlignment="1" applyProtection="1">
      <alignment horizontal="center" vertical="center" wrapText="1"/>
      <protection hidden="1"/>
    </xf>
    <xf numFmtId="0" fontId="10" fillId="0" borderId="19" xfId="1" applyFont="1" applyBorder="1" applyAlignment="1" applyProtection="1">
      <alignment horizontal="center" vertical="center" wrapText="1"/>
      <protection hidden="1"/>
    </xf>
    <xf numFmtId="0" fontId="10" fillId="3" borderId="19" xfId="1" applyFont="1" applyFill="1" applyBorder="1" applyAlignment="1" applyProtection="1">
      <alignment horizontal="center" vertical="center" wrapText="1"/>
      <protection hidden="1"/>
    </xf>
    <xf numFmtId="0" fontId="12" fillId="0" borderId="15" xfId="1" applyFont="1" applyBorder="1" applyAlignment="1" applyProtection="1">
      <alignment horizontal="left" vertical="center" wrapText="1"/>
      <protection hidden="1"/>
    </xf>
    <xf numFmtId="3" fontId="12" fillId="0" borderId="0" xfId="1" applyNumberFormat="1" applyFont="1" applyAlignment="1" applyProtection="1">
      <alignment vertical="center" wrapText="1"/>
      <protection hidden="1"/>
    </xf>
    <xf numFmtId="0" fontId="12" fillId="0" borderId="14" xfId="1" applyFont="1" applyBorder="1" applyAlignment="1" applyProtection="1">
      <alignment vertical="center" wrapText="1"/>
      <protection hidden="1"/>
    </xf>
    <xf numFmtId="0" fontId="12" fillId="0" borderId="15" xfId="1" applyFont="1" applyBorder="1" applyAlignment="1" applyProtection="1">
      <alignment vertical="center" wrapText="1"/>
      <protection hidden="1"/>
    </xf>
    <xf numFmtId="0" fontId="10" fillId="0" borderId="15" xfId="1" applyFont="1" applyBorder="1" applyAlignment="1" applyProtection="1">
      <alignment vertical="center" wrapText="1"/>
      <protection hidden="1"/>
    </xf>
    <xf numFmtId="0" fontId="10" fillId="0" borderId="20" xfId="1" applyFont="1" applyBorder="1" applyAlignment="1" applyProtection="1">
      <alignment vertical="center" wrapText="1"/>
      <protection hidden="1"/>
    </xf>
    <xf numFmtId="0" fontId="10" fillId="3" borderId="20" xfId="1" applyFont="1" applyFill="1" applyBorder="1" applyAlignment="1" applyProtection="1">
      <alignment vertical="center" wrapText="1"/>
      <protection hidden="1"/>
    </xf>
    <xf numFmtId="0" fontId="12" fillId="4" borderId="7" xfId="1" applyFont="1" applyFill="1" applyBorder="1" applyAlignment="1" applyProtection="1">
      <alignment horizontal="center" vertical="center" wrapText="1"/>
      <protection hidden="1"/>
    </xf>
    <xf numFmtId="0" fontId="12" fillId="4" borderId="14" xfId="1" applyFont="1" applyFill="1" applyBorder="1" applyAlignment="1" applyProtection="1">
      <alignment horizontal="left" vertical="center" wrapText="1"/>
      <protection hidden="1"/>
    </xf>
    <xf numFmtId="0" fontId="12" fillId="4" borderId="15" xfId="1" applyFont="1" applyFill="1" applyBorder="1" applyAlignment="1" applyProtection="1">
      <alignment horizontal="left" vertical="center" wrapText="1"/>
      <protection hidden="1"/>
    </xf>
    <xf numFmtId="164" fontId="16" fillId="0" borderId="19" xfId="5" applyNumberFormat="1" applyFont="1" applyFill="1" applyBorder="1" applyAlignment="1" applyProtection="1">
      <alignment horizontal="left"/>
      <protection hidden="1"/>
    </xf>
    <xf numFmtId="164" fontId="16" fillId="3" borderId="19" xfId="5" applyNumberFormat="1" applyFont="1" applyFill="1" applyBorder="1" applyAlignment="1" applyProtection="1">
      <alignment horizontal="left"/>
      <protection hidden="1"/>
    </xf>
    <xf numFmtId="0" fontId="10" fillId="0" borderId="22" xfId="1" applyFont="1" applyBorder="1" applyAlignment="1" applyProtection="1">
      <alignment vertical="center" wrapText="1"/>
      <protection hidden="1"/>
    </xf>
    <xf numFmtId="0" fontId="10" fillId="3" borderId="22" xfId="1" applyFont="1" applyFill="1" applyBorder="1" applyAlignment="1" applyProtection="1">
      <alignment vertical="center" wrapText="1"/>
      <protection hidden="1"/>
    </xf>
    <xf numFmtId="0" fontId="12" fillId="4" borderId="1" xfId="1" applyFont="1" applyFill="1" applyBorder="1" applyAlignment="1" applyProtection="1">
      <alignment horizontal="center" vertical="center" wrapText="1"/>
      <protection hidden="1"/>
    </xf>
    <xf numFmtId="0" fontId="12" fillId="4" borderId="2" xfId="1" applyFont="1" applyFill="1" applyBorder="1" applyAlignment="1" applyProtection="1">
      <alignment horizontal="left" vertical="center" wrapText="1"/>
      <protection hidden="1"/>
    </xf>
    <xf numFmtId="3" fontId="12" fillId="4" borderId="2" xfId="1" applyNumberFormat="1" applyFont="1" applyFill="1" applyBorder="1" applyAlignment="1" applyProtection="1">
      <alignment vertical="center" wrapText="1"/>
      <protection hidden="1"/>
    </xf>
    <xf numFmtId="164" fontId="16" fillId="4" borderId="23" xfId="5" applyNumberFormat="1" applyFont="1" applyFill="1" applyBorder="1" applyAlignment="1" applyProtection="1">
      <alignment horizontal="left"/>
      <protection hidden="1"/>
    </xf>
    <xf numFmtId="164" fontId="16" fillId="3" borderId="23" xfId="5" applyNumberFormat="1" applyFont="1" applyFill="1" applyBorder="1" applyAlignment="1" applyProtection="1">
      <alignment horizontal="left"/>
      <protection hidden="1"/>
    </xf>
    <xf numFmtId="0" fontId="12" fillId="4" borderId="2" xfId="1" applyFont="1" applyFill="1" applyBorder="1" applyAlignment="1" applyProtection="1">
      <alignment horizontal="left" vertical="center" wrapText="1"/>
      <protection hidden="1"/>
    </xf>
    <xf numFmtId="0" fontId="12" fillId="4" borderId="24" xfId="1" applyFont="1" applyFill="1" applyBorder="1" applyAlignment="1" applyProtection="1">
      <alignment horizontal="left" vertical="center" wrapText="1"/>
      <protection hidden="1"/>
    </xf>
    <xf numFmtId="3" fontId="11" fillId="5" borderId="25" xfId="1" applyNumberFormat="1" applyFont="1" applyFill="1" applyBorder="1" applyAlignment="1" applyProtection="1">
      <alignment horizontal="center" vertical="center" wrapText="1"/>
      <protection hidden="1"/>
    </xf>
    <xf numFmtId="3" fontId="12" fillId="4" borderId="26" xfId="1" applyNumberFormat="1" applyFont="1" applyFill="1" applyBorder="1" applyAlignment="1" applyProtection="1">
      <alignment horizontal="right" vertical="center" wrapText="1"/>
      <protection hidden="1"/>
    </xf>
    <xf numFmtId="3" fontId="12" fillId="4" borderId="2" xfId="1" applyNumberFormat="1" applyFont="1" applyFill="1" applyBorder="1" applyAlignment="1" applyProtection="1">
      <alignment horizontal="right" vertical="center" wrapText="1"/>
      <protection hidden="1"/>
    </xf>
    <xf numFmtId="3" fontId="12" fillId="3" borderId="26" xfId="1" applyNumberFormat="1" applyFont="1" applyFill="1" applyBorder="1" applyAlignment="1" applyProtection="1">
      <alignment horizontal="right" vertical="center" wrapText="1"/>
      <protection hidden="1"/>
    </xf>
    <xf numFmtId="3" fontId="12" fillId="3" borderId="2" xfId="1" applyNumberFormat="1" applyFont="1" applyFill="1" applyBorder="1" applyAlignment="1" applyProtection="1">
      <alignment horizontal="right" vertical="center" wrapText="1"/>
      <protection hidden="1"/>
    </xf>
    <xf numFmtId="3" fontId="12" fillId="4" borderId="3" xfId="1" applyNumberFormat="1" applyFont="1" applyFill="1" applyBorder="1" applyAlignment="1" applyProtection="1">
      <alignment horizontal="right" vertical="center" wrapText="1"/>
      <protection hidden="1"/>
    </xf>
    <xf numFmtId="4" fontId="15" fillId="6" borderId="21" xfId="1" applyNumberFormat="1" applyFont="1" applyFill="1" applyBorder="1" applyAlignment="1" applyProtection="1">
      <alignment horizontal="center" vertical="center" wrapText="1"/>
      <protection hidden="1"/>
    </xf>
    <xf numFmtId="4" fontId="15" fillId="6" borderId="7" xfId="1" applyNumberFormat="1" applyFont="1" applyFill="1" applyBorder="1" applyAlignment="1" applyProtection="1">
      <alignment horizontal="center" vertical="center" wrapText="1"/>
      <protection hidden="1"/>
    </xf>
    <xf numFmtId="4" fontId="15" fillId="6" borderId="8" xfId="1" applyNumberFormat="1" applyFont="1" applyFill="1" applyBorder="1" applyAlignment="1" applyProtection="1">
      <alignment horizontal="center" vertical="center" wrapText="1"/>
      <protection hidden="1"/>
    </xf>
    <xf numFmtId="9" fontId="15" fillId="5" borderId="27" xfId="7" applyFont="1" applyFill="1" applyBorder="1" applyAlignment="1" applyProtection="1">
      <alignment horizontal="center" vertical="center"/>
      <protection hidden="1"/>
    </xf>
    <xf numFmtId="4" fontId="15" fillId="6" borderId="11" xfId="1" applyNumberFormat="1" applyFont="1" applyFill="1" applyBorder="1" applyAlignment="1" applyProtection="1">
      <alignment horizontal="center" vertical="center" wrapText="1"/>
      <protection hidden="1"/>
    </xf>
    <xf numFmtId="4" fontId="15" fillId="6" borderId="12" xfId="1" applyNumberFormat="1" applyFont="1" applyFill="1" applyBorder="1" applyAlignment="1" applyProtection="1">
      <alignment horizontal="center" vertical="center" wrapText="1"/>
      <protection hidden="1"/>
    </xf>
    <xf numFmtId="4" fontId="15" fillId="6" borderId="14" xfId="1" applyNumberFormat="1" applyFont="1" applyFill="1" applyBorder="1" applyAlignment="1" applyProtection="1">
      <alignment horizontal="center" vertical="center" wrapText="1"/>
      <protection hidden="1"/>
    </xf>
    <xf numFmtId="9" fontId="15" fillId="5" borderId="16" xfId="7" applyFont="1" applyFill="1" applyBorder="1" applyAlignment="1" applyProtection="1">
      <alignment horizontal="center" vertical="center"/>
      <protection hidden="1"/>
    </xf>
    <xf numFmtId="4" fontId="15" fillId="6" borderId="28" xfId="1" applyNumberFormat="1" applyFont="1" applyFill="1" applyBorder="1" applyAlignment="1" applyProtection="1">
      <alignment horizontal="center" vertical="center" wrapText="1"/>
      <protection hidden="1"/>
    </xf>
    <xf numFmtId="4" fontId="15" fillId="6" borderId="29" xfId="1" applyNumberFormat="1" applyFont="1" applyFill="1" applyBorder="1" applyAlignment="1" applyProtection="1">
      <alignment horizontal="center" vertical="center" wrapText="1"/>
      <protection hidden="1"/>
    </xf>
    <xf numFmtId="4" fontId="15" fillId="6" borderId="30" xfId="1" applyNumberFormat="1" applyFont="1" applyFill="1" applyBorder="1" applyAlignment="1" applyProtection="1">
      <alignment horizontal="center" vertical="center" wrapText="1"/>
      <protection hidden="1"/>
    </xf>
    <xf numFmtId="9" fontId="15" fillId="5" borderId="31" xfId="7" applyFont="1" applyFill="1" applyBorder="1" applyAlignment="1" applyProtection="1">
      <alignment horizontal="center" vertical="center"/>
      <protection hidden="1"/>
    </xf>
    <xf numFmtId="164" fontId="15" fillId="6" borderId="29" xfId="5" applyNumberFormat="1" applyFont="1" applyFill="1" applyBorder="1" applyAlignment="1" applyProtection="1">
      <alignment horizontal="left" vertical="center" wrapText="1"/>
      <protection hidden="1"/>
    </xf>
    <xf numFmtId="164" fontId="15" fillId="3" borderId="29" xfId="5" applyNumberFormat="1" applyFont="1" applyFill="1" applyBorder="1" applyAlignment="1" applyProtection="1">
      <alignment horizontal="left" vertical="center" wrapText="1"/>
      <protection hidden="1"/>
    </xf>
    <xf numFmtId="0" fontId="12" fillId="4" borderId="1" xfId="1" applyFont="1" applyFill="1" applyBorder="1" applyAlignment="1" applyProtection="1">
      <alignment horizontal="left" vertical="center" wrapText="1"/>
      <protection hidden="1"/>
    </xf>
    <xf numFmtId="164" fontId="16" fillId="4" borderId="26" xfId="5" applyNumberFormat="1" applyFont="1" applyFill="1" applyBorder="1" applyAlignment="1" applyProtection="1">
      <alignment horizontal="left" vertical="center"/>
      <protection hidden="1"/>
    </xf>
    <xf numFmtId="164" fontId="16" fillId="3" borderId="26" xfId="5" applyNumberFormat="1" applyFont="1" applyFill="1" applyBorder="1" applyAlignment="1" applyProtection="1">
      <alignment horizontal="left" vertical="center"/>
      <protection hidden="1"/>
    </xf>
    <xf numFmtId="0" fontId="21" fillId="6" borderId="32" xfId="1" applyFont="1" applyFill="1" applyBorder="1" applyAlignment="1" applyProtection="1">
      <alignment horizontal="center" vertical="top"/>
      <protection hidden="1"/>
    </xf>
    <xf numFmtId="0" fontId="21" fillId="6" borderId="33" xfId="1" applyFont="1" applyFill="1" applyBorder="1" applyAlignment="1" applyProtection="1">
      <alignment horizontal="center" vertical="top"/>
      <protection hidden="1"/>
    </xf>
    <xf numFmtId="0" fontId="21" fillId="6" borderId="34" xfId="1" applyFont="1" applyFill="1" applyBorder="1" applyAlignment="1" applyProtection="1">
      <alignment horizontal="center" vertical="top"/>
      <protection hidden="1"/>
    </xf>
    <xf numFmtId="9" fontId="15" fillId="5" borderId="32" xfId="7" applyFont="1" applyFill="1" applyBorder="1" applyAlignment="1" applyProtection="1">
      <alignment horizontal="center" vertical="center"/>
      <protection hidden="1"/>
    </xf>
    <xf numFmtId="164" fontId="22" fillId="6" borderId="7" xfId="5" applyNumberFormat="1" applyFont="1" applyFill="1" applyBorder="1" applyAlignment="1" applyProtection="1">
      <alignment horizontal="left" vertical="center" wrapText="1"/>
      <protection hidden="1"/>
    </xf>
    <xf numFmtId="164" fontId="22" fillId="3" borderId="7" xfId="5" applyNumberFormat="1" applyFont="1" applyFill="1" applyBorder="1" applyAlignment="1" applyProtection="1">
      <alignment horizontal="left" vertical="center" wrapText="1"/>
      <protection hidden="1"/>
    </xf>
    <xf numFmtId="4" fontId="22" fillId="4" borderId="1" xfId="1" applyNumberFormat="1" applyFont="1" applyFill="1" applyBorder="1" applyAlignment="1" applyProtection="1">
      <alignment horizontal="left" vertical="center"/>
      <protection hidden="1"/>
    </xf>
    <xf numFmtId="4" fontId="22" fillId="4" borderId="2" xfId="1" applyNumberFormat="1" applyFont="1" applyFill="1" applyBorder="1" applyAlignment="1" applyProtection="1">
      <alignment horizontal="left" vertical="center"/>
      <protection hidden="1"/>
    </xf>
    <xf numFmtId="164" fontId="16" fillId="4" borderId="35" xfId="5" applyNumberFormat="1" applyFont="1" applyFill="1" applyBorder="1" applyAlignment="1" applyProtection="1">
      <alignment horizontal="left"/>
      <protection hidden="1"/>
    </xf>
    <xf numFmtId="164" fontId="16" fillId="3" borderId="35" xfId="5" applyNumberFormat="1" applyFont="1" applyFill="1" applyBorder="1" applyAlignment="1" applyProtection="1">
      <alignment horizontal="left"/>
      <protection hidden="1"/>
    </xf>
    <xf numFmtId="0" fontId="1" fillId="0" borderId="0" xfId="1" applyAlignment="1" applyProtection="1">
      <alignment horizontal="center"/>
      <protection hidden="1"/>
    </xf>
    <xf numFmtId="0" fontId="1" fillId="0" borderId="0" xfId="1" applyProtection="1">
      <protection hidden="1"/>
    </xf>
    <xf numFmtId="3" fontId="1" fillId="0" borderId="0" xfId="1" applyNumberFormat="1" applyProtection="1">
      <protection hidden="1"/>
    </xf>
    <xf numFmtId="0" fontId="1" fillId="0" borderId="0" xfId="1" applyAlignment="1" applyProtection="1">
      <alignment horizontal="center"/>
      <protection hidden="1"/>
    </xf>
    <xf numFmtId="0" fontId="23" fillId="0" borderId="0" xfId="1" applyFont="1" applyAlignment="1" applyProtection="1">
      <alignment horizontal="center" vertical="center"/>
      <protection hidden="1"/>
    </xf>
    <xf numFmtId="0" fontId="23" fillId="0" borderId="0" xfId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1" applyFont="1" applyProtection="1"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3" fillId="0" borderId="0" xfId="1" applyFont="1" applyAlignment="1" applyProtection="1">
      <alignment horizontal="left"/>
      <protection hidden="1"/>
    </xf>
    <xf numFmtId="0" fontId="5" fillId="0" borderId="0" xfId="1" applyFont="1" applyProtection="1">
      <protection hidden="1"/>
    </xf>
    <xf numFmtId="0" fontId="6" fillId="2" borderId="1" xfId="0" applyFont="1" applyFill="1" applyBorder="1" applyAlignment="1" applyProtection="1">
      <alignment horizontal="center"/>
      <protection hidden="1"/>
    </xf>
    <xf numFmtId="0" fontId="6" fillId="2" borderId="2" xfId="0" applyFont="1" applyFill="1" applyBorder="1" applyAlignment="1" applyProtection="1">
      <alignment horizontal="center"/>
      <protection hidden="1"/>
    </xf>
    <xf numFmtId="0" fontId="6" fillId="2" borderId="3" xfId="0" applyFont="1" applyFill="1" applyBorder="1" applyAlignment="1" applyProtection="1">
      <alignment horizontal="center"/>
      <protection hidden="1"/>
    </xf>
    <xf numFmtId="0" fontId="9" fillId="2" borderId="4" xfId="2" applyFont="1" applyFill="1" applyBorder="1" applyAlignment="1" applyProtection="1">
      <alignment horizontal="center" vertical="center" wrapText="1"/>
      <protection hidden="1"/>
    </xf>
    <xf numFmtId="0" fontId="9" fillId="2" borderId="5" xfId="2" applyFont="1" applyFill="1" applyBorder="1" applyAlignment="1" applyProtection="1">
      <alignment horizontal="center" vertical="center" wrapText="1"/>
      <protection hidden="1"/>
    </xf>
    <xf numFmtId="0" fontId="9" fillId="2" borderId="6" xfId="2" applyFont="1" applyFill="1" applyBorder="1" applyAlignment="1" applyProtection="1">
      <alignment horizontal="center" vertical="center" wrapText="1"/>
      <protection hidden="1"/>
    </xf>
    <xf numFmtId="0" fontId="1" fillId="0" borderId="7" xfId="1" applyBorder="1" applyProtection="1">
      <protection hidden="1"/>
    </xf>
    <xf numFmtId="3" fontId="10" fillId="0" borderId="9" xfId="3" applyNumberFormat="1" applyFont="1" applyBorder="1" applyAlignment="1" applyProtection="1">
      <alignment horizontal="left" vertical="center" wrapText="1"/>
      <protection hidden="1"/>
    </xf>
    <xf numFmtId="0" fontId="10" fillId="0" borderId="0" xfId="3" applyFont="1" applyAlignment="1" applyProtection="1">
      <alignment horizontal="center" vertical="center" wrapText="1"/>
      <protection hidden="1"/>
    </xf>
    <xf numFmtId="0" fontId="1" fillId="0" borderId="10" xfId="3" applyBorder="1" applyProtection="1">
      <protection hidden="1"/>
    </xf>
    <xf numFmtId="3" fontId="10" fillId="3" borderId="9" xfId="3" applyNumberFormat="1" applyFont="1" applyFill="1" applyBorder="1" applyAlignment="1" applyProtection="1">
      <alignment horizontal="left" vertical="center" wrapText="1"/>
      <protection hidden="1"/>
    </xf>
    <xf numFmtId="0" fontId="10" fillId="3" borderId="0" xfId="3" applyFont="1" applyFill="1" applyAlignment="1" applyProtection="1">
      <alignment horizontal="center" vertical="center" wrapText="1"/>
      <protection hidden="1"/>
    </xf>
    <xf numFmtId="0" fontId="1" fillId="3" borderId="10" xfId="3" applyFill="1" applyBorder="1" applyProtection="1">
      <protection hidden="1"/>
    </xf>
    <xf numFmtId="0" fontId="1" fillId="0" borderId="0" xfId="1" applyAlignment="1" applyProtection="1">
      <alignment horizontal="center" vertical="center"/>
      <protection hidden="1"/>
    </xf>
    <xf numFmtId="3" fontId="11" fillId="4" borderId="11" xfId="3" applyNumberFormat="1" applyFont="1" applyFill="1" applyBorder="1" applyAlignment="1" applyProtection="1">
      <alignment horizontal="center" vertical="center" wrapText="1"/>
      <protection hidden="1"/>
    </xf>
    <xf numFmtId="0" fontId="11" fillId="4" borderId="12" xfId="3" applyFont="1" applyFill="1" applyBorder="1" applyAlignment="1" applyProtection="1">
      <alignment horizontal="center" vertical="center" wrapText="1"/>
      <protection hidden="1"/>
    </xf>
    <xf numFmtId="0" fontId="11" fillId="4" borderId="13" xfId="3" applyFont="1" applyFill="1" applyBorder="1" applyAlignment="1" applyProtection="1">
      <alignment horizontal="center" vertical="center" wrapText="1"/>
      <protection hidden="1"/>
    </xf>
    <xf numFmtId="3" fontId="11" fillId="3" borderId="11" xfId="3" applyNumberFormat="1" applyFont="1" applyFill="1" applyBorder="1" applyAlignment="1" applyProtection="1">
      <alignment horizontal="center" vertical="center" wrapText="1"/>
      <protection hidden="1"/>
    </xf>
    <xf numFmtId="0" fontId="11" fillId="3" borderId="12" xfId="3" applyFont="1" applyFill="1" applyBorder="1" applyAlignment="1" applyProtection="1">
      <alignment horizontal="center" vertical="center" wrapText="1"/>
      <protection hidden="1"/>
    </xf>
    <xf numFmtId="0" fontId="11" fillId="3" borderId="13" xfId="3" applyFont="1" applyFill="1" applyBorder="1" applyAlignment="1" applyProtection="1">
      <alignment horizontal="center" vertical="center" wrapText="1"/>
      <protection hidden="1"/>
    </xf>
    <xf numFmtId="0" fontId="12" fillId="4" borderId="11" xfId="3" applyFont="1" applyFill="1" applyBorder="1" applyAlignment="1" applyProtection="1">
      <alignment vertical="center" wrapText="1"/>
      <protection hidden="1"/>
    </xf>
    <xf numFmtId="0" fontId="12" fillId="4" borderId="12" xfId="3" applyFont="1" applyFill="1" applyBorder="1" applyAlignment="1" applyProtection="1">
      <alignment vertical="center" wrapText="1"/>
      <protection hidden="1"/>
    </xf>
    <xf numFmtId="0" fontId="12" fillId="4" borderId="13" xfId="3" applyFont="1" applyFill="1" applyBorder="1" applyAlignment="1" applyProtection="1">
      <alignment vertical="center" wrapText="1"/>
      <protection hidden="1"/>
    </xf>
    <xf numFmtId="0" fontId="12" fillId="3" borderId="11" xfId="3" applyFont="1" applyFill="1" applyBorder="1" applyAlignment="1" applyProtection="1">
      <alignment vertical="center" wrapText="1"/>
      <protection hidden="1"/>
    </xf>
    <xf numFmtId="0" fontId="12" fillId="3" borderId="12" xfId="3" applyFont="1" applyFill="1" applyBorder="1" applyAlignment="1" applyProtection="1">
      <alignment vertical="center" wrapText="1"/>
      <protection hidden="1"/>
    </xf>
    <xf numFmtId="0" fontId="12" fillId="3" borderId="13" xfId="3" applyFont="1" applyFill="1" applyBorder="1" applyAlignment="1" applyProtection="1">
      <alignment vertical="center" wrapText="1"/>
      <protection hidden="1"/>
    </xf>
    <xf numFmtId="3" fontId="10" fillId="0" borderId="11" xfId="1" applyNumberFormat="1" applyFont="1" applyBorder="1" applyAlignment="1" applyProtection="1">
      <alignment horizontal="right" vertical="center" wrapText="1"/>
      <protection hidden="1"/>
    </xf>
    <xf numFmtId="164" fontId="17" fillId="0" borderId="13" xfId="6" applyNumberFormat="1" applyFont="1" applyFill="1" applyBorder="1" applyAlignment="1" applyProtection="1">
      <alignment horizontal="right" vertical="center"/>
      <protection hidden="1"/>
    </xf>
    <xf numFmtId="3" fontId="10" fillId="3" borderId="11" xfId="1" applyNumberFormat="1" applyFont="1" applyFill="1" applyBorder="1" applyAlignment="1" applyProtection="1">
      <alignment horizontal="right" vertical="center" wrapText="1"/>
      <protection hidden="1"/>
    </xf>
    <xf numFmtId="164" fontId="17" fillId="3" borderId="13" xfId="6" applyNumberFormat="1" applyFont="1" applyFill="1" applyBorder="1" applyAlignment="1" applyProtection="1">
      <alignment horizontal="right" vertical="center"/>
      <protection hidden="1"/>
    </xf>
    <xf numFmtId="3" fontId="10" fillId="8" borderId="11" xfId="1" applyNumberFormat="1" applyFont="1" applyFill="1" applyBorder="1" applyAlignment="1" applyProtection="1">
      <alignment horizontal="right" vertical="center" wrapText="1"/>
      <protection hidden="1"/>
    </xf>
    <xf numFmtId="3" fontId="12" fillId="0" borderId="16" xfId="1" applyNumberFormat="1" applyFont="1" applyBorder="1" applyAlignment="1" applyProtection="1">
      <alignment horizontal="right" vertical="center" wrapText="1"/>
      <protection hidden="1"/>
    </xf>
    <xf numFmtId="164" fontId="18" fillId="0" borderId="17" xfId="6" applyNumberFormat="1" applyFont="1" applyFill="1" applyBorder="1" applyAlignment="1" applyProtection="1">
      <alignment horizontal="right" vertical="center"/>
      <protection hidden="1"/>
    </xf>
    <xf numFmtId="0" fontId="1" fillId="0" borderId="18" xfId="1" applyBorder="1" applyProtection="1">
      <protection hidden="1"/>
    </xf>
    <xf numFmtId="164" fontId="18" fillId="8" borderId="17" xfId="6" applyNumberFormat="1" applyFont="1" applyFill="1" applyBorder="1" applyAlignment="1" applyProtection="1">
      <alignment horizontal="right" vertical="center"/>
      <protection hidden="1"/>
    </xf>
    <xf numFmtId="3" fontId="12" fillId="3" borderId="16" xfId="1" applyNumberFormat="1" applyFont="1" applyFill="1" applyBorder="1" applyAlignment="1" applyProtection="1">
      <alignment horizontal="right" vertical="center" wrapText="1"/>
      <protection hidden="1"/>
    </xf>
    <xf numFmtId="164" fontId="18" fillId="3" borderId="17" xfId="6" applyNumberFormat="1" applyFont="1" applyFill="1" applyBorder="1" applyAlignment="1" applyProtection="1">
      <alignment horizontal="right" vertical="center"/>
      <protection hidden="1"/>
    </xf>
    <xf numFmtId="0" fontId="1" fillId="3" borderId="18" xfId="1" applyFill="1" applyBorder="1" applyProtection="1">
      <protection hidden="1"/>
    </xf>
    <xf numFmtId="3" fontId="12" fillId="0" borderId="9" xfId="1" applyNumberFormat="1" applyFont="1" applyBorder="1" applyAlignment="1" applyProtection="1">
      <alignment horizontal="right" vertical="center" wrapText="1"/>
      <protection hidden="1"/>
    </xf>
    <xf numFmtId="3" fontId="12" fillId="3" borderId="9" xfId="1" applyNumberFormat="1" applyFont="1" applyFill="1" applyBorder="1" applyAlignment="1" applyProtection="1">
      <alignment horizontal="right" vertical="center" wrapText="1"/>
      <protection hidden="1"/>
    </xf>
    <xf numFmtId="0" fontId="12" fillId="4" borderId="16" xfId="1" applyFont="1" applyFill="1" applyBorder="1" applyAlignment="1" applyProtection="1">
      <alignment vertical="center" wrapText="1"/>
      <protection hidden="1"/>
    </xf>
    <xf numFmtId="0" fontId="12" fillId="3" borderId="16" xfId="1" applyFont="1" applyFill="1" applyBorder="1" applyAlignment="1" applyProtection="1">
      <alignment vertical="center" wrapText="1"/>
      <protection hidden="1"/>
    </xf>
    <xf numFmtId="3" fontId="10" fillId="0" borderId="21" xfId="1" applyNumberFormat="1" applyFont="1" applyBorder="1" applyAlignment="1" applyProtection="1">
      <alignment horizontal="right" vertical="center" wrapText="1"/>
      <protection hidden="1"/>
    </xf>
    <xf numFmtId="3" fontId="10" fillId="3" borderId="21" xfId="1" applyNumberFormat="1" applyFont="1" applyFill="1" applyBorder="1" applyAlignment="1" applyProtection="1">
      <alignment horizontal="right" vertical="center" wrapText="1"/>
      <protection hidden="1"/>
    </xf>
    <xf numFmtId="0" fontId="10" fillId="0" borderId="9" xfId="1" applyFont="1" applyBorder="1" applyAlignment="1" applyProtection="1">
      <alignment vertical="center" wrapText="1"/>
      <protection hidden="1"/>
    </xf>
    <xf numFmtId="0" fontId="10" fillId="3" borderId="9" xfId="1" applyFont="1" applyFill="1" applyBorder="1" applyAlignment="1" applyProtection="1">
      <alignment vertical="center" wrapText="1"/>
      <protection hidden="1"/>
    </xf>
    <xf numFmtId="0" fontId="1" fillId="0" borderId="9" xfId="1" applyBorder="1" applyProtection="1">
      <protection hidden="1"/>
    </xf>
    <xf numFmtId="3" fontId="1" fillId="3" borderId="9" xfId="1" applyNumberFormat="1" applyFill="1" applyBorder="1" applyProtection="1">
      <protection hidden="1"/>
    </xf>
    <xf numFmtId="3" fontId="20" fillId="0" borderId="11" xfId="1" applyNumberFormat="1" applyFont="1" applyBorder="1" applyAlignment="1" applyProtection="1">
      <alignment horizontal="right" vertical="center" wrapText="1"/>
      <protection hidden="1"/>
    </xf>
    <xf numFmtId="3" fontId="20" fillId="3" borderId="11" xfId="1" applyNumberFormat="1" applyFont="1" applyFill="1" applyBorder="1" applyAlignment="1" applyProtection="1">
      <alignment horizontal="right" vertical="center" wrapText="1"/>
      <protection hidden="1"/>
    </xf>
    <xf numFmtId="0" fontId="10" fillId="0" borderId="9" xfId="1" applyFont="1" applyBorder="1" applyAlignment="1" applyProtection="1">
      <alignment horizontal="center" vertical="center" wrapText="1"/>
      <protection hidden="1"/>
    </xf>
    <xf numFmtId="0" fontId="10" fillId="3" borderId="9" xfId="1" applyFont="1" applyFill="1" applyBorder="1" applyAlignment="1" applyProtection="1">
      <alignment horizontal="center" vertical="center" wrapText="1"/>
      <protection hidden="1"/>
    </xf>
    <xf numFmtId="3" fontId="12" fillId="0" borderId="9" xfId="1" applyNumberFormat="1" applyFont="1" applyBorder="1" applyAlignment="1" applyProtection="1">
      <alignment vertical="center" wrapText="1"/>
      <protection hidden="1"/>
    </xf>
    <xf numFmtId="3" fontId="12" fillId="3" borderId="9" xfId="1" applyNumberFormat="1" applyFont="1" applyFill="1" applyBorder="1" applyAlignment="1" applyProtection="1">
      <alignment vertical="center" wrapText="1"/>
      <protection hidden="1"/>
    </xf>
    <xf numFmtId="0" fontId="12" fillId="0" borderId="16" xfId="1" applyFont="1" applyBorder="1" applyAlignment="1" applyProtection="1">
      <alignment vertical="center" wrapText="1"/>
      <protection hidden="1"/>
    </xf>
    <xf numFmtId="0" fontId="10" fillId="0" borderId="16" xfId="1" applyFont="1" applyBorder="1" applyAlignment="1" applyProtection="1">
      <alignment vertical="center" wrapText="1"/>
      <protection hidden="1"/>
    </xf>
    <xf numFmtId="0" fontId="10" fillId="3" borderId="16" xfId="1" applyFont="1" applyFill="1" applyBorder="1" applyAlignment="1" applyProtection="1">
      <alignment vertical="center" wrapText="1"/>
      <protection hidden="1"/>
    </xf>
    <xf numFmtId="3" fontId="12" fillId="8" borderId="16" xfId="1" applyNumberFormat="1" applyFont="1" applyFill="1" applyBorder="1" applyAlignment="1" applyProtection="1">
      <alignment horizontal="right" vertical="center" wrapText="1"/>
      <protection hidden="1"/>
    </xf>
    <xf numFmtId="3" fontId="12" fillId="4" borderId="1" xfId="1" applyNumberFormat="1" applyFont="1" applyFill="1" applyBorder="1" applyAlignment="1" applyProtection="1">
      <alignment vertical="center" wrapText="1"/>
      <protection hidden="1"/>
    </xf>
    <xf numFmtId="3" fontId="12" fillId="3" borderId="1" xfId="1" applyNumberFormat="1" applyFont="1" applyFill="1" applyBorder="1" applyAlignment="1" applyProtection="1">
      <alignment vertical="center" wrapText="1"/>
      <protection hidden="1"/>
    </xf>
    <xf numFmtId="3" fontId="12" fillId="3" borderId="2" xfId="1" applyNumberFormat="1" applyFont="1" applyFill="1" applyBorder="1" applyAlignment="1" applyProtection="1">
      <alignment vertical="center" wrapText="1"/>
      <protection hidden="1"/>
    </xf>
    <xf numFmtId="3" fontId="12" fillId="4" borderId="3" xfId="1" applyNumberFormat="1" applyFont="1" applyFill="1" applyBorder="1" applyAlignment="1" applyProtection="1">
      <alignment vertical="center" wrapText="1"/>
      <protection hidden="1"/>
    </xf>
    <xf numFmtId="3" fontId="11" fillId="4" borderId="23" xfId="1" applyNumberFormat="1" applyFont="1" applyFill="1" applyBorder="1" applyAlignment="1" applyProtection="1">
      <alignment horizontal="center" vertical="center" wrapText="1"/>
      <protection hidden="1"/>
    </xf>
    <xf numFmtId="3" fontId="11" fillId="4" borderId="17" xfId="3" applyNumberFormat="1" applyFont="1" applyFill="1" applyBorder="1" applyAlignment="1" applyProtection="1">
      <alignment horizontal="center" vertical="center" wrapText="1"/>
      <protection hidden="1"/>
    </xf>
    <xf numFmtId="3" fontId="11" fillId="3" borderId="23" xfId="1" applyNumberFormat="1" applyFont="1" applyFill="1" applyBorder="1" applyAlignment="1" applyProtection="1">
      <alignment horizontal="center" vertical="center" wrapText="1"/>
      <protection hidden="1"/>
    </xf>
    <xf numFmtId="9" fontId="15" fillId="0" borderId="21" xfId="7" applyFont="1" applyFill="1" applyBorder="1" applyAlignment="1" applyProtection="1">
      <alignment horizontal="center" vertical="center"/>
      <protection hidden="1"/>
    </xf>
    <xf numFmtId="9" fontId="15" fillId="3" borderId="21" xfId="7" applyFont="1" applyFill="1" applyBorder="1" applyAlignment="1" applyProtection="1">
      <alignment horizontal="center" vertical="center"/>
      <protection hidden="1"/>
    </xf>
    <xf numFmtId="9" fontId="15" fillId="0" borderId="11" xfId="7" applyFont="1" applyFill="1" applyBorder="1" applyAlignment="1" applyProtection="1">
      <alignment horizontal="center" vertical="center"/>
      <protection hidden="1"/>
    </xf>
    <xf numFmtId="9" fontId="15" fillId="3" borderId="11" xfId="7" applyFont="1" applyFill="1" applyBorder="1" applyAlignment="1" applyProtection="1">
      <alignment horizontal="center" vertical="center"/>
      <protection hidden="1"/>
    </xf>
    <xf numFmtId="9" fontId="15" fillId="0" borderId="28" xfId="7" applyFont="1" applyFill="1" applyBorder="1" applyAlignment="1" applyProtection="1">
      <alignment horizontal="center" vertical="center"/>
      <protection hidden="1"/>
    </xf>
    <xf numFmtId="9" fontId="15" fillId="3" borderId="28" xfId="7" applyFont="1" applyFill="1" applyBorder="1" applyAlignment="1" applyProtection="1">
      <alignment horizontal="center" vertical="center"/>
      <protection hidden="1"/>
    </xf>
    <xf numFmtId="4" fontId="22" fillId="4" borderId="32" xfId="1" applyNumberFormat="1" applyFont="1" applyFill="1" applyBorder="1" applyAlignment="1" applyProtection="1">
      <alignment horizontal="center" vertical="center"/>
      <protection hidden="1"/>
    </xf>
    <xf numFmtId="4" fontId="22" fillId="4" borderId="33" xfId="1" applyNumberFormat="1" applyFont="1" applyFill="1" applyBorder="1" applyAlignment="1" applyProtection="1">
      <alignment horizontal="center" vertical="center"/>
      <protection hidden="1"/>
    </xf>
    <xf numFmtId="4" fontId="22" fillId="3" borderId="32" xfId="1" applyNumberFormat="1" applyFont="1" applyFill="1" applyBorder="1" applyAlignment="1" applyProtection="1">
      <alignment horizontal="center" vertical="center"/>
      <protection hidden="1"/>
    </xf>
    <xf numFmtId="4" fontId="22" fillId="3" borderId="33" xfId="1" applyNumberFormat="1" applyFont="1" applyFill="1" applyBorder="1" applyAlignment="1" applyProtection="1">
      <alignment horizontal="center" vertical="center"/>
      <protection hidden="1"/>
    </xf>
    <xf numFmtId="4" fontId="22" fillId="4" borderId="34" xfId="1" applyNumberFormat="1" applyFont="1" applyFill="1" applyBorder="1" applyAlignment="1" applyProtection="1">
      <alignment horizontal="center" vertical="center"/>
      <protection hidden="1"/>
    </xf>
    <xf numFmtId="0" fontId="17" fillId="2" borderId="1" xfId="2" applyFont="1" applyFill="1" applyBorder="1" applyAlignment="1" applyProtection="1">
      <alignment horizontal="center" vertical="center" wrapText="1"/>
      <protection hidden="1"/>
    </xf>
    <xf numFmtId="0" fontId="17" fillId="2" borderId="2" xfId="2" applyFont="1" applyFill="1" applyBorder="1" applyAlignment="1" applyProtection="1">
      <alignment horizontal="center" vertical="center" wrapText="1"/>
      <protection hidden="1"/>
    </xf>
    <xf numFmtId="0" fontId="17" fillId="2" borderId="3" xfId="2" applyFont="1" applyFill="1" applyBorder="1" applyAlignment="1" applyProtection="1">
      <alignment horizontal="center" vertical="center" wrapText="1"/>
      <protection hidden="1"/>
    </xf>
    <xf numFmtId="0" fontId="17" fillId="9" borderId="1" xfId="2" applyFont="1" applyFill="1" applyBorder="1" applyAlignment="1" applyProtection="1">
      <alignment horizontal="center" vertical="center" wrapText="1"/>
      <protection hidden="1"/>
    </xf>
    <xf numFmtId="0" fontId="17" fillId="9" borderId="2" xfId="2" applyFont="1" applyFill="1" applyBorder="1" applyAlignment="1" applyProtection="1">
      <alignment horizontal="center" vertical="center" wrapText="1"/>
      <protection hidden="1"/>
    </xf>
    <xf numFmtId="0" fontId="17" fillId="9" borderId="3" xfId="2" applyFont="1" applyFill="1" applyBorder="1" applyAlignment="1" applyProtection="1">
      <alignment horizontal="center" vertical="center" wrapText="1"/>
      <protection hidden="1"/>
    </xf>
    <xf numFmtId="0" fontId="17" fillId="3" borderId="1" xfId="2" applyFont="1" applyFill="1" applyBorder="1" applyAlignment="1" applyProtection="1">
      <alignment horizontal="center" vertical="center" wrapText="1"/>
      <protection hidden="1"/>
    </xf>
    <xf numFmtId="0" fontId="17" fillId="3" borderId="2" xfId="2" applyFont="1" applyFill="1" applyBorder="1" applyAlignment="1" applyProtection="1">
      <alignment horizontal="center" vertical="center" wrapText="1"/>
      <protection hidden="1"/>
    </xf>
    <xf numFmtId="0" fontId="17" fillId="3" borderId="3" xfId="2" applyFont="1" applyFill="1" applyBorder="1" applyAlignment="1" applyProtection="1">
      <alignment horizontal="center" vertical="center" wrapText="1"/>
      <protection hidden="1"/>
    </xf>
  </cellXfs>
  <cellStyles count="8">
    <cellStyle name="Moneda 2" xfId="6" xr:uid="{284AE160-D3BE-46BE-B92F-401D1EC0FE85}"/>
    <cellStyle name="Moneda 6" xfId="5" xr:uid="{05FCD854-E0B9-41A8-82F2-C8E63DFB2BC4}"/>
    <cellStyle name="Normal" xfId="0" builtinId="0"/>
    <cellStyle name="Normal 2" xfId="1" xr:uid="{4FA900FB-85BB-42C1-BA9D-A7ECD9C05A71}"/>
    <cellStyle name="Normal 3" xfId="4" xr:uid="{5C30B73C-C8FD-4B0A-B764-DF7D98318AD7}"/>
    <cellStyle name="Normal 5" xfId="2" xr:uid="{055C3D54-99A0-4ECF-837E-EFC141A15421}"/>
    <cellStyle name="Normal 7" xfId="3" xr:uid="{112EFC57-C141-4DA0-8751-8494E71C421E}"/>
    <cellStyle name="Porcentaje 3" xfId="7" xr:uid="{6502F0AE-434E-4B12-8F74-CD043A82CB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581201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A7873F5-EBF0-465C-813D-D51D87A79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315987" cy="77560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akap%2013%2010%202020%20DA\GAF%202026\EVALUACIONES%20Y%20COMPONENTES%202026\2026%20EVALUACIONES%20Y%20COMPONENTES\SAMC%2003%20DE%202026%20FRR%20PTO%20INIRIDA%20GUAIN&#205;A\Evaluaci&#243;n%20Final%20SAMC%2003%202026%20FRR%20OBRA%20PUERTO%20IN&#205;RIDA.xlsx" TargetMode="External"/><Relationship Id="rId1" Type="http://schemas.openxmlformats.org/officeDocument/2006/relationships/externalLinkPath" Target="Evaluaci&#243;n%20Final%20SAMC%2003%202026%20FRR%20OBRA%20PUERTO%20IN&#205;RID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C\IDU\ST-1197\ANEXO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ristian\EVALUACIONES%20BERNARDO\AGOSTO-2000\IDU-LP-DTE-058-2000\LICITACIONES\IDU-LP-DTE-108-99\Jco\Evaluaciones\FRANCISCO\IDU-CM-GPL-007-98\Fernando\licitaciones\idu-lp-st-05-97\EXP-LP-05-9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VALUACIONES%201999%20(AGO-)\IDU-LP-DTMV-083-1999\FRANCISC\IDU-LP-DTC-030-99\Jco\Evaluaciones\FRANCISCO\IDU-CM-GPL-007-98\Fernando\licitaciones\idu-lp-st-05-97\EXP-LP-05-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DICADORES -RUP- HOJA. Trab"/>
      <sheetName val="VERIFICACIÓN PROPUESTA F 4"/>
      <sheetName val="EVALUACION ECONOMICA "/>
      <sheetName val="PRECIOS ARTIFI BAJOS "/>
    </sheetNames>
    <sheetDataSet>
      <sheetData sheetId="0">
        <row r="1">
          <cell r="A1" t="str">
            <v>FONDO ROTATORIO DE LA REGISTRADURIA NACIONAL</v>
          </cell>
        </row>
        <row r="3">
          <cell r="A3" t="str">
            <v>PROCESO DE SELECCIÓN ABREVIADA DE MENOR CUANTÍA No. 03 de 2026 - FRR</v>
          </cell>
        </row>
        <row r="5">
          <cell r="A5" t="str">
            <v>OBJETO: “Contratar bajo el sistema de precios unitarios fijos sin fórmula de reajuste la adecuación y mantenimiento de la sede de la Registraduría especial de Puerto Inirida - Guania.”</v>
          </cell>
        </row>
        <row r="11">
          <cell r="C11" t="str">
            <v>GRANADA VALENCIA BERMORI
NIT:76325377-3</v>
          </cell>
        </row>
        <row r="26">
          <cell r="C26" t="str">
            <v>SOLUCIONES PRACTICAS CIVILES SAS
NIT:901400169-0</v>
          </cell>
        </row>
        <row r="41">
          <cell r="C41" t="str">
            <v>HEOS INGENIERIA &amp; DISEÑO S.A.S.
NIT:900891523-7</v>
          </cell>
        </row>
        <row r="56">
          <cell r="C56" t="str">
            <v>MARA LIMITADA
NIT:800020156-8</v>
          </cell>
        </row>
        <row r="71">
          <cell r="C71" t="str">
            <v>MACROVIL SAS
NIT:901222449-4</v>
          </cell>
        </row>
        <row r="87">
          <cell r="C87" t="str">
            <v>INGNOVA R P R CONSTRUCCIONES SAS
NIT:901383601-8</v>
          </cell>
        </row>
        <row r="103">
          <cell r="C103" t="str">
            <v>CONESTRUCTURAR INGENIERÍA Y SERVICIOS S.A.S
N.I.T: 900.423.351-0</v>
          </cell>
        </row>
        <row r="119">
          <cell r="C119" t="str">
            <v>EKLECTICA ARQUITECTURA SAS
NIT: 901870910 8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2"/>
    </sheetNames>
    <sheetDataSet>
      <sheetData sheetId="0" refreshError="1">
        <row r="92">
          <cell r="B92" t="str">
            <v>INSTITUTO  DE  DESARROLLO  URBANO</v>
          </cell>
        </row>
        <row r="93">
          <cell r="B93" t="str">
            <v>PROYECTO: AVENIDA CIUDAD DE CALI</v>
          </cell>
          <cell r="I93" t="str">
            <v>SECTOR :</v>
          </cell>
          <cell r="J93" t="str">
            <v>CALLE 13 - AVENIDA  AMERICAS</v>
          </cell>
        </row>
        <row r="95">
          <cell r="B95" t="str">
            <v>CAP.</v>
          </cell>
          <cell r="C95" t="str">
            <v>ITEM</v>
          </cell>
          <cell r="D95" t="str">
            <v>ESP. GEN.</v>
          </cell>
          <cell r="E95" t="str">
            <v>ESP. PART.</v>
          </cell>
          <cell r="F95" t="str">
            <v>G.P.P.</v>
          </cell>
          <cell r="G95" t="str">
            <v>G. AJUSTE</v>
          </cell>
          <cell r="H95" t="str">
            <v>DESCRIPCION</v>
          </cell>
          <cell r="I95" t="str">
            <v>UN.</v>
          </cell>
          <cell r="J95" t="str">
            <v>CANTID.</v>
          </cell>
          <cell r="K95" t="str">
            <v>V/UNITARIO</v>
          </cell>
          <cell r="L95" t="str">
            <v>V/PARCIAL</v>
          </cell>
          <cell r="M95" t="str">
            <v>V/CAPITULO</v>
          </cell>
        </row>
        <row r="96">
          <cell r="C96" t="str">
            <v>13,1,2,19</v>
          </cell>
          <cell r="E96" t="str">
            <v>Norma EEB</v>
          </cell>
          <cell r="F96" t="str">
            <v>IEL</v>
          </cell>
          <cell r="G96">
            <v>6</v>
          </cell>
          <cell r="H96" t="str">
            <v>Cable subterraneo de cobre triplex tipo XLPE clase 15kV No 4/0 AWG</v>
          </cell>
          <cell r="I96" t="str">
            <v>ml</v>
          </cell>
          <cell r="J96">
            <v>3690</v>
          </cell>
          <cell r="K96">
            <v>56097</v>
          </cell>
          <cell r="L96">
            <v>206997930</v>
          </cell>
        </row>
        <row r="97">
          <cell r="C97" t="str">
            <v>13,1,2,20</v>
          </cell>
          <cell r="E97" t="str">
            <v>Norma EEB</v>
          </cell>
          <cell r="F97" t="str">
            <v>IEL</v>
          </cell>
          <cell r="G97">
            <v>6</v>
          </cell>
          <cell r="H97" t="str">
            <v>CS338.  Barraje preformado de media tension.</v>
          </cell>
          <cell r="I97" t="str">
            <v>un</v>
          </cell>
          <cell r="J97">
            <v>69</v>
          </cell>
          <cell r="K97">
            <v>90087</v>
          </cell>
          <cell r="L97">
            <v>6216003</v>
          </cell>
        </row>
        <row r="98">
          <cell r="C98" t="str">
            <v>13,1,2,21</v>
          </cell>
          <cell r="E98" t="str">
            <v>Norma EEB</v>
          </cell>
          <cell r="F98" t="str">
            <v>IEL</v>
          </cell>
          <cell r="G98">
            <v>6</v>
          </cell>
          <cell r="H98" t="str">
            <v>CS336.  Terminal tipo codo de media tension.</v>
          </cell>
          <cell r="I98" t="str">
            <v>un</v>
          </cell>
          <cell r="K98">
            <v>368682</v>
          </cell>
        </row>
        <row r="99">
          <cell r="C99" t="str">
            <v>13,1,3</v>
          </cell>
          <cell r="H99" t="str">
            <v>REUBICACIoN</v>
          </cell>
        </row>
        <row r="100">
          <cell r="C100" t="str">
            <v>13,1,3,1</v>
          </cell>
          <cell r="E100" t="str">
            <v>Norma EEB</v>
          </cell>
          <cell r="F100" t="str">
            <v>IEL</v>
          </cell>
          <cell r="G100">
            <v>6</v>
          </cell>
          <cell r="H100" t="str">
            <v>Poste de concreto</v>
          </cell>
          <cell r="I100" t="str">
            <v>un</v>
          </cell>
          <cell r="J100">
            <v>31</v>
          </cell>
          <cell r="K100">
            <v>93558</v>
          </cell>
          <cell r="L100">
            <v>2900298</v>
          </cell>
        </row>
        <row r="101">
          <cell r="C101" t="str">
            <v>13,1,3,2</v>
          </cell>
          <cell r="E101" t="str">
            <v>Norma EEB</v>
          </cell>
          <cell r="F101" t="str">
            <v>IEL</v>
          </cell>
          <cell r="G101">
            <v>6</v>
          </cell>
          <cell r="H101" t="str">
            <v>Herrajes de baja tension</v>
          </cell>
          <cell r="I101" t="str">
            <v>un</v>
          </cell>
          <cell r="J101">
            <v>14</v>
          </cell>
          <cell r="K101">
            <v>22558</v>
          </cell>
          <cell r="L101">
            <v>315812</v>
          </cell>
        </row>
        <row r="102">
          <cell r="C102" t="str">
            <v>13,1,3,3</v>
          </cell>
          <cell r="E102" t="str">
            <v>Norma EEB</v>
          </cell>
          <cell r="F102" t="str">
            <v>IEL</v>
          </cell>
          <cell r="G102">
            <v>6</v>
          </cell>
          <cell r="H102" t="str">
            <v>Transformador trifasico menor de 100 kVA (incluye accesorios y bajantes nuevas)</v>
          </cell>
          <cell r="I102" t="str">
            <v>un</v>
          </cell>
          <cell r="J102">
            <v>5</v>
          </cell>
          <cell r="K102">
            <v>578005</v>
          </cell>
          <cell r="L102">
            <v>2890025</v>
          </cell>
        </row>
        <row r="103">
          <cell r="C103" t="str">
            <v>13,1,3,4</v>
          </cell>
          <cell r="E103" t="str">
            <v>Norma EEB</v>
          </cell>
          <cell r="F103" t="str">
            <v>IEL</v>
          </cell>
          <cell r="G103">
            <v>6</v>
          </cell>
          <cell r="H103" t="str">
            <v>Transformador trifasico mayor de 100 kVA (incluye accesorios y bajantes nuevas)</v>
          </cell>
          <cell r="I103" t="str">
            <v>un</v>
          </cell>
          <cell r="J103">
            <v>1</v>
          </cell>
          <cell r="K103">
            <v>578005</v>
          </cell>
          <cell r="L103">
            <v>578005</v>
          </cell>
        </row>
        <row r="104">
          <cell r="C104">
            <v>13.2</v>
          </cell>
          <cell r="H104" t="str">
            <v>ILUMINACION</v>
          </cell>
        </row>
        <row r="105">
          <cell r="C105" t="str">
            <v>13,2,1</v>
          </cell>
          <cell r="H105" t="str">
            <v>SUMINISTRO, TRANSPORTE E INSTALACION</v>
          </cell>
        </row>
        <row r="106">
          <cell r="C106" t="str">
            <v>13,2,1,1</v>
          </cell>
          <cell r="E106" t="str">
            <v>Norma EEB</v>
          </cell>
          <cell r="F106" t="str">
            <v>IEL</v>
          </cell>
          <cell r="G106">
            <v>6</v>
          </cell>
          <cell r="H106" t="str">
            <v>AP301.  Luminaria de sodio 250 W (incluye fotocontrol, brazo y bombilla, con alambrada y empalmes)</v>
          </cell>
          <cell r="I106" t="str">
            <v>un</v>
          </cell>
          <cell r="J106">
            <v>166</v>
          </cell>
          <cell r="K106">
            <v>448938</v>
          </cell>
          <cell r="L106">
            <v>74523708</v>
          </cell>
        </row>
        <row r="107">
          <cell r="C107" t="str">
            <v>13,2,1,2</v>
          </cell>
          <cell r="E107" t="str">
            <v>Norma EEB</v>
          </cell>
          <cell r="F107" t="str">
            <v>IEL</v>
          </cell>
          <cell r="G107">
            <v>6</v>
          </cell>
          <cell r="H107" t="str">
            <v>Poste de concreto 14 m 750 Kg</v>
          </cell>
          <cell r="I107" t="str">
            <v>un</v>
          </cell>
          <cell r="J107">
            <v>123</v>
          </cell>
          <cell r="K107">
            <v>529269</v>
          </cell>
          <cell r="L107">
            <v>65100087</v>
          </cell>
        </row>
        <row r="108">
          <cell r="C108" t="str">
            <v>13,2,1,3</v>
          </cell>
          <cell r="D108" t="str">
            <v>Seccion 52</v>
          </cell>
          <cell r="E108" t="str">
            <v>Norma EEB</v>
          </cell>
          <cell r="F108" t="str">
            <v>IEL</v>
          </cell>
          <cell r="G108">
            <v>6</v>
          </cell>
          <cell r="H108" t="str">
            <v>Canalizacion (1 ducto PVC tipo EB, 3") en zona verde</v>
          </cell>
          <cell r="I108" t="str">
            <v>ml</v>
          </cell>
          <cell r="J108">
            <v>1452</v>
          </cell>
          <cell r="K108">
            <v>8812</v>
          </cell>
          <cell r="L108">
            <v>12795024</v>
          </cell>
        </row>
        <row r="109">
          <cell r="C109" t="str">
            <v>13,2,1,4</v>
          </cell>
          <cell r="D109" t="str">
            <v>Seccion 52</v>
          </cell>
          <cell r="E109" t="str">
            <v>Norma EEB</v>
          </cell>
          <cell r="F109" t="str">
            <v>IEL</v>
          </cell>
          <cell r="G109">
            <v>6</v>
          </cell>
          <cell r="H109" t="str">
            <v>Canalizacion (2 ductos PVC tipo EB, 3"c/u) en zona verde</v>
          </cell>
          <cell r="I109" t="str">
            <v>ml</v>
          </cell>
          <cell r="J109">
            <v>2070</v>
          </cell>
          <cell r="K109">
            <v>11892</v>
          </cell>
          <cell r="L109">
            <v>24616440</v>
          </cell>
        </row>
        <row r="110">
          <cell r="C110" t="str">
            <v>13,2,1,5</v>
          </cell>
          <cell r="D110" t="str">
            <v>Seccion 52</v>
          </cell>
          <cell r="E110" t="str">
            <v>Norma EEB</v>
          </cell>
          <cell r="F110" t="str">
            <v>IEL</v>
          </cell>
          <cell r="G110">
            <v>6</v>
          </cell>
          <cell r="H110" t="str">
            <v>Canalizacion (2 ductos PVC tipo DB, 3"c/u) en cruce de calzada</v>
          </cell>
          <cell r="I110" t="str">
            <v>ml</v>
          </cell>
          <cell r="J110">
            <v>2031</v>
          </cell>
          <cell r="K110">
            <v>17619</v>
          </cell>
          <cell r="L110">
            <v>35784189</v>
          </cell>
        </row>
        <row r="111">
          <cell r="C111" t="str">
            <v>13,2,1,6</v>
          </cell>
          <cell r="D111" t="str">
            <v>Seccion 52</v>
          </cell>
          <cell r="E111" t="str">
            <v>Norma EEB</v>
          </cell>
          <cell r="F111" t="str">
            <v>IEL</v>
          </cell>
          <cell r="G111">
            <v>6</v>
          </cell>
          <cell r="H111" t="str">
            <v>Canalizacion (2 ductos PVC tipo EB, 3"c/u) en zona dura</v>
          </cell>
          <cell r="I111" t="str">
            <v>ml</v>
          </cell>
          <cell r="J111">
            <v>1050</v>
          </cell>
          <cell r="K111">
            <v>17619</v>
          </cell>
          <cell r="L111">
            <v>18499950</v>
          </cell>
        </row>
        <row r="112">
          <cell r="C112" t="str">
            <v>13,2,1,7</v>
          </cell>
          <cell r="E112" t="str">
            <v>Norma EEB</v>
          </cell>
          <cell r="F112" t="str">
            <v>IEL</v>
          </cell>
          <cell r="G112">
            <v>6</v>
          </cell>
          <cell r="H112" t="str">
            <v>CS274.  Caja de inspeccion para alumbrado publico y acometidas de baja tension</v>
          </cell>
          <cell r="I112" t="str">
            <v>un</v>
          </cell>
          <cell r="J112">
            <v>45</v>
          </cell>
          <cell r="K112">
            <v>171497</v>
          </cell>
          <cell r="L112">
            <v>7717365</v>
          </cell>
        </row>
        <row r="113">
          <cell r="C113" t="str">
            <v>13,2,1,8</v>
          </cell>
          <cell r="E113" t="str">
            <v>Norma EEB</v>
          </cell>
          <cell r="F113" t="str">
            <v>IEL</v>
          </cell>
          <cell r="G113">
            <v>6</v>
          </cell>
          <cell r="H113" t="str">
            <v>Cable subterraneo de aluminio con doble aislamiento en polietileno clase 600 V No 1/0 AWG</v>
          </cell>
          <cell r="I113" t="str">
            <v>ml</v>
          </cell>
          <cell r="J113">
            <v>18960</v>
          </cell>
          <cell r="K113">
            <v>1976</v>
          </cell>
          <cell r="L113">
            <v>37464960</v>
          </cell>
        </row>
        <row r="114">
          <cell r="C114" t="str">
            <v>13,2,1,9</v>
          </cell>
          <cell r="E114" t="str">
            <v>Norma EEB</v>
          </cell>
          <cell r="F114" t="str">
            <v>IEL</v>
          </cell>
          <cell r="G114">
            <v>6</v>
          </cell>
          <cell r="H114" t="str">
            <v>Cable subterraneo de aluminio con doble aislamiento en polietileno clase 600 V No 4 AWG</v>
          </cell>
          <cell r="I114" t="str">
            <v>ml</v>
          </cell>
          <cell r="J114">
            <v>5490</v>
          </cell>
          <cell r="K114">
            <v>1127</v>
          </cell>
          <cell r="L114">
            <v>6187230</v>
          </cell>
        </row>
        <row r="115">
          <cell r="C115" t="str">
            <v>13,2,1,10</v>
          </cell>
          <cell r="E115" t="str">
            <v>Norma EEB</v>
          </cell>
          <cell r="F115" t="str">
            <v>IEL</v>
          </cell>
          <cell r="G115">
            <v>6</v>
          </cell>
          <cell r="H115" t="str">
            <v>Subestacion de pedestal tipo PAD MOUNTED 30 kVA,exclusivo AP</v>
          </cell>
          <cell r="I115" t="str">
            <v>un</v>
          </cell>
          <cell r="J115">
            <v>2</v>
          </cell>
          <cell r="K115">
            <v>7505811</v>
          </cell>
          <cell r="L115">
            <v>15011622</v>
          </cell>
        </row>
        <row r="116">
          <cell r="C116" t="str">
            <v>13,2,1,11</v>
          </cell>
          <cell r="E116" t="str">
            <v>Norma EEB</v>
          </cell>
          <cell r="F116" t="str">
            <v>IEL</v>
          </cell>
          <cell r="G116">
            <v>6</v>
          </cell>
          <cell r="H116" t="str">
            <v>Accesorios para puesta a tierra. Instalacion en poste de concreto.</v>
          </cell>
          <cell r="I116" t="str">
            <v>un</v>
          </cell>
          <cell r="J116">
            <v>41.333333333333336</v>
          </cell>
          <cell r="K116">
            <v>50388</v>
          </cell>
          <cell r="L116">
            <v>2082704.0000000002</v>
          </cell>
        </row>
        <row r="118">
          <cell r="B118">
            <v>14</v>
          </cell>
          <cell r="C118" t="str">
            <v/>
          </cell>
          <cell r="H118" t="str">
            <v xml:space="preserve">CANALIZACION PARA REDES DE TELEFONOS </v>
          </cell>
          <cell r="M118">
            <v>378667410</v>
          </cell>
        </row>
        <row r="119">
          <cell r="C119" t="str">
            <v>14-a</v>
          </cell>
          <cell r="D119" t="str">
            <v>Seccion 53</v>
          </cell>
          <cell r="E119" t="str">
            <v>Norma ETB</v>
          </cell>
          <cell r="F119" t="str">
            <v>ITE</v>
          </cell>
          <cell r="G119">
            <v>6</v>
          </cell>
          <cell r="H119" t="str">
            <v>De 16 ductos de PVC-TDP de diametro 4".</v>
          </cell>
          <cell r="I119" t="str">
            <v>ml</v>
          </cell>
          <cell r="J119">
            <v>20</v>
          </cell>
          <cell r="K119">
            <v>92598</v>
          </cell>
          <cell r="L119">
            <v>1851960</v>
          </cell>
        </row>
        <row r="120">
          <cell r="C120" t="str">
            <v>14-b</v>
          </cell>
          <cell r="D120" t="str">
            <v>Seccion 53</v>
          </cell>
          <cell r="E120" t="str">
            <v>Norma ETB</v>
          </cell>
          <cell r="F120" t="str">
            <v>ITE</v>
          </cell>
          <cell r="G120">
            <v>6</v>
          </cell>
          <cell r="H120" t="str">
            <v>De 8 ductos de PVC-TDP de diametro 4".</v>
          </cell>
          <cell r="I120" t="str">
            <v>ml</v>
          </cell>
          <cell r="J120">
            <v>5555</v>
          </cell>
          <cell r="K120">
            <v>51813</v>
          </cell>
          <cell r="L120">
            <v>287821215</v>
          </cell>
        </row>
        <row r="121">
          <cell r="C121" t="str">
            <v>14-c</v>
          </cell>
          <cell r="D121" t="str">
            <v>Seccion 53</v>
          </cell>
          <cell r="E121" t="str">
            <v>Norma ETB</v>
          </cell>
          <cell r="H121" t="str">
            <v>Construccion de camaras de inspeccion ; incluye marco y tapas</v>
          </cell>
        </row>
        <row r="122">
          <cell r="F122" t="str">
            <v>ITE</v>
          </cell>
          <cell r="G122">
            <v>6</v>
          </cell>
          <cell r="H122" t="str">
            <v>a- Camara T-13</v>
          </cell>
          <cell r="I122" t="str">
            <v>un</v>
          </cell>
          <cell r="J122">
            <v>79</v>
          </cell>
          <cell r="K122">
            <v>801631</v>
          </cell>
          <cell r="L122">
            <v>63328849</v>
          </cell>
        </row>
        <row r="123">
          <cell r="F123" t="str">
            <v>ITE</v>
          </cell>
          <cell r="G123">
            <v>6</v>
          </cell>
          <cell r="H123" t="str">
            <v>b- Camara T-14</v>
          </cell>
          <cell r="I123" t="str">
            <v>un</v>
          </cell>
          <cell r="J123">
            <v>3</v>
          </cell>
          <cell r="K123">
            <v>927119</v>
          </cell>
          <cell r="L123">
            <v>2781357</v>
          </cell>
        </row>
        <row r="124">
          <cell r="F124" t="str">
            <v>ITE</v>
          </cell>
          <cell r="G124">
            <v>6</v>
          </cell>
          <cell r="H124" t="str">
            <v>c- Camara T-16</v>
          </cell>
          <cell r="I124" t="str">
            <v>un</v>
          </cell>
          <cell r="J124">
            <v>2</v>
          </cell>
          <cell r="K124">
            <v>1074591</v>
          </cell>
          <cell r="L124">
            <v>2149182</v>
          </cell>
        </row>
        <row r="125">
          <cell r="F125" t="str">
            <v>ITE</v>
          </cell>
          <cell r="G125">
            <v>6</v>
          </cell>
          <cell r="H125" t="str">
            <v>d- Camara T-18</v>
          </cell>
          <cell r="I125" t="str">
            <v>un</v>
          </cell>
          <cell r="J125">
            <v>3</v>
          </cell>
          <cell r="K125">
            <v>989099</v>
          </cell>
          <cell r="L125">
            <v>2967297</v>
          </cell>
        </row>
        <row r="126">
          <cell r="C126" t="str">
            <v>14-d</v>
          </cell>
          <cell r="D126" t="str">
            <v>Seccion 53</v>
          </cell>
          <cell r="E126" t="str">
            <v>Norma ETB</v>
          </cell>
          <cell r="F126" t="str">
            <v>ITE</v>
          </cell>
          <cell r="G126">
            <v>6</v>
          </cell>
          <cell r="H126" t="str">
            <v>Concreto simple f'c=175 K/cm¦, para proteccionde redes de telefonos en cruce de calzada.</v>
          </cell>
          <cell r="I126" t="str">
            <v>m3</v>
          </cell>
          <cell r="J126">
            <v>85</v>
          </cell>
          <cell r="K126">
            <v>209030</v>
          </cell>
          <cell r="L126">
            <v>17767550</v>
          </cell>
        </row>
        <row r="127">
          <cell r="B127">
            <v>15</v>
          </cell>
          <cell r="C127" t="str">
            <v/>
          </cell>
          <cell r="H127" t="str">
            <v xml:space="preserve">SIEMBRA DE GRAMA </v>
          </cell>
          <cell r="M127">
            <v>40186300</v>
          </cell>
        </row>
        <row r="128">
          <cell r="C128" t="str">
            <v>15-a</v>
          </cell>
          <cell r="D128" t="str">
            <v>Seccion 60</v>
          </cell>
          <cell r="F128" t="str">
            <v>OUR</v>
          </cell>
          <cell r="G128">
            <v>6</v>
          </cell>
          <cell r="H128" t="str">
            <v>Suministro y colocacion de grama</v>
          </cell>
          <cell r="I128" t="str">
            <v>m2</v>
          </cell>
          <cell r="J128">
            <v>26180</v>
          </cell>
          <cell r="K128">
            <v>1535</v>
          </cell>
          <cell r="L128">
            <v>40186300</v>
          </cell>
        </row>
        <row r="129">
          <cell r="B129">
            <v>16</v>
          </cell>
          <cell r="H129" t="str">
            <v xml:space="preserve">SENALES DE TRANSITO </v>
          </cell>
          <cell r="M129">
            <v>3058962</v>
          </cell>
        </row>
        <row r="130">
          <cell r="C130" t="str">
            <v>16-a</v>
          </cell>
          <cell r="D130" t="str">
            <v>Seccion 62</v>
          </cell>
          <cell r="H130" t="str">
            <v>Se±ales; incluye soportes completos y base.</v>
          </cell>
        </row>
        <row r="131">
          <cell r="F131" t="str">
            <v>OUR</v>
          </cell>
          <cell r="G131">
            <v>9</v>
          </cell>
          <cell r="H131" t="str">
            <v>a- Reglamentarias</v>
          </cell>
          <cell r="I131" t="str">
            <v>un</v>
          </cell>
          <cell r="J131">
            <v>14</v>
          </cell>
          <cell r="K131">
            <v>80499</v>
          </cell>
          <cell r="L131">
            <v>1126986</v>
          </cell>
        </row>
        <row r="132">
          <cell r="F132" t="str">
            <v>OUR</v>
          </cell>
          <cell r="G132">
            <v>9</v>
          </cell>
          <cell r="H132" t="str">
            <v>b- Informativas</v>
          </cell>
          <cell r="I132" t="str">
            <v>un</v>
          </cell>
          <cell r="J132">
            <v>24</v>
          </cell>
          <cell r="K132">
            <v>80499</v>
          </cell>
          <cell r="L132">
            <v>1931976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MV"/>
    </sheetNames>
    <sheetDataSet>
      <sheetData sheetId="0">
        <row r="2">
          <cell r="A2">
            <v>92</v>
          </cell>
          <cell r="B2">
            <v>65190</v>
          </cell>
        </row>
        <row r="3">
          <cell r="A3">
            <v>93</v>
          </cell>
          <cell r="B3">
            <v>81510</v>
          </cell>
        </row>
        <row r="4">
          <cell r="A4">
            <v>94</v>
          </cell>
          <cell r="B4">
            <v>98700</v>
          </cell>
        </row>
        <row r="5">
          <cell r="A5">
            <v>95</v>
          </cell>
          <cell r="B5">
            <v>118933</v>
          </cell>
        </row>
        <row r="6">
          <cell r="A6">
            <v>96</v>
          </cell>
          <cell r="B6">
            <v>142125</v>
          </cell>
        </row>
        <row r="7">
          <cell r="A7">
            <v>97</v>
          </cell>
          <cell r="B7">
            <v>172005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MV"/>
    </sheetNames>
    <sheetDataSet>
      <sheetData sheetId="0">
        <row r="2">
          <cell r="A2">
            <v>92</v>
          </cell>
          <cell r="B2">
            <v>65190</v>
          </cell>
        </row>
        <row r="3">
          <cell r="A3">
            <v>93</v>
          </cell>
          <cell r="B3">
            <v>81510</v>
          </cell>
        </row>
        <row r="4">
          <cell r="A4">
            <v>94</v>
          </cell>
          <cell r="B4">
            <v>98700</v>
          </cell>
        </row>
        <row r="5">
          <cell r="A5">
            <v>95</v>
          </cell>
          <cell r="B5">
            <v>118933</v>
          </cell>
        </row>
        <row r="6">
          <cell r="A6">
            <v>96</v>
          </cell>
          <cell r="B6">
            <v>142125</v>
          </cell>
        </row>
        <row r="7">
          <cell r="A7">
            <v>97</v>
          </cell>
          <cell r="B7">
            <v>172005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C8CCB-B073-4CD4-B5BB-06BE0168C80D}">
  <dimension ref="A1:AD174"/>
  <sheetViews>
    <sheetView showGridLines="0" tabSelected="1" topLeftCell="A138" zoomScale="70" zoomScaleNormal="70" zoomScaleSheetLayoutView="85" workbookViewId="0">
      <selection activeCell="N20" sqref="N20"/>
    </sheetView>
  </sheetViews>
  <sheetFormatPr baseColWidth="10" defaultColWidth="11.42578125" defaultRowHeight="12.75" x14ac:dyDescent="0.2"/>
  <cols>
    <col min="1" max="1" width="3.85546875" style="114" customWidth="1"/>
    <col min="2" max="2" width="7.140625" style="113" bestFit="1" customWidth="1"/>
    <col min="3" max="3" width="31.7109375" style="114" customWidth="1"/>
    <col min="4" max="4" width="7.28515625" style="114" customWidth="1"/>
    <col min="5" max="5" width="10.140625" style="114" customWidth="1"/>
    <col min="6" max="6" width="12.28515625" style="115" customWidth="1"/>
    <col min="7" max="7" width="15.7109375" style="115" customWidth="1"/>
    <col min="8" max="8" width="20.7109375" style="114" customWidth="1"/>
    <col min="9" max="10" width="15.7109375" style="114" customWidth="1"/>
    <col min="11" max="11" width="20.7109375" style="114" customWidth="1"/>
    <col min="12" max="13" width="15.7109375" style="114" customWidth="1"/>
    <col min="14" max="14" width="20.7109375" style="114" customWidth="1"/>
    <col min="15" max="16" width="15.7109375" style="114" customWidth="1"/>
    <col min="17" max="17" width="20.7109375" style="114" customWidth="1"/>
    <col min="18" max="19" width="15.7109375" style="114" customWidth="1"/>
    <col min="20" max="20" width="20.7109375" style="114" customWidth="1"/>
    <col min="21" max="22" width="15.7109375" style="114" customWidth="1"/>
    <col min="23" max="23" width="20.7109375" style="114" customWidth="1"/>
    <col min="24" max="25" width="15.7109375" style="114" customWidth="1"/>
    <col min="26" max="26" width="20.7109375" style="114" customWidth="1"/>
    <col min="27" max="28" width="15.7109375" style="114" customWidth="1"/>
    <col min="29" max="29" width="20.7109375" style="114" customWidth="1"/>
    <col min="30" max="30" width="15.7109375" style="114" customWidth="1"/>
    <col min="31" max="16384" width="11.42578125" style="114"/>
  </cols>
  <sheetData>
    <row r="1" spans="1:30" ht="15.75" x14ac:dyDescent="0.2">
      <c r="C1" s="119" t="str">
        <f>+'[1]INDICADORES -RUP- HOJA. Trab'!A1</f>
        <v>FONDO ROTATORIO DE LA REGISTRADURIA NACIONAL</v>
      </c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</row>
    <row r="3" spans="1:30" ht="15.75" x14ac:dyDescent="0.2">
      <c r="A3" s="120" t="str">
        <f>+'[1]INDICADORES -RUP- HOJA. Trab'!A3</f>
        <v>PROCESO DE SELECCIÓN ABREVIADA DE MENOR CUANTÍA No. 03 de 2026 - FRR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</row>
    <row r="4" spans="1:30" ht="15.75" x14ac:dyDescent="0.25">
      <c r="Q4" s="121" t="s">
        <v>243</v>
      </c>
    </row>
    <row r="5" spans="1:30" ht="28.5" customHeight="1" x14ac:dyDescent="0.2">
      <c r="A5" s="122" t="str">
        <f>+'[1]INDICADORES -RUP- HOJA. Trab'!A5</f>
        <v>OBJETO: “Contratar bajo el sistema de precios unitarios fijos sin fórmula de reajuste la adecuación y mantenimiento de la sede de la Registraduría especial de Puerto Inirida - Guania.”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</row>
    <row r="7" spans="1:30" ht="15.75" x14ac:dyDescent="0.25">
      <c r="A7" s="123" t="s">
        <v>0</v>
      </c>
      <c r="B7" s="123"/>
      <c r="C7" s="123"/>
      <c r="D7" s="123"/>
      <c r="E7" s="123"/>
      <c r="F7" s="123"/>
    </row>
    <row r="8" spans="1:30" ht="13.5" thickBot="1" x14ac:dyDescent="0.25"/>
    <row r="9" spans="1:30" ht="24" customHeight="1" thickBot="1" x14ac:dyDescent="0.4">
      <c r="B9" s="124"/>
      <c r="C9" s="124"/>
      <c r="D9" s="124"/>
      <c r="E9" s="124"/>
      <c r="F9" s="124"/>
      <c r="G9" s="125" t="s">
        <v>1</v>
      </c>
      <c r="H9" s="126"/>
      <c r="I9" s="127"/>
      <c r="J9" s="126" t="s">
        <v>2</v>
      </c>
      <c r="K9" s="126"/>
      <c r="L9" s="127"/>
      <c r="M9" s="126" t="s">
        <v>3</v>
      </c>
      <c r="N9" s="126"/>
      <c r="O9" s="127"/>
      <c r="P9" s="126" t="s">
        <v>4</v>
      </c>
      <c r="Q9" s="126"/>
      <c r="R9" s="127"/>
      <c r="S9" s="126" t="s">
        <v>5</v>
      </c>
      <c r="T9" s="126"/>
      <c r="U9" s="127"/>
      <c r="V9" s="126" t="s">
        <v>6</v>
      </c>
      <c r="W9" s="126"/>
      <c r="X9" s="127"/>
      <c r="Y9" s="126" t="s">
        <v>7</v>
      </c>
      <c r="Z9" s="126"/>
      <c r="AA9" s="127"/>
      <c r="AB9" s="126" t="s">
        <v>8</v>
      </c>
      <c r="AC9" s="126"/>
      <c r="AD9" s="127"/>
    </row>
    <row r="10" spans="1:30" ht="68.45" customHeight="1" thickBot="1" x14ac:dyDescent="0.25">
      <c r="A10" s="1" t="s">
        <v>9</v>
      </c>
      <c r="B10" s="2"/>
      <c r="C10" s="2"/>
      <c r="D10" s="2"/>
      <c r="E10" s="2"/>
      <c r="F10" s="3"/>
      <c r="G10" s="128" t="str">
        <f>+'[1]INDICADORES -RUP- HOJA. Trab'!C11</f>
        <v>GRANADA VALENCIA BERMORI
NIT:76325377-3</v>
      </c>
      <c r="H10" s="129"/>
      <c r="I10" s="130"/>
      <c r="J10" s="128" t="str">
        <f>+'[1]INDICADORES -RUP- HOJA. Trab'!C26</f>
        <v>SOLUCIONES PRACTICAS CIVILES SAS
NIT:901400169-0</v>
      </c>
      <c r="K10" s="129"/>
      <c r="L10" s="130"/>
      <c r="M10" s="128" t="str">
        <f>+'[1]INDICADORES -RUP- HOJA. Trab'!C41</f>
        <v>HEOS INGENIERIA &amp; DISEÑO S.A.S.
NIT:900891523-7</v>
      </c>
      <c r="N10" s="129"/>
      <c r="O10" s="130"/>
      <c r="P10" s="128" t="str">
        <f>+'[1]INDICADORES -RUP- HOJA. Trab'!C56</f>
        <v>MARA LIMITADA
NIT:800020156-8</v>
      </c>
      <c r="Q10" s="129"/>
      <c r="R10" s="130"/>
      <c r="S10" s="128" t="str">
        <f>+'[1]INDICADORES -RUP- HOJA. Trab'!C71</f>
        <v>MACROVIL SAS
NIT:901222449-4</v>
      </c>
      <c r="T10" s="129"/>
      <c r="U10" s="130"/>
      <c r="V10" s="128" t="str">
        <f>+'[1]INDICADORES -RUP- HOJA. Trab'!C87</f>
        <v>INGNOVA R P R CONSTRUCCIONES SAS
NIT:901383601-8</v>
      </c>
      <c r="W10" s="129"/>
      <c r="X10" s="130"/>
      <c r="Y10" s="128" t="str">
        <f>+'[1]INDICADORES -RUP- HOJA. Trab'!C103</f>
        <v>CONESTRUCTURAR INGENIERÍA Y SERVICIOS S.A.S
N.I.T: 900.423.351-0</v>
      </c>
      <c r="Z10" s="129"/>
      <c r="AA10" s="130"/>
      <c r="AB10" s="128" t="str">
        <f>+'[1]INDICADORES -RUP- HOJA. Trab'!C119</f>
        <v>EKLECTICA ARQUITECTURA SAS
NIT: 901870910 8</v>
      </c>
      <c r="AC10" s="129"/>
      <c r="AD10" s="130"/>
    </row>
    <row r="11" spans="1:30" ht="11.25" customHeight="1" x14ac:dyDescent="0.2">
      <c r="A11" s="131"/>
      <c r="B11" s="4"/>
      <c r="C11" s="5"/>
      <c r="D11" s="5"/>
      <c r="E11" s="5"/>
      <c r="F11" s="6"/>
      <c r="G11" s="132"/>
      <c r="H11" s="133"/>
      <c r="I11" s="134"/>
      <c r="J11" s="132"/>
      <c r="K11" s="133"/>
      <c r="L11" s="134"/>
      <c r="M11" s="132"/>
      <c r="N11" s="133"/>
      <c r="O11" s="134"/>
      <c r="P11" s="132"/>
      <c r="Q11" s="133"/>
      <c r="R11" s="134"/>
      <c r="S11" s="132"/>
      <c r="T11" s="133"/>
      <c r="U11" s="134"/>
      <c r="V11" s="135"/>
      <c r="W11" s="136"/>
      <c r="X11" s="137"/>
      <c r="Y11" s="132"/>
      <c r="Z11" s="133"/>
      <c r="AA11" s="134"/>
      <c r="AB11" s="132"/>
      <c r="AC11" s="133"/>
      <c r="AD11" s="134"/>
    </row>
    <row r="12" spans="1:30" s="138" customFormat="1" ht="38.25" customHeight="1" x14ac:dyDescent="0.25">
      <c r="B12" s="7" t="s">
        <v>10</v>
      </c>
      <c r="C12" s="7" t="s">
        <v>11</v>
      </c>
      <c r="D12" s="7" t="s">
        <v>12</v>
      </c>
      <c r="E12" s="7" t="s">
        <v>13</v>
      </c>
      <c r="F12" s="8" t="s">
        <v>14</v>
      </c>
      <c r="G12" s="139" t="s">
        <v>15</v>
      </c>
      <c r="H12" s="140" t="s">
        <v>16</v>
      </c>
      <c r="I12" s="141" t="s">
        <v>17</v>
      </c>
      <c r="J12" s="139" t="s">
        <v>15</v>
      </c>
      <c r="K12" s="140" t="s">
        <v>16</v>
      </c>
      <c r="L12" s="141" t="s">
        <v>17</v>
      </c>
      <c r="M12" s="139" t="s">
        <v>15</v>
      </c>
      <c r="N12" s="140" t="s">
        <v>16</v>
      </c>
      <c r="O12" s="141" t="s">
        <v>17</v>
      </c>
      <c r="P12" s="139" t="s">
        <v>15</v>
      </c>
      <c r="Q12" s="140" t="s">
        <v>16</v>
      </c>
      <c r="R12" s="141" t="s">
        <v>17</v>
      </c>
      <c r="S12" s="139" t="s">
        <v>15</v>
      </c>
      <c r="T12" s="140" t="s">
        <v>16</v>
      </c>
      <c r="U12" s="141" t="s">
        <v>17</v>
      </c>
      <c r="V12" s="142" t="s">
        <v>15</v>
      </c>
      <c r="W12" s="143" t="s">
        <v>16</v>
      </c>
      <c r="X12" s="144" t="s">
        <v>17</v>
      </c>
      <c r="Y12" s="139" t="s">
        <v>15</v>
      </c>
      <c r="Z12" s="140" t="s">
        <v>16</v>
      </c>
      <c r="AA12" s="141" t="s">
        <v>17</v>
      </c>
      <c r="AB12" s="139" t="s">
        <v>15</v>
      </c>
      <c r="AC12" s="140" t="s">
        <v>16</v>
      </c>
      <c r="AD12" s="141" t="s">
        <v>17</v>
      </c>
    </row>
    <row r="13" spans="1:30" x14ac:dyDescent="0.2">
      <c r="B13" s="9">
        <v>1</v>
      </c>
      <c r="C13" s="10" t="s">
        <v>18</v>
      </c>
      <c r="D13" s="10"/>
      <c r="E13" s="10"/>
      <c r="F13" s="11"/>
      <c r="G13" s="145"/>
      <c r="H13" s="146"/>
      <c r="I13" s="147"/>
      <c r="J13" s="145"/>
      <c r="K13" s="146"/>
      <c r="L13" s="147"/>
      <c r="M13" s="145"/>
      <c r="N13" s="146"/>
      <c r="O13" s="147"/>
      <c r="P13" s="145"/>
      <c r="Q13" s="146"/>
      <c r="R13" s="147"/>
      <c r="S13" s="145"/>
      <c r="T13" s="146"/>
      <c r="U13" s="147"/>
      <c r="V13" s="148"/>
      <c r="W13" s="149"/>
      <c r="X13" s="150"/>
      <c r="Y13" s="145"/>
      <c r="Z13" s="146"/>
      <c r="AA13" s="147"/>
      <c r="AB13" s="145"/>
      <c r="AC13" s="146"/>
      <c r="AD13" s="147"/>
    </row>
    <row r="14" spans="1:30" ht="31.5" x14ac:dyDescent="0.2">
      <c r="B14" s="12" t="s">
        <v>19</v>
      </c>
      <c r="C14" s="13" t="s">
        <v>20</v>
      </c>
      <c r="D14" s="12" t="s">
        <v>21</v>
      </c>
      <c r="E14" s="14">
        <v>40</v>
      </c>
      <c r="F14" s="15">
        <v>5804</v>
      </c>
      <c r="G14" s="151">
        <v>5665</v>
      </c>
      <c r="H14" s="16">
        <f>ROUND(E14*G14,0)</f>
        <v>226600</v>
      </c>
      <c r="I14" s="152">
        <f t="shared" ref="I14:I29" si="0">IF((G14=0),0,(G14-$F14))</f>
        <v>-139</v>
      </c>
      <c r="J14" s="151">
        <v>5618.2719999999999</v>
      </c>
      <c r="K14" s="16">
        <f>ROUND(E14*J14,0)</f>
        <v>224731</v>
      </c>
      <c r="L14" s="152">
        <f t="shared" ref="L14:L29" si="1">IF((J14=0),0,(J14-$F14))</f>
        <v>-185.72800000000007</v>
      </c>
      <c r="M14" s="151">
        <v>5700</v>
      </c>
      <c r="N14" s="16">
        <f>ROUND(E14*M14,0)</f>
        <v>228000</v>
      </c>
      <c r="O14" s="152">
        <f t="shared" ref="O14:O29" si="2">IF((M14=0),0,(M14-$F14))</f>
        <v>-104</v>
      </c>
      <c r="P14" s="151">
        <v>5738</v>
      </c>
      <c r="Q14" s="16">
        <f>ROUND(E14*P14,0)</f>
        <v>229520</v>
      </c>
      <c r="R14" s="152">
        <f t="shared" ref="R14:R29" si="3">IF((P14=0),0,(P14-$F14))</f>
        <v>-66</v>
      </c>
      <c r="S14" s="151">
        <v>5594</v>
      </c>
      <c r="T14" s="16">
        <f>ROUND(E14*S14,0)</f>
        <v>223760</v>
      </c>
      <c r="U14" s="152">
        <f t="shared" ref="U14:U29" si="4">IF((S14=0),0,(S14-$F14))</f>
        <v>-210</v>
      </c>
      <c r="V14" s="153"/>
      <c r="W14" s="17">
        <f>ROUND(E14*V14,0)</f>
        <v>0</v>
      </c>
      <c r="X14" s="154">
        <f t="shared" ref="X14:X29" si="5">IF((V14=0),0,(V14-$F14))</f>
        <v>0</v>
      </c>
      <c r="Y14" s="151">
        <v>5792</v>
      </c>
      <c r="Z14" s="16">
        <f>ROUND(E14*Y14,0)</f>
        <v>231680</v>
      </c>
      <c r="AA14" s="152">
        <f t="shared" ref="AA14:AA29" si="6">IF((Y14=0),0,(Y14-$F14))</f>
        <v>-12</v>
      </c>
      <c r="AB14" s="151">
        <v>5622</v>
      </c>
      <c r="AC14" s="16">
        <f>ROUND(E14*AB14,0)</f>
        <v>224880</v>
      </c>
      <c r="AD14" s="152">
        <f t="shared" ref="AD14:AD29" si="7">IF((AB14=0),0,(AB14-$F14))</f>
        <v>-182</v>
      </c>
    </row>
    <row r="15" spans="1:30" ht="21" x14ac:dyDescent="0.2">
      <c r="B15" s="12" t="s">
        <v>22</v>
      </c>
      <c r="C15" s="13" t="s">
        <v>23</v>
      </c>
      <c r="D15" s="12" t="s">
        <v>21</v>
      </c>
      <c r="E15" s="14">
        <v>50</v>
      </c>
      <c r="F15" s="15">
        <v>36338</v>
      </c>
      <c r="G15" s="151">
        <v>35466</v>
      </c>
      <c r="H15" s="16">
        <f t="shared" ref="H15:H28" si="8">ROUND(E15*G15,0)</f>
        <v>1773300</v>
      </c>
      <c r="I15" s="152">
        <f t="shared" si="0"/>
        <v>-872</v>
      </c>
      <c r="J15" s="151">
        <v>35175.184000000001</v>
      </c>
      <c r="K15" s="16">
        <f t="shared" ref="K15:K28" si="9">ROUND(E15*J15,0)</f>
        <v>1758759</v>
      </c>
      <c r="L15" s="152">
        <f t="shared" si="1"/>
        <v>-1162.8159999999989</v>
      </c>
      <c r="M15" s="151">
        <v>35000</v>
      </c>
      <c r="N15" s="16">
        <f t="shared" ref="N15:N28" si="10">ROUND(E15*M15,0)</f>
        <v>1750000</v>
      </c>
      <c r="O15" s="152">
        <f t="shared" si="2"/>
        <v>-1338</v>
      </c>
      <c r="P15" s="151">
        <v>35924</v>
      </c>
      <c r="Q15" s="16">
        <f t="shared" ref="Q15:Q28" si="11">ROUND(E15*P15,0)</f>
        <v>1796200</v>
      </c>
      <c r="R15" s="152">
        <f t="shared" si="3"/>
        <v>-414</v>
      </c>
      <c r="S15" s="151">
        <v>35025</v>
      </c>
      <c r="T15" s="16">
        <f t="shared" ref="T15:T28" si="12">ROUND(E15*S15,0)</f>
        <v>1751250</v>
      </c>
      <c r="U15" s="152">
        <f t="shared" si="4"/>
        <v>-1313</v>
      </c>
      <c r="V15" s="153"/>
      <c r="W15" s="17">
        <f t="shared" ref="W15:W28" si="13">ROUND(E15*V15,0)</f>
        <v>0</v>
      </c>
      <c r="X15" s="154">
        <f t="shared" si="5"/>
        <v>0</v>
      </c>
      <c r="Y15" s="151">
        <v>36265</v>
      </c>
      <c r="Z15" s="16">
        <f t="shared" ref="Z15:Z28" si="14">ROUND(E15*Y15,0)</f>
        <v>1813250</v>
      </c>
      <c r="AA15" s="152">
        <f t="shared" si="6"/>
        <v>-73</v>
      </c>
      <c r="AB15" s="151">
        <v>35201</v>
      </c>
      <c r="AC15" s="16">
        <f t="shared" ref="AC15:AC28" si="15">ROUND(E15*AB15,0)</f>
        <v>1760050</v>
      </c>
      <c r="AD15" s="152">
        <f t="shared" si="7"/>
        <v>-1137</v>
      </c>
    </row>
    <row r="16" spans="1:30" ht="21" x14ac:dyDescent="0.2">
      <c r="B16" s="12" t="s">
        <v>24</v>
      </c>
      <c r="C16" s="18" t="s">
        <v>25</v>
      </c>
      <c r="D16" s="12" t="s">
        <v>26</v>
      </c>
      <c r="E16" s="14">
        <v>5</v>
      </c>
      <c r="F16" s="15">
        <v>27541</v>
      </c>
      <c r="G16" s="151">
        <v>26880</v>
      </c>
      <c r="H16" s="16">
        <f t="shared" si="8"/>
        <v>134400</v>
      </c>
      <c r="I16" s="152">
        <f t="shared" si="0"/>
        <v>-661</v>
      </c>
      <c r="J16" s="151">
        <v>26659.687999999998</v>
      </c>
      <c r="K16" s="16">
        <f t="shared" si="9"/>
        <v>133298</v>
      </c>
      <c r="L16" s="152">
        <f t="shared" si="1"/>
        <v>-881.31200000000172</v>
      </c>
      <c r="M16" s="151">
        <v>27000</v>
      </c>
      <c r="N16" s="16">
        <f t="shared" si="10"/>
        <v>135000</v>
      </c>
      <c r="O16" s="152">
        <f t="shared" si="2"/>
        <v>-541</v>
      </c>
      <c r="P16" s="151">
        <v>27227</v>
      </c>
      <c r="Q16" s="16">
        <f t="shared" si="11"/>
        <v>136135</v>
      </c>
      <c r="R16" s="152">
        <f t="shared" si="3"/>
        <v>-314</v>
      </c>
      <c r="S16" s="151">
        <v>26546</v>
      </c>
      <c r="T16" s="16">
        <f t="shared" si="12"/>
        <v>132730</v>
      </c>
      <c r="U16" s="152">
        <f t="shared" si="4"/>
        <v>-995</v>
      </c>
      <c r="V16" s="153"/>
      <c r="W16" s="17">
        <f t="shared" si="13"/>
        <v>0</v>
      </c>
      <c r="X16" s="154">
        <f t="shared" si="5"/>
        <v>0</v>
      </c>
      <c r="Y16" s="151">
        <v>27486</v>
      </c>
      <c r="Z16" s="16">
        <f t="shared" si="14"/>
        <v>137430</v>
      </c>
      <c r="AA16" s="152">
        <f t="shared" si="6"/>
        <v>-55</v>
      </c>
      <c r="AB16" s="151">
        <v>26679</v>
      </c>
      <c r="AC16" s="16">
        <f t="shared" si="15"/>
        <v>133395</v>
      </c>
      <c r="AD16" s="152">
        <f t="shared" si="7"/>
        <v>-862</v>
      </c>
    </row>
    <row r="17" spans="2:30" ht="31.5" x14ac:dyDescent="0.2">
      <c r="B17" s="12" t="s">
        <v>27</v>
      </c>
      <c r="C17" s="18" t="s">
        <v>28</v>
      </c>
      <c r="D17" s="19" t="s">
        <v>26</v>
      </c>
      <c r="E17" s="20">
        <v>250</v>
      </c>
      <c r="F17" s="15">
        <v>18844</v>
      </c>
      <c r="G17" s="151">
        <v>18392</v>
      </c>
      <c r="H17" s="16">
        <f>ROUND(E17*G17,0)</f>
        <v>4598000</v>
      </c>
      <c r="I17" s="152">
        <f t="shared" si="0"/>
        <v>-452</v>
      </c>
      <c r="J17" s="151">
        <v>18240.991999999998</v>
      </c>
      <c r="K17" s="16">
        <f t="shared" si="9"/>
        <v>4560248</v>
      </c>
      <c r="L17" s="152">
        <f t="shared" si="1"/>
        <v>-603.00800000000163</v>
      </c>
      <c r="M17" s="151">
        <v>18000</v>
      </c>
      <c r="N17" s="16">
        <f t="shared" si="10"/>
        <v>4500000</v>
      </c>
      <c r="O17" s="152">
        <f t="shared" si="2"/>
        <v>-844</v>
      </c>
      <c r="P17" s="151">
        <v>18629</v>
      </c>
      <c r="Q17" s="16">
        <f t="shared" si="11"/>
        <v>4657250</v>
      </c>
      <c r="R17" s="152">
        <f t="shared" si="3"/>
        <v>-215</v>
      </c>
      <c r="S17" s="151">
        <v>18163</v>
      </c>
      <c r="T17" s="16">
        <f t="shared" si="12"/>
        <v>4540750</v>
      </c>
      <c r="U17" s="152">
        <f t="shared" si="4"/>
        <v>-681</v>
      </c>
      <c r="V17" s="153"/>
      <c r="W17" s="17">
        <f t="shared" si="13"/>
        <v>0</v>
      </c>
      <c r="X17" s="154">
        <f t="shared" si="5"/>
        <v>0</v>
      </c>
      <c r="Y17" s="151">
        <v>18806</v>
      </c>
      <c r="Z17" s="16">
        <f t="shared" si="14"/>
        <v>4701500</v>
      </c>
      <c r="AA17" s="152">
        <f t="shared" si="6"/>
        <v>-38</v>
      </c>
      <c r="AB17" s="151">
        <v>18254</v>
      </c>
      <c r="AC17" s="16">
        <f t="shared" si="15"/>
        <v>4563500</v>
      </c>
      <c r="AD17" s="152">
        <f t="shared" si="7"/>
        <v>-590</v>
      </c>
    </row>
    <row r="18" spans="2:30" ht="21" x14ac:dyDescent="0.2">
      <c r="B18" s="12" t="s">
        <v>29</v>
      </c>
      <c r="C18" s="18" t="s">
        <v>30</v>
      </c>
      <c r="D18" s="19" t="s">
        <v>26</v>
      </c>
      <c r="E18" s="20">
        <v>10</v>
      </c>
      <c r="F18" s="15">
        <v>21499</v>
      </c>
      <c r="G18" s="151">
        <v>20983</v>
      </c>
      <c r="H18" s="16">
        <f t="shared" si="8"/>
        <v>209830</v>
      </c>
      <c r="I18" s="152">
        <f t="shared" si="0"/>
        <v>-516</v>
      </c>
      <c r="J18" s="151">
        <v>20811.031999999999</v>
      </c>
      <c r="K18" s="16">
        <f t="shared" si="9"/>
        <v>208110</v>
      </c>
      <c r="L18" s="152">
        <f t="shared" si="1"/>
        <v>-687.96800000000076</v>
      </c>
      <c r="M18" s="151">
        <v>21000</v>
      </c>
      <c r="N18" s="16">
        <f t="shared" si="10"/>
        <v>210000</v>
      </c>
      <c r="O18" s="152">
        <f t="shared" si="2"/>
        <v>-499</v>
      </c>
      <c r="P18" s="151">
        <v>21254</v>
      </c>
      <c r="Q18" s="16">
        <f t="shared" si="11"/>
        <v>212540</v>
      </c>
      <c r="R18" s="152">
        <f t="shared" si="3"/>
        <v>-245</v>
      </c>
      <c r="S18" s="151">
        <v>20722</v>
      </c>
      <c r="T18" s="16">
        <f t="shared" si="12"/>
        <v>207220</v>
      </c>
      <c r="U18" s="152">
        <f t="shared" si="4"/>
        <v>-777</v>
      </c>
      <c r="V18" s="153"/>
      <c r="W18" s="17">
        <f t="shared" si="13"/>
        <v>0</v>
      </c>
      <c r="X18" s="154">
        <f t="shared" si="5"/>
        <v>0</v>
      </c>
      <c r="Y18" s="151">
        <v>21456</v>
      </c>
      <c r="Z18" s="16">
        <f t="shared" si="14"/>
        <v>214560</v>
      </c>
      <c r="AA18" s="152">
        <f t="shared" si="6"/>
        <v>-43</v>
      </c>
      <c r="AB18" s="151">
        <v>20826</v>
      </c>
      <c r="AC18" s="16">
        <f t="shared" si="15"/>
        <v>208260</v>
      </c>
      <c r="AD18" s="152">
        <f t="shared" si="7"/>
        <v>-673</v>
      </c>
    </row>
    <row r="19" spans="2:30" ht="21.75" customHeight="1" x14ac:dyDescent="0.2">
      <c r="B19" s="12" t="s">
        <v>31</v>
      </c>
      <c r="C19" s="18" t="s">
        <v>32</v>
      </c>
      <c r="D19" s="19" t="s">
        <v>33</v>
      </c>
      <c r="E19" s="20">
        <v>20</v>
      </c>
      <c r="F19" s="15">
        <v>8971</v>
      </c>
      <c r="G19" s="151">
        <v>8756</v>
      </c>
      <c r="H19" s="16">
        <f t="shared" si="8"/>
        <v>175120</v>
      </c>
      <c r="I19" s="152">
        <f t="shared" si="0"/>
        <v>-215</v>
      </c>
      <c r="J19" s="151">
        <v>8683.9279999999999</v>
      </c>
      <c r="K19" s="16">
        <f t="shared" si="9"/>
        <v>173679</v>
      </c>
      <c r="L19" s="152">
        <f t="shared" si="1"/>
        <v>-287.07200000000012</v>
      </c>
      <c r="M19" s="151">
        <v>8500</v>
      </c>
      <c r="N19" s="16">
        <f t="shared" si="10"/>
        <v>170000</v>
      </c>
      <c r="O19" s="152">
        <f t="shared" si="2"/>
        <v>-471</v>
      </c>
      <c r="P19" s="151">
        <v>8869</v>
      </c>
      <c r="Q19" s="16">
        <f t="shared" si="11"/>
        <v>177380</v>
      </c>
      <c r="R19" s="152">
        <f t="shared" si="3"/>
        <v>-102</v>
      </c>
      <c r="S19" s="151">
        <v>8647</v>
      </c>
      <c r="T19" s="16">
        <f t="shared" si="12"/>
        <v>172940</v>
      </c>
      <c r="U19" s="152">
        <f t="shared" si="4"/>
        <v>-324</v>
      </c>
      <c r="V19" s="153"/>
      <c r="W19" s="17">
        <f t="shared" si="13"/>
        <v>0</v>
      </c>
      <c r="X19" s="154">
        <f t="shared" si="5"/>
        <v>0</v>
      </c>
      <c r="Y19" s="151">
        <v>8953</v>
      </c>
      <c r="Z19" s="16">
        <f t="shared" si="14"/>
        <v>179060</v>
      </c>
      <c r="AA19" s="152">
        <f t="shared" si="6"/>
        <v>-18</v>
      </c>
      <c r="AB19" s="151">
        <v>8690</v>
      </c>
      <c r="AC19" s="16">
        <f t="shared" si="15"/>
        <v>173800</v>
      </c>
      <c r="AD19" s="152">
        <f t="shared" si="7"/>
        <v>-281</v>
      </c>
    </row>
    <row r="20" spans="2:30" ht="52.5" x14ac:dyDescent="0.2">
      <c r="B20" s="12" t="s">
        <v>34</v>
      </c>
      <c r="C20" s="18" t="s">
        <v>35</v>
      </c>
      <c r="D20" s="19" t="s">
        <v>33</v>
      </c>
      <c r="E20" s="20">
        <v>3</v>
      </c>
      <c r="F20" s="15">
        <v>9930</v>
      </c>
      <c r="G20" s="151">
        <v>9692</v>
      </c>
      <c r="H20" s="16">
        <f t="shared" si="8"/>
        <v>29076</v>
      </c>
      <c r="I20" s="152">
        <f t="shared" si="0"/>
        <v>-238</v>
      </c>
      <c r="J20" s="151">
        <v>9612.24</v>
      </c>
      <c r="K20" s="16">
        <f>ROUND(E20*J20,0)</f>
        <v>28837</v>
      </c>
      <c r="L20" s="152">
        <f t="shared" si="1"/>
        <v>-317.76000000000022</v>
      </c>
      <c r="M20" s="151">
        <v>9800</v>
      </c>
      <c r="N20" s="16">
        <f t="shared" si="10"/>
        <v>29400</v>
      </c>
      <c r="O20" s="152">
        <f t="shared" si="2"/>
        <v>-130</v>
      </c>
      <c r="P20" s="151">
        <v>9817</v>
      </c>
      <c r="Q20" s="16">
        <f t="shared" si="11"/>
        <v>29451</v>
      </c>
      <c r="R20" s="152">
        <f t="shared" si="3"/>
        <v>-113</v>
      </c>
      <c r="S20" s="151">
        <v>9571</v>
      </c>
      <c r="T20" s="16">
        <f t="shared" si="12"/>
        <v>28713</v>
      </c>
      <c r="U20" s="152">
        <f t="shared" si="4"/>
        <v>-359</v>
      </c>
      <c r="V20" s="153"/>
      <c r="W20" s="17">
        <f t="shared" si="13"/>
        <v>0</v>
      </c>
      <c r="X20" s="154">
        <f t="shared" si="5"/>
        <v>0</v>
      </c>
      <c r="Y20" s="151">
        <v>9910</v>
      </c>
      <c r="Z20" s="16">
        <f t="shared" si="14"/>
        <v>29730</v>
      </c>
      <c r="AA20" s="152">
        <f t="shared" si="6"/>
        <v>-20</v>
      </c>
      <c r="AB20" s="151">
        <v>9619</v>
      </c>
      <c r="AC20" s="16">
        <f t="shared" si="15"/>
        <v>28857</v>
      </c>
      <c r="AD20" s="152">
        <f t="shared" si="7"/>
        <v>-311</v>
      </c>
    </row>
    <row r="21" spans="2:30" ht="18.75" customHeight="1" x14ac:dyDescent="0.2">
      <c r="B21" s="12" t="s">
        <v>36</v>
      </c>
      <c r="C21" s="18" t="s">
        <v>37</v>
      </c>
      <c r="D21" s="19" t="s">
        <v>33</v>
      </c>
      <c r="E21" s="20">
        <v>11</v>
      </c>
      <c r="F21" s="15">
        <v>55681</v>
      </c>
      <c r="G21" s="151">
        <v>54345</v>
      </c>
      <c r="H21" s="16">
        <f t="shared" si="8"/>
        <v>597795</v>
      </c>
      <c r="I21" s="152">
        <f t="shared" si="0"/>
        <v>-1336</v>
      </c>
      <c r="J21" s="151">
        <v>53899.207999999999</v>
      </c>
      <c r="K21" s="16">
        <f t="shared" si="9"/>
        <v>592891</v>
      </c>
      <c r="L21" s="152">
        <f t="shared" si="1"/>
        <v>-1781.7920000000013</v>
      </c>
      <c r="M21" s="151">
        <v>55000</v>
      </c>
      <c r="N21" s="16">
        <f t="shared" si="10"/>
        <v>605000</v>
      </c>
      <c r="O21" s="152">
        <f t="shared" si="2"/>
        <v>-681</v>
      </c>
      <c r="P21" s="151">
        <v>55046</v>
      </c>
      <c r="Q21" s="16">
        <f t="shared" si="11"/>
        <v>605506</v>
      </c>
      <c r="R21" s="152">
        <f t="shared" si="3"/>
        <v>-635</v>
      </c>
      <c r="S21" s="151">
        <v>53670</v>
      </c>
      <c r="T21" s="16">
        <f t="shared" si="12"/>
        <v>590370</v>
      </c>
      <c r="U21" s="152">
        <f t="shared" si="4"/>
        <v>-2011</v>
      </c>
      <c r="V21" s="153"/>
      <c r="W21" s="17">
        <f t="shared" si="13"/>
        <v>0</v>
      </c>
      <c r="X21" s="154">
        <f t="shared" si="5"/>
        <v>0</v>
      </c>
      <c r="Y21" s="151">
        <v>55570</v>
      </c>
      <c r="Z21" s="16">
        <f t="shared" si="14"/>
        <v>611270</v>
      </c>
      <c r="AA21" s="152">
        <f t="shared" si="6"/>
        <v>-111</v>
      </c>
      <c r="AB21" s="151">
        <v>53938</v>
      </c>
      <c r="AC21" s="16">
        <f t="shared" si="15"/>
        <v>593318</v>
      </c>
      <c r="AD21" s="152">
        <f t="shared" si="7"/>
        <v>-1743</v>
      </c>
    </row>
    <row r="22" spans="2:30" ht="21" x14ac:dyDescent="0.2">
      <c r="B22" s="12" t="s">
        <v>38</v>
      </c>
      <c r="C22" s="18" t="s">
        <v>39</v>
      </c>
      <c r="D22" s="19" t="s">
        <v>33</v>
      </c>
      <c r="E22" s="20">
        <v>4</v>
      </c>
      <c r="F22" s="15">
        <v>77067</v>
      </c>
      <c r="G22" s="151">
        <v>75217</v>
      </c>
      <c r="H22" s="16">
        <f t="shared" si="8"/>
        <v>300868</v>
      </c>
      <c r="I22" s="152">
        <f t="shared" si="0"/>
        <v>-1850</v>
      </c>
      <c r="J22" s="151">
        <v>74600.856</v>
      </c>
      <c r="K22" s="16">
        <f t="shared" si="9"/>
        <v>298403</v>
      </c>
      <c r="L22" s="152">
        <f t="shared" si="1"/>
        <v>-2466.1440000000002</v>
      </c>
      <c r="M22" s="151">
        <v>77000</v>
      </c>
      <c r="N22" s="16">
        <f t="shared" si="10"/>
        <v>308000</v>
      </c>
      <c r="O22" s="152">
        <f t="shared" si="2"/>
        <v>-67</v>
      </c>
      <c r="P22" s="151">
        <v>76188</v>
      </c>
      <c r="Q22" s="16">
        <f t="shared" si="11"/>
        <v>304752</v>
      </c>
      <c r="R22" s="152">
        <f t="shared" si="3"/>
        <v>-879</v>
      </c>
      <c r="S22" s="151">
        <v>74283</v>
      </c>
      <c r="T22" s="16">
        <f t="shared" si="12"/>
        <v>297132</v>
      </c>
      <c r="U22" s="152">
        <f t="shared" si="4"/>
        <v>-2784</v>
      </c>
      <c r="V22" s="153"/>
      <c r="W22" s="17">
        <f t="shared" si="13"/>
        <v>0</v>
      </c>
      <c r="X22" s="154">
        <f t="shared" si="5"/>
        <v>0</v>
      </c>
      <c r="Y22" s="151">
        <v>76913</v>
      </c>
      <c r="Z22" s="16">
        <f t="shared" si="14"/>
        <v>307652</v>
      </c>
      <c r="AA22" s="152">
        <f t="shared" si="6"/>
        <v>-154</v>
      </c>
      <c r="AB22" s="151">
        <v>74655</v>
      </c>
      <c r="AC22" s="16">
        <f t="shared" si="15"/>
        <v>298620</v>
      </c>
      <c r="AD22" s="152">
        <f t="shared" si="7"/>
        <v>-2412</v>
      </c>
    </row>
    <row r="23" spans="2:30" ht="31.5" x14ac:dyDescent="0.2">
      <c r="B23" s="12" t="s">
        <v>40</v>
      </c>
      <c r="C23" s="18" t="s">
        <v>41</v>
      </c>
      <c r="D23" s="19" t="s">
        <v>26</v>
      </c>
      <c r="E23" s="21">
        <v>240</v>
      </c>
      <c r="F23" s="15">
        <v>21216</v>
      </c>
      <c r="G23" s="151">
        <v>20707</v>
      </c>
      <c r="H23" s="16">
        <f t="shared" si="8"/>
        <v>4969680</v>
      </c>
      <c r="I23" s="152">
        <f t="shared" si="0"/>
        <v>-509</v>
      </c>
      <c r="J23" s="151">
        <v>20537.088</v>
      </c>
      <c r="K23" s="16">
        <f t="shared" si="9"/>
        <v>4928901</v>
      </c>
      <c r="L23" s="152">
        <f t="shared" si="1"/>
        <v>-678.91200000000026</v>
      </c>
      <c r="M23" s="155">
        <v>20000</v>
      </c>
      <c r="N23" s="22">
        <f>ROUND(E23*M23,0)</f>
        <v>4800000</v>
      </c>
      <c r="O23" s="152">
        <f t="shared" si="2"/>
        <v>-1216</v>
      </c>
      <c r="P23" s="151">
        <v>20974</v>
      </c>
      <c r="Q23" s="16">
        <f t="shared" si="11"/>
        <v>5033760</v>
      </c>
      <c r="R23" s="152">
        <f t="shared" si="3"/>
        <v>-242</v>
      </c>
      <c r="S23" s="155">
        <v>20450</v>
      </c>
      <c r="T23" s="22">
        <f t="shared" si="12"/>
        <v>4908000</v>
      </c>
      <c r="U23" s="152">
        <f t="shared" si="4"/>
        <v>-766</v>
      </c>
      <c r="V23" s="153"/>
      <c r="W23" s="17">
        <f t="shared" si="13"/>
        <v>0</v>
      </c>
      <c r="X23" s="154">
        <f t="shared" si="5"/>
        <v>0</v>
      </c>
      <c r="Y23" s="151">
        <v>21174</v>
      </c>
      <c r="Z23" s="16">
        <f t="shared" si="14"/>
        <v>5081760</v>
      </c>
      <c r="AA23" s="152">
        <f t="shared" si="6"/>
        <v>-42</v>
      </c>
      <c r="AB23" s="151">
        <v>20552</v>
      </c>
      <c r="AC23" s="16">
        <f t="shared" si="15"/>
        <v>4932480</v>
      </c>
      <c r="AD23" s="152">
        <f t="shared" si="7"/>
        <v>-664</v>
      </c>
    </row>
    <row r="24" spans="2:30" ht="21" x14ac:dyDescent="0.2">
      <c r="B24" s="12" t="s">
        <v>42</v>
      </c>
      <c r="C24" s="18" t="s">
        <v>43</v>
      </c>
      <c r="D24" s="19" t="s">
        <v>26</v>
      </c>
      <c r="E24" s="20">
        <v>2</v>
      </c>
      <c r="F24" s="15">
        <v>42154</v>
      </c>
      <c r="G24" s="151">
        <v>41142</v>
      </c>
      <c r="H24" s="16">
        <f t="shared" si="8"/>
        <v>82284</v>
      </c>
      <c r="I24" s="152">
        <f t="shared" si="0"/>
        <v>-1012</v>
      </c>
      <c r="J24" s="151">
        <v>40805.072</v>
      </c>
      <c r="K24" s="16">
        <f t="shared" si="9"/>
        <v>81610</v>
      </c>
      <c r="L24" s="152">
        <f t="shared" si="1"/>
        <v>-1348.9279999999999</v>
      </c>
      <c r="M24" s="151">
        <v>42000</v>
      </c>
      <c r="N24" s="16">
        <f t="shared" si="10"/>
        <v>84000</v>
      </c>
      <c r="O24" s="152">
        <f t="shared" si="2"/>
        <v>-154</v>
      </c>
      <c r="P24" s="151">
        <v>41673</v>
      </c>
      <c r="Q24" s="16">
        <f t="shared" si="11"/>
        <v>83346</v>
      </c>
      <c r="R24" s="152">
        <f t="shared" si="3"/>
        <v>-481</v>
      </c>
      <c r="S24" s="151">
        <v>40631</v>
      </c>
      <c r="T24" s="16">
        <f t="shared" si="12"/>
        <v>81262</v>
      </c>
      <c r="U24" s="152">
        <f t="shared" si="4"/>
        <v>-1523</v>
      </c>
      <c r="V24" s="153"/>
      <c r="W24" s="17">
        <f t="shared" si="13"/>
        <v>0</v>
      </c>
      <c r="X24" s="154">
        <f t="shared" si="5"/>
        <v>0</v>
      </c>
      <c r="Y24" s="151">
        <v>42070</v>
      </c>
      <c r="Z24" s="16">
        <f t="shared" si="14"/>
        <v>84140</v>
      </c>
      <c r="AA24" s="152">
        <f t="shared" si="6"/>
        <v>-84</v>
      </c>
      <c r="AB24" s="151">
        <v>40835</v>
      </c>
      <c r="AC24" s="16">
        <f t="shared" si="15"/>
        <v>81670</v>
      </c>
      <c r="AD24" s="152">
        <f t="shared" si="7"/>
        <v>-1319</v>
      </c>
    </row>
    <row r="25" spans="2:30" ht="19.5" customHeight="1" x14ac:dyDescent="0.2">
      <c r="B25" s="12" t="s">
        <v>44</v>
      </c>
      <c r="C25" s="18" t="s">
        <v>45</v>
      </c>
      <c r="D25" s="19" t="s">
        <v>26</v>
      </c>
      <c r="E25" s="20">
        <v>1</v>
      </c>
      <c r="F25" s="15">
        <v>29661</v>
      </c>
      <c r="G25" s="151">
        <v>28949</v>
      </c>
      <c r="H25" s="16">
        <f t="shared" si="8"/>
        <v>28949</v>
      </c>
      <c r="I25" s="152">
        <f t="shared" si="0"/>
        <v>-712</v>
      </c>
      <c r="J25" s="151">
        <v>28711.847999999998</v>
      </c>
      <c r="K25" s="16">
        <f t="shared" si="9"/>
        <v>28712</v>
      </c>
      <c r="L25" s="152">
        <f t="shared" si="1"/>
        <v>-949.15200000000186</v>
      </c>
      <c r="M25" s="151">
        <v>29500</v>
      </c>
      <c r="N25" s="16">
        <f t="shared" si="10"/>
        <v>29500</v>
      </c>
      <c r="O25" s="152">
        <f t="shared" si="2"/>
        <v>-161</v>
      </c>
      <c r="P25" s="151">
        <v>29323</v>
      </c>
      <c r="Q25" s="16">
        <f t="shared" si="11"/>
        <v>29323</v>
      </c>
      <c r="R25" s="152">
        <f t="shared" si="3"/>
        <v>-338</v>
      </c>
      <c r="S25" s="151">
        <v>28590</v>
      </c>
      <c r="T25" s="16">
        <f t="shared" si="12"/>
        <v>28590</v>
      </c>
      <c r="U25" s="152">
        <f t="shared" si="4"/>
        <v>-1071</v>
      </c>
      <c r="V25" s="153"/>
      <c r="W25" s="17">
        <f t="shared" si="13"/>
        <v>0</v>
      </c>
      <c r="X25" s="154">
        <f t="shared" si="5"/>
        <v>0</v>
      </c>
      <c r="Y25" s="151">
        <v>29602</v>
      </c>
      <c r="Z25" s="16">
        <f t="shared" si="14"/>
        <v>29602</v>
      </c>
      <c r="AA25" s="152">
        <f t="shared" si="6"/>
        <v>-59</v>
      </c>
      <c r="AB25" s="151">
        <v>28733</v>
      </c>
      <c r="AC25" s="16">
        <f t="shared" si="15"/>
        <v>28733</v>
      </c>
      <c r="AD25" s="152">
        <f t="shared" si="7"/>
        <v>-928</v>
      </c>
    </row>
    <row r="26" spans="2:30" ht="21.75" customHeight="1" x14ac:dyDescent="0.2">
      <c r="B26" s="12" t="s">
        <v>46</v>
      </c>
      <c r="C26" s="18" t="s">
        <v>47</v>
      </c>
      <c r="D26" s="19" t="s">
        <v>26</v>
      </c>
      <c r="E26" s="20">
        <v>6</v>
      </c>
      <c r="F26" s="15">
        <v>38299</v>
      </c>
      <c r="G26" s="151">
        <v>37380</v>
      </c>
      <c r="H26" s="16">
        <f t="shared" si="8"/>
        <v>224280</v>
      </c>
      <c r="I26" s="152">
        <f t="shared" si="0"/>
        <v>-919</v>
      </c>
      <c r="J26" s="151">
        <v>37073.432000000001</v>
      </c>
      <c r="K26" s="16">
        <f>ROUND(E26*J26,0)</f>
        <v>222441</v>
      </c>
      <c r="L26" s="152">
        <f t="shared" si="1"/>
        <v>-1225.5679999999993</v>
      </c>
      <c r="M26" s="151">
        <v>38000</v>
      </c>
      <c r="N26" s="16">
        <f t="shared" si="10"/>
        <v>228000</v>
      </c>
      <c r="O26" s="152">
        <f t="shared" si="2"/>
        <v>-299</v>
      </c>
      <c r="P26" s="151">
        <v>37862</v>
      </c>
      <c r="Q26" s="16">
        <f t="shared" si="11"/>
        <v>227172</v>
      </c>
      <c r="R26" s="152">
        <f t="shared" si="3"/>
        <v>-437</v>
      </c>
      <c r="S26" s="151">
        <v>36915</v>
      </c>
      <c r="T26" s="16">
        <f t="shared" si="12"/>
        <v>221490</v>
      </c>
      <c r="U26" s="152">
        <f t="shared" si="4"/>
        <v>-1384</v>
      </c>
      <c r="V26" s="153"/>
      <c r="W26" s="17">
        <f t="shared" si="13"/>
        <v>0</v>
      </c>
      <c r="X26" s="154">
        <f t="shared" si="5"/>
        <v>0</v>
      </c>
      <c r="Y26" s="151">
        <v>38222</v>
      </c>
      <c r="Z26" s="16">
        <f t="shared" si="14"/>
        <v>229332</v>
      </c>
      <c r="AA26" s="152">
        <f t="shared" si="6"/>
        <v>-77</v>
      </c>
      <c r="AB26" s="151">
        <v>37100</v>
      </c>
      <c r="AC26" s="16">
        <f t="shared" si="15"/>
        <v>222600</v>
      </c>
      <c r="AD26" s="152">
        <f t="shared" si="7"/>
        <v>-1199</v>
      </c>
    </row>
    <row r="27" spans="2:30" x14ac:dyDescent="0.2">
      <c r="B27" s="12" t="s">
        <v>48</v>
      </c>
      <c r="C27" s="18" t="s">
        <v>49</v>
      </c>
      <c r="D27" s="23" t="s">
        <v>50</v>
      </c>
      <c r="E27" s="20">
        <v>0.2</v>
      </c>
      <c r="F27" s="15">
        <v>42712</v>
      </c>
      <c r="G27" s="151">
        <v>41687</v>
      </c>
      <c r="H27" s="16">
        <f t="shared" si="8"/>
        <v>8337</v>
      </c>
      <c r="I27" s="152">
        <f t="shared" si="0"/>
        <v>-1025</v>
      </c>
      <c r="J27" s="151">
        <v>41345.216</v>
      </c>
      <c r="K27" s="16">
        <f t="shared" si="9"/>
        <v>8269</v>
      </c>
      <c r="L27" s="152">
        <f t="shared" si="1"/>
        <v>-1366.7839999999997</v>
      </c>
      <c r="M27" s="151">
        <v>42500</v>
      </c>
      <c r="N27" s="16">
        <f t="shared" si="10"/>
        <v>8500</v>
      </c>
      <c r="O27" s="152">
        <f t="shared" si="2"/>
        <v>-212</v>
      </c>
      <c r="P27" s="151">
        <v>42225</v>
      </c>
      <c r="Q27" s="16">
        <f t="shared" si="11"/>
        <v>8445</v>
      </c>
      <c r="R27" s="152">
        <f t="shared" si="3"/>
        <v>-487</v>
      </c>
      <c r="S27" s="151">
        <v>41169</v>
      </c>
      <c r="T27" s="16">
        <f t="shared" si="12"/>
        <v>8234</v>
      </c>
      <c r="U27" s="152">
        <f t="shared" si="4"/>
        <v>-1543</v>
      </c>
      <c r="V27" s="153"/>
      <c r="W27" s="17">
        <f t="shared" si="13"/>
        <v>0</v>
      </c>
      <c r="X27" s="154">
        <f t="shared" si="5"/>
        <v>0</v>
      </c>
      <c r="Y27" s="151">
        <v>42627</v>
      </c>
      <c r="Z27" s="16">
        <f t="shared" si="14"/>
        <v>8525</v>
      </c>
      <c r="AA27" s="152">
        <f t="shared" si="6"/>
        <v>-85</v>
      </c>
      <c r="AB27" s="151">
        <v>41375</v>
      </c>
      <c r="AC27" s="16">
        <f t="shared" si="15"/>
        <v>8275</v>
      </c>
      <c r="AD27" s="152">
        <f t="shared" si="7"/>
        <v>-1337</v>
      </c>
    </row>
    <row r="28" spans="2:30" x14ac:dyDescent="0.2">
      <c r="B28" s="12" t="s">
        <v>51</v>
      </c>
      <c r="C28" s="18" t="s">
        <v>52</v>
      </c>
      <c r="D28" s="23" t="s">
        <v>50</v>
      </c>
      <c r="E28" s="20">
        <v>0.7</v>
      </c>
      <c r="F28" s="15">
        <v>36494</v>
      </c>
      <c r="G28" s="151">
        <v>35618</v>
      </c>
      <c r="H28" s="16">
        <f t="shared" si="8"/>
        <v>24933</v>
      </c>
      <c r="I28" s="152">
        <f t="shared" si="0"/>
        <v>-876</v>
      </c>
      <c r="J28" s="151">
        <v>35326.192000000003</v>
      </c>
      <c r="K28" s="16">
        <f t="shared" si="9"/>
        <v>24728</v>
      </c>
      <c r="L28" s="152">
        <f t="shared" si="1"/>
        <v>-1167.8079999999973</v>
      </c>
      <c r="M28" s="151">
        <v>36000</v>
      </c>
      <c r="N28" s="16">
        <f t="shared" si="10"/>
        <v>25200</v>
      </c>
      <c r="O28" s="152">
        <f t="shared" si="2"/>
        <v>-494</v>
      </c>
      <c r="P28" s="151">
        <v>36078</v>
      </c>
      <c r="Q28" s="16">
        <f t="shared" si="11"/>
        <v>25255</v>
      </c>
      <c r="R28" s="152">
        <f t="shared" si="3"/>
        <v>-416</v>
      </c>
      <c r="S28" s="151">
        <v>35176</v>
      </c>
      <c r="T28" s="16">
        <f t="shared" si="12"/>
        <v>24623</v>
      </c>
      <c r="U28" s="152">
        <f t="shared" si="4"/>
        <v>-1318</v>
      </c>
      <c r="V28" s="153"/>
      <c r="W28" s="17">
        <f t="shared" si="13"/>
        <v>0</v>
      </c>
      <c r="X28" s="154">
        <f t="shared" si="5"/>
        <v>0</v>
      </c>
      <c r="Y28" s="151">
        <v>36421</v>
      </c>
      <c r="Z28" s="16">
        <f t="shared" si="14"/>
        <v>25495</v>
      </c>
      <c r="AA28" s="152">
        <f t="shared" si="6"/>
        <v>-73</v>
      </c>
      <c r="AB28" s="151">
        <v>35352</v>
      </c>
      <c r="AC28" s="16">
        <f t="shared" si="15"/>
        <v>24746</v>
      </c>
      <c r="AD28" s="152">
        <f t="shared" si="7"/>
        <v>-1142</v>
      </c>
    </row>
    <row r="29" spans="2:30" ht="53.25" thickBot="1" x14ac:dyDescent="0.25">
      <c r="B29" s="12" t="s">
        <v>53</v>
      </c>
      <c r="C29" s="18" t="s">
        <v>54</v>
      </c>
      <c r="D29" s="24" t="s">
        <v>33</v>
      </c>
      <c r="E29" s="20">
        <v>2</v>
      </c>
      <c r="F29" s="15">
        <v>475000</v>
      </c>
      <c r="G29" s="151">
        <v>463600</v>
      </c>
      <c r="H29" s="16">
        <f>ROUND(E29*G29,0)</f>
        <v>927200</v>
      </c>
      <c r="I29" s="152">
        <f t="shared" si="0"/>
        <v>-11400</v>
      </c>
      <c r="J29" s="151">
        <v>459800</v>
      </c>
      <c r="K29" s="16">
        <f>ROUND(E29*J29,0)</f>
        <v>919600</v>
      </c>
      <c r="L29" s="152">
        <f t="shared" si="1"/>
        <v>-15200</v>
      </c>
      <c r="M29" s="151">
        <v>450000</v>
      </c>
      <c r="N29" s="16">
        <f>ROUND(E29*M29,0)</f>
        <v>900000</v>
      </c>
      <c r="O29" s="152">
        <f t="shared" si="2"/>
        <v>-25000</v>
      </c>
      <c r="P29" s="151">
        <v>469585</v>
      </c>
      <c r="Q29" s="16">
        <f>ROUND(E29*P29,0)</f>
        <v>939170</v>
      </c>
      <c r="R29" s="152">
        <f t="shared" si="3"/>
        <v>-5415</v>
      </c>
      <c r="S29" s="151">
        <v>457841</v>
      </c>
      <c r="T29" s="16">
        <f>ROUND(E29*S29,0)</f>
        <v>915682</v>
      </c>
      <c r="U29" s="152">
        <f t="shared" si="4"/>
        <v>-17159</v>
      </c>
      <c r="V29" s="153"/>
      <c r="W29" s="17">
        <f>ROUND(E29*V29,0)</f>
        <v>0</v>
      </c>
      <c r="X29" s="154">
        <f t="shared" si="5"/>
        <v>0</v>
      </c>
      <c r="Y29" s="151">
        <v>474050</v>
      </c>
      <c r="Z29" s="16">
        <f>ROUND(E29*Y29,0)</f>
        <v>948100</v>
      </c>
      <c r="AA29" s="152">
        <f t="shared" si="6"/>
        <v>-950</v>
      </c>
      <c r="AB29" s="151">
        <v>460133</v>
      </c>
      <c r="AC29" s="16">
        <f>ROUND(E29*AB29,0)</f>
        <v>920266</v>
      </c>
      <c r="AD29" s="152">
        <f t="shared" si="7"/>
        <v>-14867</v>
      </c>
    </row>
    <row r="30" spans="2:30" ht="13.5" thickBot="1" x14ac:dyDescent="0.25">
      <c r="B30" s="25"/>
      <c r="C30" s="26" t="s">
        <v>55</v>
      </c>
      <c r="D30" s="26"/>
      <c r="E30" s="27"/>
      <c r="F30" s="28"/>
      <c r="G30" s="156"/>
      <c r="H30" s="157">
        <f>SUM(H14:H29)</f>
        <v>14310652</v>
      </c>
      <c r="I30" s="158"/>
      <c r="J30" s="156"/>
      <c r="K30" s="157">
        <f>SUM(K14:K29)</f>
        <v>14193217</v>
      </c>
      <c r="L30" s="158"/>
      <c r="M30" s="156"/>
      <c r="N30" s="159">
        <f>SUM(N14:N29)</f>
        <v>14010600</v>
      </c>
      <c r="O30" s="158"/>
      <c r="P30" s="156"/>
      <c r="Q30" s="157">
        <f>SUM(Q14:Q29)</f>
        <v>14495205</v>
      </c>
      <c r="R30" s="158"/>
      <c r="S30" s="156"/>
      <c r="T30" s="159">
        <f>SUM(T14:T29)</f>
        <v>14132746</v>
      </c>
      <c r="U30" s="158"/>
      <c r="V30" s="160"/>
      <c r="W30" s="161">
        <f>SUM(W14:W29)</f>
        <v>0</v>
      </c>
      <c r="X30" s="162"/>
      <c r="Y30" s="156"/>
      <c r="Z30" s="157">
        <f>SUM(Z14:Z29)</f>
        <v>14633086</v>
      </c>
      <c r="AA30" s="158"/>
      <c r="AB30" s="156"/>
      <c r="AC30" s="157">
        <f>SUM(AC14:AC29)</f>
        <v>14203450</v>
      </c>
      <c r="AD30" s="158"/>
    </row>
    <row r="31" spans="2:30" x14ac:dyDescent="0.2">
      <c r="B31" s="29"/>
      <c r="C31" s="30"/>
      <c r="D31" s="30"/>
      <c r="E31" s="30"/>
      <c r="F31" s="31"/>
      <c r="G31" s="163"/>
      <c r="H31" s="32"/>
      <c r="I31" s="158"/>
      <c r="J31" s="163"/>
      <c r="K31" s="32"/>
      <c r="L31" s="158"/>
      <c r="M31" s="163"/>
      <c r="N31" s="32"/>
      <c r="O31" s="158"/>
      <c r="P31" s="163"/>
      <c r="Q31" s="32"/>
      <c r="R31" s="158"/>
      <c r="S31" s="163"/>
      <c r="T31" s="32"/>
      <c r="U31" s="158"/>
      <c r="V31" s="164"/>
      <c r="W31" s="33"/>
      <c r="X31" s="162"/>
      <c r="Y31" s="163"/>
      <c r="Z31" s="32"/>
      <c r="AA31" s="158"/>
      <c r="AB31" s="163"/>
      <c r="AC31" s="32"/>
      <c r="AD31" s="158"/>
    </row>
    <row r="32" spans="2:30" x14ac:dyDescent="0.2">
      <c r="B32" s="34">
        <v>2</v>
      </c>
      <c r="C32" s="11" t="s">
        <v>56</v>
      </c>
      <c r="D32" s="35"/>
      <c r="E32" s="35"/>
      <c r="F32" s="35"/>
      <c r="G32" s="165"/>
      <c r="H32" s="36"/>
      <c r="I32" s="35"/>
      <c r="J32" s="165"/>
      <c r="K32" s="36"/>
      <c r="L32" s="35"/>
      <c r="M32" s="165"/>
      <c r="N32" s="36"/>
      <c r="O32" s="35"/>
      <c r="P32" s="165"/>
      <c r="Q32" s="36"/>
      <c r="R32" s="35"/>
      <c r="S32" s="165"/>
      <c r="T32" s="36"/>
      <c r="U32" s="35"/>
      <c r="V32" s="166"/>
      <c r="W32" s="37"/>
      <c r="X32" s="38"/>
      <c r="Y32" s="165"/>
      <c r="Z32" s="36"/>
      <c r="AA32" s="35"/>
      <c r="AB32" s="165"/>
      <c r="AC32" s="36"/>
      <c r="AD32" s="35"/>
    </row>
    <row r="33" spans="2:30" ht="19.5" customHeight="1" x14ac:dyDescent="0.2">
      <c r="B33" s="24" t="s">
        <v>57</v>
      </c>
      <c r="C33" s="39" t="s">
        <v>58</v>
      </c>
      <c r="D33" s="40" t="s">
        <v>26</v>
      </c>
      <c r="E33" s="41">
        <v>2</v>
      </c>
      <c r="F33" s="42">
        <v>85512</v>
      </c>
      <c r="G33" s="167">
        <v>83460</v>
      </c>
      <c r="H33" s="43">
        <f>ROUND(E33*G33,0)</f>
        <v>166920</v>
      </c>
      <c r="I33" s="152">
        <f>IF((G33=0),0,(G33-$F33))</f>
        <v>-2052</v>
      </c>
      <c r="J33" s="167">
        <v>82775.615999999995</v>
      </c>
      <c r="K33" s="43">
        <f>ROUND(E33*J33,0)</f>
        <v>165551</v>
      </c>
      <c r="L33" s="152">
        <f>IF((J33=0),0,(J33-$F33))</f>
        <v>-2736.3840000000055</v>
      </c>
      <c r="M33" s="167">
        <v>85000</v>
      </c>
      <c r="N33" s="43">
        <f>ROUND(E33*M33,0)</f>
        <v>170000</v>
      </c>
      <c r="O33" s="152">
        <f>IF((M33=0),0,(M33-$F33))</f>
        <v>-512</v>
      </c>
      <c r="P33" s="167">
        <v>84537</v>
      </c>
      <c r="Q33" s="43">
        <f>ROUND(E33*P33,0)</f>
        <v>169074</v>
      </c>
      <c r="R33" s="152">
        <f>IF((P33=0),0,(P33-$F33))</f>
        <v>-975</v>
      </c>
      <c r="S33" s="167">
        <v>82423</v>
      </c>
      <c r="T33" s="43">
        <f>ROUND(E33*S33,0)</f>
        <v>164846</v>
      </c>
      <c r="U33" s="152">
        <f>IF((S33=0),0,(S33-$F33))</f>
        <v>-3089</v>
      </c>
      <c r="V33" s="168"/>
      <c r="W33" s="44">
        <f>ROUND(E33*V33,0)</f>
        <v>0</v>
      </c>
      <c r="X33" s="154">
        <f>IF((V33=0),0,(V33-$F33))</f>
        <v>0</v>
      </c>
      <c r="Y33" s="167">
        <v>85341</v>
      </c>
      <c r="Z33" s="43">
        <f>ROUND(E33*Y33,0)</f>
        <v>170682</v>
      </c>
      <c r="AA33" s="152">
        <f>IF((Y33=0),0,(Y33-$F33))</f>
        <v>-171</v>
      </c>
      <c r="AB33" s="167">
        <v>82835</v>
      </c>
      <c r="AC33" s="43">
        <f>ROUND(E33*AB33,0)</f>
        <v>165670</v>
      </c>
      <c r="AD33" s="152">
        <f>IF((AB33=0),0,(AB33-$F33))</f>
        <v>-2677</v>
      </c>
    </row>
    <row r="34" spans="2:30" ht="21.75" thickBot="1" x14ac:dyDescent="0.25">
      <c r="B34" s="24" t="s">
        <v>59</v>
      </c>
      <c r="C34" s="13" t="s">
        <v>60</v>
      </c>
      <c r="D34" s="24" t="s">
        <v>26</v>
      </c>
      <c r="E34" s="45">
        <v>8</v>
      </c>
      <c r="F34" s="15">
        <v>139142</v>
      </c>
      <c r="G34" s="151">
        <v>135803</v>
      </c>
      <c r="H34" s="16">
        <f>ROUND(E34*G34,0)</f>
        <v>1086424</v>
      </c>
      <c r="I34" s="152">
        <f>IF((G34=0),0,(G34-$F34))</f>
        <v>-3339</v>
      </c>
      <c r="J34" s="151">
        <v>134689.45600000001</v>
      </c>
      <c r="K34" s="43">
        <f>ROUND(E34*J34,0)</f>
        <v>1077516</v>
      </c>
      <c r="L34" s="152">
        <f>IF((J34=0),0,(J34-$F34))</f>
        <v>-4452.5439999999944</v>
      </c>
      <c r="M34" s="151">
        <v>138000</v>
      </c>
      <c r="N34" s="43">
        <f>ROUND(E34*M34,0)</f>
        <v>1104000</v>
      </c>
      <c r="O34" s="152">
        <f>IF((M34=0),0,(M34-$F34))</f>
        <v>-1142</v>
      </c>
      <c r="P34" s="151">
        <v>137556</v>
      </c>
      <c r="Q34" s="43">
        <f>ROUND(E34*P34,0)</f>
        <v>1100448</v>
      </c>
      <c r="R34" s="152">
        <f>IF((P34=0),0,(P34-$F34))</f>
        <v>-1586</v>
      </c>
      <c r="S34" s="151">
        <v>134116</v>
      </c>
      <c r="T34" s="43">
        <f>ROUND(E34*S34,0)</f>
        <v>1072928</v>
      </c>
      <c r="U34" s="152">
        <f>IF((S34=0),0,(S34-$F34))</f>
        <v>-5026</v>
      </c>
      <c r="V34" s="153"/>
      <c r="W34" s="44">
        <f>ROUND(E34*V34,0)</f>
        <v>0</v>
      </c>
      <c r="X34" s="154">
        <f>IF((V34=0),0,(V34-$F34))</f>
        <v>0</v>
      </c>
      <c r="Y34" s="151">
        <v>138864</v>
      </c>
      <c r="Z34" s="43">
        <f>ROUND(E34*Y34,0)</f>
        <v>1110912</v>
      </c>
      <c r="AA34" s="152">
        <f>IF((Y34=0),0,(Y34-$F34))</f>
        <v>-278</v>
      </c>
      <c r="AB34" s="151">
        <v>134787</v>
      </c>
      <c r="AC34" s="43">
        <f>ROUND(E34*AB34,0)</f>
        <v>1078296</v>
      </c>
      <c r="AD34" s="152">
        <f>IF((AB34=0),0,(AB34-$F34))</f>
        <v>-4355</v>
      </c>
    </row>
    <row r="35" spans="2:30" ht="13.5" thickBot="1" x14ac:dyDescent="0.25">
      <c r="B35" s="25"/>
      <c r="C35" s="26" t="s">
        <v>61</v>
      </c>
      <c r="D35" s="26"/>
      <c r="E35" s="27"/>
      <c r="F35" s="28"/>
      <c r="G35" s="156"/>
      <c r="H35" s="157">
        <f>SUM(H33:H34)</f>
        <v>1253344</v>
      </c>
      <c r="I35" s="158"/>
      <c r="J35" s="156"/>
      <c r="K35" s="157">
        <f>SUM(K33:K34)</f>
        <v>1243067</v>
      </c>
      <c r="L35" s="158"/>
      <c r="M35" s="156"/>
      <c r="N35" s="157">
        <f>SUM(N33:N34)</f>
        <v>1274000</v>
      </c>
      <c r="O35" s="158"/>
      <c r="P35" s="156"/>
      <c r="Q35" s="157">
        <f>SUM(Q33:Q34)</f>
        <v>1269522</v>
      </c>
      <c r="R35" s="158"/>
      <c r="S35" s="156"/>
      <c r="T35" s="157">
        <f>SUM(T33:T34)</f>
        <v>1237774</v>
      </c>
      <c r="U35" s="158"/>
      <c r="V35" s="160"/>
      <c r="W35" s="161">
        <f>SUM(W33:W34)</f>
        <v>0</v>
      </c>
      <c r="X35" s="162"/>
      <c r="Y35" s="156"/>
      <c r="Z35" s="157">
        <f>SUM(Z33:Z34)</f>
        <v>1281594</v>
      </c>
      <c r="AA35" s="158"/>
      <c r="AB35" s="156"/>
      <c r="AC35" s="157">
        <f>SUM(AC33:AC34)</f>
        <v>1243966</v>
      </c>
      <c r="AD35" s="158"/>
    </row>
    <row r="36" spans="2:30" x14ac:dyDescent="0.2">
      <c r="B36" s="29"/>
      <c r="C36" s="30"/>
      <c r="D36" s="30"/>
      <c r="E36" s="30"/>
      <c r="F36" s="31"/>
      <c r="G36" s="163"/>
      <c r="H36" s="32"/>
      <c r="I36" s="158"/>
      <c r="J36" s="163"/>
      <c r="K36" s="32"/>
      <c r="L36" s="158"/>
      <c r="M36" s="163"/>
      <c r="N36" s="32"/>
      <c r="O36" s="158"/>
      <c r="P36" s="163"/>
      <c r="Q36" s="32"/>
      <c r="R36" s="158"/>
      <c r="S36" s="163"/>
      <c r="T36" s="32"/>
      <c r="U36" s="158"/>
      <c r="V36" s="164"/>
      <c r="W36" s="33"/>
      <c r="X36" s="162"/>
      <c r="Y36" s="163"/>
      <c r="Z36" s="32"/>
      <c r="AA36" s="158"/>
      <c r="AB36" s="163"/>
      <c r="AC36" s="32"/>
      <c r="AD36" s="158"/>
    </row>
    <row r="37" spans="2:30" x14ac:dyDescent="0.2">
      <c r="B37" s="9">
        <v>3</v>
      </c>
      <c r="C37" s="11" t="s">
        <v>62</v>
      </c>
      <c r="D37" s="35"/>
      <c r="E37" s="35"/>
      <c r="F37" s="35"/>
      <c r="G37" s="165"/>
      <c r="H37" s="36"/>
      <c r="I37" s="35"/>
      <c r="J37" s="165"/>
      <c r="K37" s="36"/>
      <c r="L37" s="35"/>
      <c r="M37" s="165"/>
      <c r="N37" s="36"/>
      <c r="O37" s="35"/>
      <c r="P37" s="165"/>
      <c r="Q37" s="36"/>
      <c r="R37" s="35"/>
      <c r="S37" s="165"/>
      <c r="T37" s="36"/>
      <c r="U37" s="35"/>
      <c r="V37" s="166"/>
      <c r="W37" s="37"/>
      <c r="X37" s="38"/>
      <c r="Y37" s="165"/>
      <c r="Z37" s="36"/>
      <c r="AA37" s="35"/>
      <c r="AB37" s="165"/>
      <c r="AC37" s="36"/>
      <c r="AD37" s="35"/>
    </row>
    <row r="38" spans="2:30" ht="21.75" thickBot="1" x14ac:dyDescent="0.25">
      <c r="B38" s="24" t="s">
        <v>63</v>
      </c>
      <c r="C38" s="13" t="s">
        <v>64</v>
      </c>
      <c r="D38" s="24" t="s">
        <v>33</v>
      </c>
      <c r="E38" s="45">
        <v>1</v>
      </c>
      <c r="F38" s="15">
        <v>53566</v>
      </c>
      <c r="G38" s="151">
        <v>52280</v>
      </c>
      <c r="H38" s="16">
        <f>ROUND(E38*G38,0)</f>
        <v>52280</v>
      </c>
      <c r="I38" s="152">
        <f>IF((G38=0),0,(G38-$F38))</f>
        <v>-1286</v>
      </c>
      <c r="J38" s="151">
        <v>51851.887999999999</v>
      </c>
      <c r="K38" s="16">
        <f>ROUND(E38*J38,0)</f>
        <v>51852</v>
      </c>
      <c r="L38" s="152">
        <f>IF((J38=0),0,(J38-$F38))</f>
        <v>-1714.112000000001</v>
      </c>
      <c r="M38" s="151">
        <v>53500</v>
      </c>
      <c r="N38" s="16">
        <f>ROUND(E38*M38,0)</f>
        <v>53500</v>
      </c>
      <c r="O38" s="152">
        <f>IF((M38=0),0,(M38-$F38))</f>
        <v>-66</v>
      </c>
      <c r="P38" s="151">
        <v>52955</v>
      </c>
      <c r="Q38" s="16">
        <f>ROUND(E38*P38,0)</f>
        <v>52955</v>
      </c>
      <c r="R38" s="152">
        <f>IF((P38=0),0,(P38-$F38))</f>
        <v>-611</v>
      </c>
      <c r="S38" s="151">
        <v>51631</v>
      </c>
      <c r="T38" s="16">
        <f>ROUND(E38*S38,0)</f>
        <v>51631</v>
      </c>
      <c r="U38" s="152">
        <f>IF((S38=0),0,(S38-$F38))</f>
        <v>-1935</v>
      </c>
      <c r="V38" s="153"/>
      <c r="W38" s="17">
        <f>ROUND(E38*V38,0)</f>
        <v>0</v>
      </c>
      <c r="X38" s="154">
        <f>IF((V38=0),0,(V38-$F38))</f>
        <v>0</v>
      </c>
      <c r="Y38" s="151">
        <v>53459</v>
      </c>
      <c r="Z38" s="16">
        <f>ROUND(E38*Y38,0)</f>
        <v>53459</v>
      </c>
      <c r="AA38" s="152">
        <f>IF((Y38=0),0,(Y38-$F38))</f>
        <v>-107</v>
      </c>
      <c r="AB38" s="151">
        <v>51889</v>
      </c>
      <c r="AC38" s="16">
        <f>ROUND(E38*AB38,0)</f>
        <v>51889</v>
      </c>
      <c r="AD38" s="152">
        <f>IF((AB38=0),0,(AB38-$F38))</f>
        <v>-1677</v>
      </c>
    </row>
    <row r="39" spans="2:30" ht="13.5" thickBot="1" x14ac:dyDescent="0.25">
      <c r="B39" s="25"/>
      <c r="C39" s="26" t="s">
        <v>65</v>
      </c>
      <c r="D39" s="26"/>
      <c r="E39" s="27"/>
      <c r="F39" s="28"/>
      <c r="G39" s="156"/>
      <c r="H39" s="157">
        <f>SUM(H38)</f>
        <v>52280</v>
      </c>
      <c r="I39" s="158"/>
      <c r="J39" s="156"/>
      <c r="K39" s="157">
        <f>SUM(K38)</f>
        <v>51852</v>
      </c>
      <c r="L39" s="158"/>
      <c r="M39" s="156"/>
      <c r="N39" s="157">
        <f>SUM(N38)</f>
        <v>53500</v>
      </c>
      <c r="O39" s="158"/>
      <c r="P39" s="156"/>
      <c r="Q39" s="157">
        <f>SUM(Q38)</f>
        <v>52955</v>
      </c>
      <c r="R39" s="158"/>
      <c r="S39" s="156"/>
      <c r="T39" s="157">
        <f>SUM(T38)</f>
        <v>51631</v>
      </c>
      <c r="U39" s="158"/>
      <c r="V39" s="160"/>
      <c r="W39" s="161">
        <f>SUM(W38)</f>
        <v>0</v>
      </c>
      <c r="X39" s="162"/>
      <c r="Y39" s="156"/>
      <c r="Z39" s="157">
        <f>SUM(Z38)</f>
        <v>53459</v>
      </c>
      <c r="AA39" s="158"/>
      <c r="AB39" s="156"/>
      <c r="AC39" s="157">
        <f>SUM(AC38)</f>
        <v>51889</v>
      </c>
      <c r="AD39" s="158"/>
    </row>
    <row r="40" spans="2:30" x14ac:dyDescent="0.2">
      <c r="B40" s="46"/>
      <c r="C40" s="46"/>
      <c r="D40" s="46"/>
      <c r="E40" s="46"/>
      <c r="F40" s="46"/>
      <c r="G40" s="169"/>
      <c r="H40" s="47"/>
      <c r="I40" s="158"/>
      <c r="J40" s="169"/>
      <c r="K40" s="47"/>
      <c r="L40" s="158"/>
      <c r="M40" s="169"/>
      <c r="N40" s="47"/>
      <c r="O40" s="158"/>
      <c r="P40" s="169"/>
      <c r="Q40" s="47"/>
      <c r="R40" s="158"/>
      <c r="S40" s="169"/>
      <c r="T40" s="47"/>
      <c r="U40" s="158"/>
      <c r="V40" s="170"/>
      <c r="W40" s="48"/>
      <c r="X40" s="162"/>
      <c r="Y40" s="169"/>
      <c r="Z40" s="47"/>
      <c r="AA40" s="158"/>
      <c r="AB40" s="169"/>
      <c r="AC40" s="47"/>
      <c r="AD40" s="158"/>
    </row>
    <row r="41" spans="2:30" x14ac:dyDescent="0.2">
      <c r="B41" s="9">
        <v>4</v>
      </c>
      <c r="C41" s="11" t="s">
        <v>66</v>
      </c>
      <c r="D41" s="35"/>
      <c r="E41" s="35"/>
      <c r="F41" s="35"/>
      <c r="G41" s="165"/>
      <c r="H41" s="36"/>
      <c r="I41" s="35"/>
      <c r="J41" s="165"/>
      <c r="K41" s="36"/>
      <c r="L41" s="35"/>
      <c r="M41" s="165"/>
      <c r="N41" s="36"/>
      <c r="O41" s="35"/>
      <c r="P41" s="165"/>
      <c r="Q41" s="36"/>
      <c r="R41" s="35"/>
      <c r="S41" s="165"/>
      <c r="T41" s="36"/>
      <c r="U41" s="35"/>
      <c r="V41" s="166"/>
      <c r="W41" s="37"/>
      <c r="X41" s="38"/>
      <c r="Y41" s="165"/>
      <c r="Z41" s="36"/>
      <c r="AA41" s="35"/>
      <c r="AB41" s="165"/>
      <c r="AC41" s="36"/>
      <c r="AD41" s="35"/>
    </row>
    <row r="42" spans="2:30" ht="52.5" x14ac:dyDescent="0.2">
      <c r="B42" s="24" t="s">
        <v>67</v>
      </c>
      <c r="C42" s="13" t="s">
        <v>68</v>
      </c>
      <c r="D42" s="24" t="s">
        <v>69</v>
      </c>
      <c r="E42" s="49">
        <v>1</v>
      </c>
      <c r="F42" s="15">
        <v>555511</v>
      </c>
      <c r="G42" s="151">
        <v>542179</v>
      </c>
      <c r="H42" s="16">
        <f t="shared" ref="H42:H47" si="16">ROUND(E42*G42,0)</f>
        <v>542179</v>
      </c>
      <c r="I42" s="152">
        <f t="shared" ref="I42:I47" si="17">IF((G42=0),0,(G42-$F42))</f>
        <v>-13332</v>
      </c>
      <c r="J42" s="151">
        <v>537734.64800000004</v>
      </c>
      <c r="K42" s="16">
        <f t="shared" ref="K42:K47" si="18">ROUND(E42*J42,0)</f>
        <v>537735</v>
      </c>
      <c r="L42" s="152">
        <f t="shared" ref="L42:L47" si="19">IF((J42=0),0,(J42-$F42))</f>
        <v>-17776.351999999955</v>
      </c>
      <c r="M42" s="151">
        <v>555000</v>
      </c>
      <c r="N42" s="16">
        <f t="shared" ref="N42:N47" si="20">ROUND(E42*M42,0)</f>
        <v>555000</v>
      </c>
      <c r="O42" s="152">
        <f t="shared" ref="O42:O47" si="21">IF((M42=0),0,(M42-$F42))</f>
        <v>-511</v>
      </c>
      <c r="P42" s="151">
        <v>549178</v>
      </c>
      <c r="Q42" s="16">
        <f t="shared" ref="Q42:Q47" si="22">ROUND(E42*P42,0)</f>
        <v>549178</v>
      </c>
      <c r="R42" s="152">
        <f t="shared" ref="R42:R47" si="23">IF((P42=0),0,(P42-$F42))</f>
        <v>-6333</v>
      </c>
      <c r="S42" s="151">
        <v>535444</v>
      </c>
      <c r="T42" s="16">
        <f t="shared" ref="T42:T47" si="24">ROUND(E42*S42,0)</f>
        <v>535444</v>
      </c>
      <c r="U42" s="152">
        <f t="shared" ref="U42:U47" si="25">IF((S42=0),0,(S42-$F42))</f>
        <v>-20067</v>
      </c>
      <c r="V42" s="153"/>
      <c r="W42" s="17">
        <f t="shared" ref="W42:W47" si="26">ROUND(E42*V42,0)</f>
        <v>0</v>
      </c>
      <c r="X42" s="154">
        <f t="shared" ref="X42:X47" si="27">IF((V42=0),0,(V42-$F42))</f>
        <v>0</v>
      </c>
      <c r="Y42" s="151">
        <v>554400</v>
      </c>
      <c r="Z42" s="16">
        <f t="shared" ref="Z42:Z47" si="28">ROUND(E42*Y42,0)</f>
        <v>554400</v>
      </c>
      <c r="AA42" s="152">
        <f t="shared" ref="AA42:AA47" si="29">IF((Y42=0),0,(Y42-$F42))</f>
        <v>-1111</v>
      </c>
      <c r="AB42" s="151">
        <v>538124</v>
      </c>
      <c r="AC42" s="16">
        <f t="shared" ref="AC42:AC47" si="30">ROUND(E42*AB42,0)</f>
        <v>538124</v>
      </c>
      <c r="AD42" s="152">
        <f t="shared" ref="AD42:AD47" si="31">IF((AB42=0),0,(AB42-$F42))</f>
        <v>-17387</v>
      </c>
    </row>
    <row r="43" spans="2:30" ht="28.5" customHeight="1" x14ac:dyDescent="0.2">
      <c r="B43" s="24" t="s">
        <v>70</v>
      </c>
      <c r="C43" s="13" t="s">
        <v>71</v>
      </c>
      <c r="D43" s="23" t="s">
        <v>21</v>
      </c>
      <c r="E43" s="50">
        <v>300</v>
      </c>
      <c r="F43" s="15">
        <v>394000</v>
      </c>
      <c r="G43" s="151">
        <v>384544</v>
      </c>
      <c r="H43" s="16">
        <f t="shared" si="16"/>
        <v>115363200</v>
      </c>
      <c r="I43" s="152">
        <f t="shared" si="17"/>
        <v>-9456</v>
      </c>
      <c r="J43" s="151">
        <v>381392</v>
      </c>
      <c r="K43" s="16">
        <f t="shared" si="18"/>
        <v>114417600</v>
      </c>
      <c r="L43" s="152">
        <f t="shared" si="19"/>
        <v>-12608</v>
      </c>
      <c r="M43" s="155">
        <v>1350000</v>
      </c>
      <c r="N43" s="22">
        <f t="shared" si="20"/>
        <v>405000000</v>
      </c>
      <c r="O43" s="152">
        <f t="shared" si="21"/>
        <v>956000</v>
      </c>
      <c r="P43" s="151">
        <v>389508</v>
      </c>
      <c r="Q43" s="16">
        <f t="shared" si="22"/>
        <v>116852400</v>
      </c>
      <c r="R43" s="152">
        <f t="shared" si="23"/>
        <v>-4492</v>
      </c>
      <c r="S43" s="155">
        <v>1428650</v>
      </c>
      <c r="T43" s="22">
        <f t="shared" si="24"/>
        <v>428595000</v>
      </c>
      <c r="U43" s="152">
        <f t="shared" si="25"/>
        <v>1034650</v>
      </c>
      <c r="V43" s="153"/>
      <c r="W43" s="17">
        <f t="shared" si="26"/>
        <v>0</v>
      </c>
      <c r="X43" s="154">
        <f t="shared" si="27"/>
        <v>0</v>
      </c>
      <c r="Y43" s="151">
        <v>393212</v>
      </c>
      <c r="Z43" s="16">
        <f t="shared" si="28"/>
        <v>117963600</v>
      </c>
      <c r="AA43" s="152">
        <f t="shared" si="29"/>
        <v>-788</v>
      </c>
      <c r="AB43" s="151">
        <v>381668</v>
      </c>
      <c r="AC43" s="16">
        <f t="shared" si="30"/>
        <v>114500400</v>
      </c>
      <c r="AD43" s="152">
        <f t="shared" si="31"/>
        <v>-12332</v>
      </c>
    </row>
    <row r="44" spans="2:30" ht="73.5" x14ac:dyDescent="0.2">
      <c r="B44" s="24" t="s">
        <v>72</v>
      </c>
      <c r="C44" s="18" t="s">
        <v>73</v>
      </c>
      <c r="D44" s="23" t="s">
        <v>21</v>
      </c>
      <c r="E44" s="50">
        <v>100</v>
      </c>
      <c r="F44" s="15">
        <v>159279</v>
      </c>
      <c r="G44" s="151">
        <v>155456</v>
      </c>
      <c r="H44" s="16">
        <f t="shared" si="16"/>
        <v>15545600</v>
      </c>
      <c r="I44" s="152">
        <f t="shared" si="17"/>
        <v>-3823</v>
      </c>
      <c r="J44" s="151">
        <v>154182.07199999999</v>
      </c>
      <c r="K44" s="16">
        <f t="shared" si="18"/>
        <v>15418207</v>
      </c>
      <c r="L44" s="152">
        <f t="shared" si="19"/>
        <v>-5096.9280000000144</v>
      </c>
      <c r="M44" s="155">
        <v>158000</v>
      </c>
      <c r="N44" s="22">
        <f t="shared" si="20"/>
        <v>15800000</v>
      </c>
      <c r="O44" s="152">
        <f t="shared" si="21"/>
        <v>-1279</v>
      </c>
      <c r="P44" s="151">
        <v>157463</v>
      </c>
      <c r="Q44" s="16">
        <f t="shared" si="22"/>
        <v>15746300</v>
      </c>
      <c r="R44" s="152">
        <f t="shared" si="23"/>
        <v>-1816</v>
      </c>
      <c r="S44" s="155">
        <v>153525</v>
      </c>
      <c r="T44" s="22">
        <f t="shared" si="24"/>
        <v>15352500</v>
      </c>
      <c r="U44" s="152">
        <f t="shared" si="25"/>
        <v>-5754</v>
      </c>
      <c r="V44" s="153"/>
      <c r="W44" s="17">
        <f t="shared" si="26"/>
        <v>0</v>
      </c>
      <c r="X44" s="154">
        <f t="shared" si="27"/>
        <v>0</v>
      </c>
      <c r="Y44" s="151">
        <v>158960</v>
      </c>
      <c r="Z44" s="16">
        <f t="shared" si="28"/>
        <v>15896000</v>
      </c>
      <c r="AA44" s="152">
        <f t="shared" si="29"/>
        <v>-319</v>
      </c>
      <c r="AB44" s="151">
        <v>154294</v>
      </c>
      <c r="AC44" s="16">
        <f t="shared" si="30"/>
        <v>15429400</v>
      </c>
      <c r="AD44" s="152">
        <f t="shared" si="31"/>
        <v>-4985</v>
      </c>
    </row>
    <row r="45" spans="2:30" ht="42.75" customHeight="1" x14ac:dyDescent="0.2">
      <c r="B45" s="24" t="s">
        <v>74</v>
      </c>
      <c r="C45" s="13" t="s">
        <v>75</v>
      </c>
      <c r="D45" s="23" t="s">
        <v>26</v>
      </c>
      <c r="E45" s="50">
        <v>260</v>
      </c>
      <c r="F45" s="15">
        <v>100406</v>
      </c>
      <c r="G45" s="151">
        <v>97996</v>
      </c>
      <c r="H45" s="16">
        <f t="shared" si="16"/>
        <v>25478960</v>
      </c>
      <c r="I45" s="152">
        <f t="shared" si="17"/>
        <v>-2410</v>
      </c>
      <c r="J45" s="151">
        <v>97193.008000000002</v>
      </c>
      <c r="K45" s="16">
        <f t="shared" si="18"/>
        <v>25270182</v>
      </c>
      <c r="L45" s="152">
        <f t="shared" si="19"/>
        <v>-3212.9919999999984</v>
      </c>
      <c r="M45" s="155">
        <v>98000</v>
      </c>
      <c r="N45" s="22">
        <f t="shared" si="20"/>
        <v>25480000</v>
      </c>
      <c r="O45" s="152">
        <f t="shared" si="21"/>
        <v>-2406</v>
      </c>
      <c r="P45" s="151">
        <v>99261</v>
      </c>
      <c r="Q45" s="16">
        <f t="shared" si="22"/>
        <v>25807860</v>
      </c>
      <c r="R45" s="152">
        <f t="shared" si="23"/>
        <v>-1145</v>
      </c>
      <c r="S45" s="155">
        <v>96779</v>
      </c>
      <c r="T45" s="22">
        <f t="shared" si="24"/>
        <v>25162540</v>
      </c>
      <c r="U45" s="152">
        <f t="shared" si="25"/>
        <v>-3627</v>
      </c>
      <c r="V45" s="153"/>
      <c r="W45" s="17">
        <f t="shared" si="26"/>
        <v>0</v>
      </c>
      <c r="X45" s="154">
        <f t="shared" si="27"/>
        <v>0</v>
      </c>
      <c r="Y45" s="151">
        <v>100205</v>
      </c>
      <c r="Z45" s="16">
        <f t="shared" si="28"/>
        <v>26053300</v>
      </c>
      <c r="AA45" s="152">
        <f t="shared" si="29"/>
        <v>-201</v>
      </c>
      <c r="AB45" s="151">
        <v>97263</v>
      </c>
      <c r="AC45" s="16">
        <f t="shared" si="30"/>
        <v>25288380</v>
      </c>
      <c r="AD45" s="152">
        <f t="shared" si="31"/>
        <v>-3143</v>
      </c>
    </row>
    <row r="46" spans="2:30" ht="35.25" customHeight="1" x14ac:dyDescent="0.2">
      <c r="B46" s="24" t="s">
        <v>76</v>
      </c>
      <c r="C46" s="13" t="s">
        <v>77</v>
      </c>
      <c r="D46" s="23" t="s">
        <v>26</v>
      </c>
      <c r="E46" s="50">
        <v>300</v>
      </c>
      <c r="F46" s="15">
        <v>166440</v>
      </c>
      <c r="G46" s="151">
        <v>162445</v>
      </c>
      <c r="H46" s="16">
        <f t="shared" si="16"/>
        <v>48733500</v>
      </c>
      <c r="I46" s="152">
        <f t="shared" si="17"/>
        <v>-3995</v>
      </c>
      <c r="J46" s="151">
        <v>161113.92000000001</v>
      </c>
      <c r="K46" s="16">
        <f t="shared" si="18"/>
        <v>48334176</v>
      </c>
      <c r="L46" s="152">
        <f t="shared" si="19"/>
        <v>-5326.0799999999872</v>
      </c>
      <c r="M46" s="155">
        <v>165000</v>
      </c>
      <c r="N46" s="22">
        <f t="shared" si="20"/>
        <v>49500000</v>
      </c>
      <c r="O46" s="152">
        <f t="shared" si="21"/>
        <v>-1440</v>
      </c>
      <c r="P46" s="151">
        <v>164543</v>
      </c>
      <c r="Q46" s="16">
        <f t="shared" si="22"/>
        <v>49362900</v>
      </c>
      <c r="R46" s="152">
        <f t="shared" si="23"/>
        <v>-1897</v>
      </c>
      <c r="S46" s="155">
        <v>160428</v>
      </c>
      <c r="T46" s="22">
        <f t="shared" si="24"/>
        <v>48128400</v>
      </c>
      <c r="U46" s="152">
        <f t="shared" si="25"/>
        <v>-6012</v>
      </c>
      <c r="V46" s="153"/>
      <c r="W46" s="17">
        <f t="shared" si="26"/>
        <v>0</v>
      </c>
      <c r="X46" s="154">
        <f t="shared" si="27"/>
        <v>0</v>
      </c>
      <c r="Y46" s="151">
        <v>166107</v>
      </c>
      <c r="Z46" s="16">
        <f t="shared" si="28"/>
        <v>49832100</v>
      </c>
      <c r="AA46" s="152">
        <f t="shared" si="29"/>
        <v>-333</v>
      </c>
      <c r="AB46" s="151">
        <v>161230</v>
      </c>
      <c r="AC46" s="16">
        <f t="shared" si="30"/>
        <v>48369000</v>
      </c>
      <c r="AD46" s="152">
        <f t="shared" si="31"/>
        <v>-5210</v>
      </c>
    </row>
    <row r="47" spans="2:30" ht="42.75" thickBot="1" x14ac:dyDescent="0.25">
      <c r="B47" s="24" t="s">
        <v>78</v>
      </c>
      <c r="C47" s="13" t="s">
        <v>79</v>
      </c>
      <c r="D47" s="24" t="s">
        <v>21</v>
      </c>
      <c r="E47" s="49">
        <v>1</v>
      </c>
      <c r="F47" s="15">
        <v>137403</v>
      </c>
      <c r="G47" s="151">
        <v>134105</v>
      </c>
      <c r="H47" s="16">
        <f t="shared" si="16"/>
        <v>134105</v>
      </c>
      <c r="I47" s="152">
        <f t="shared" si="17"/>
        <v>-3298</v>
      </c>
      <c r="J47" s="151">
        <v>133006.10399999999</v>
      </c>
      <c r="K47" s="16">
        <f t="shared" si="18"/>
        <v>133006</v>
      </c>
      <c r="L47" s="152">
        <f t="shared" si="19"/>
        <v>-4396.8960000000079</v>
      </c>
      <c r="M47" s="151">
        <v>137000</v>
      </c>
      <c r="N47" s="16">
        <f t="shared" si="20"/>
        <v>137000</v>
      </c>
      <c r="O47" s="152">
        <f t="shared" si="21"/>
        <v>-403</v>
      </c>
      <c r="P47" s="151">
        <v>135837</v>
      </c>
      <c r="Q47" s="16">
        <f t="shared" si="22"/>
        <v>135837</v>
      </c>
      <c r="R47" s="152">
        <f t="shared" si="23"/>
        <v>-1566</v>
      </c>
      <c r="S47" s="151">
        <v>132439</v>
      </c>
      <c r="T47" s="16">
        <f t="shared" si="24"/>
        <v>132439</v>
      </c>
      <c r="U47" s="152">
        <f t="shared" si="25"/>
        <v>-4964</v>
      </c>
      <c r="V47" s="153"/>
      <c r="W47" s="17">
        <f t="shared" si="26"/>
        <v>0</v>
      </c>
      <c r="X47" s="154">
        <f t="shared" si="27"/>
        <v>0</v>
      </c>
      <c r="Y47" s="151">
        <v>137128</v>
      </c>
      <c r="Z47" s="16">
        <f t="shared" si="28"/>
        <v>137128</v>
      </c>
      <c r="AA47" s="152">
        <f t="shared" si="29"/>
        <v>-275</v>
      </c>
      <c r="AB47" s="151">
        <v>133102</v>
      </c>
      <c r="AC47" s="16">
        <f t="shared" si="30"/>
        <v>133102</v>
      </c>
      <c r="AD47" s="152">
        <f t="shared" si="31"/>
        <v>-4301</v>
      </c>
    </row>
    <row r="48" spans="2:30" ht="16.5" customHeight="1" thickBot="1" x14ac:dyDescent="0.25">
      <c r="B48" s="25"/>
      <c r="C48" s="26" t="s">
        <v>80</v>
      </c>
      <c r="D48" s="26"/>
      <c r="E48" s="27"/>
      <c r="F48" s="28"/>
      <c r="G48" s="156"/>
      <c r="H48" s="157">
        <f>SUM(H42:H47)</f>
        <v>205797544</v>
      </c>
      <c r="I48" s="158"/>
      <c r="J48" s="156"/>
      <c r="K48" s="157">
        <f>SUM(K42:K47)</f>
        <v>204110906</v>
      </c>
      <c r="L48" s="158"/>
      <c r="M48" s="156"/>
      <c r="N48" s="159">
        <f>SUM(N42:N47)</f>
        <v>496472000</v>
      </c>
      <c r="O48" s="158"/>
      <c r="P48" s="156"/>
      <c r="Q48" s="157">
        <f>SUM(Q42:Q47)</f>
        <v>208454475</v>
      </c>
      <c r="R48" s="158"/>
      <c r="S48" s="156"/>
      <c r="T48" s="159">
        <f>SUM(T42:T47)</f>
        <v>517906323</v>
      </c>
      <c r="U48" s="158"/>
      <c r="V48" s="160"/>
      <c r="W48" s="161">
        <f>SUM(W42:W47)</f>
        <v>0</v>
      </c>
      <c r="X48" s="162"/>
      <c r="Y48" s="156"/>
      <c r="Z48" s="157">
        <f>SUM(Z42:Z47)</f>
        <v>210436528</v>
      </c>
      <c r="AA48" s="158"/>
      <c r="AB48" s="156"/>
      <c r="AC48" s="157">
        <f>SUM(AC42:AC47)</f>
        <v>204258406</v>
      </c>
      <c r="AD48" s="158"/>
    </row>
    <row r="49" spans="2:30" x14ac:dyDescent="0.2">
      <c r="B49" s="46"/>
      <c r="C49" s="46"/>
      <c r="D49" s="46"/>
      <c r="E49" s="46"/>
      <c r="F49" s="46"/>
      <c r="G49" s="169"/>
      <c r="H49" s="47"/>
      <c r="I49" s="158"/>
      <c r="J49" s="169"/>
      <c r="K49" s="47"/>
      <c r="L49" s="158"/>
      <c r="M49" s="169"/>
      <c r="N49" s="47"/>
      <c r="O49" s="158"/>
      <c r="P49" s="169"/>
      <c r="Q49" s="47"/>
      <c r="R49" s="158"/>
      <c r="S49" s="169"/>
      <c r="T49" s="47"/>
      <c r="U49" s="158"/>
      <c r="V49" s="170"/>
      <c r="W49" s="48"/>
      <c r="X49" s="162"/>
      <c r="Y49" s="169"/>
      <c r="Z49" s="47"/>
      <c r="AA49" s="158"/>
      <c r="AB49" s="169"/>
      <c r="AC49" s="47"/>
      <c r="AD49" s="158"/>
    </row>
    <row r="50" spans="2:30" x14ac:dyDescent="0.2">
      <c r="B50" s="9">
        <v>5</v>
      </c>
      <c r="C50" s="11" t="s">
        <v>81</v>
      </c>
      <c r="D50" s="35"/>
      <c r="E50" s="35"/>
      <c r="F50" s="35"/>
      <c r="G50" s="165"/>
      <c r="H50" s="36"/>
      <c r="I50" s="35"/>
      <c r="J50" s="165"/>
      <c r="K50" s="36"/>
      <c r="L50" s="35"/>
      <c r="M50" s="165"/>
      <c r="N50" s="36"/>
      <c r="O50" s="35"/>
      <c r="P50" s="165"/>
      <c r="Q50" s="36"/>
      <c r="R50" s="35"/>
      <c r="S50" s="165"/>
      <c r="T50" s="36"/>
      <c r="U50" s="35"/>
      <c r="V50" s="166"/>
      <c r="W50" s="37"/>
      <c r="X50" s="38"/>
      <c r="Y50" s="165"/>
      <c r="Z50" s="36"/>
      <c r="AA50" s="35"/>
      <c r="AB50" s="165"/>
      <c r="AC50" s="36"/>
      <c r="AD50" s="35"/>
    </row>
    <row r="51" spans="2:30" ht="21.75" thickBot="1" x14ac:dyDescent="0.25">
      <c r="B51" s="24" t="s">
        <v>82</v>
      </c>
      <c r="C51" s="18" t="s">
        <v>83</v>
      </c>
      <c r="D51" s="23" t="s">
        <v>26</v>
      </c>
      <c r="E51" s="50">
        <v>240</v>
      </c>
      <c r="F51" s="15">
        <v>79018</v>
      </c>
      <c r="G51" s="151">
        <v>77122</v>
      </c>
      <c r="H51" s="16">
        <f>ROUND(E51*G51,0)</f>
        <v>18509280</v>
      </c>
      <c r="I51" s="152">
        <f>IF((G51=0),0,(G51-$F51))</f>
        <v>-1896</v>
      </c>
      <c r="J51" s="151">
        <v>76489.423999999999</v>
      </c>
      <c r="K51" s="16">
        <f>ROUND(E51*J51,0)</f>
        <v>18357462</v>
      </c>
      <c r="L51" s="152">
        <f>IF((J51=0),0,(J51-$F51))</f>
        <v>-2528.5760000000009</v>
      </c>
      <c r="M51" s="155">
        <v>78000</v>
      </c>
      <c r="N51" s="22">
        <f>ROUND(E51*M51,0)</f>
        <v>18720000</v>
      </c>
      <c r="O51" s="152">
        <f>IF((M51=0),0,(M51-$F51))</f>
        <v>-1018</v>
      </c>
      <c r="P51" s="151">
        <v>78117</v>
      </c>
      <c r="Q51" s="16">
        <f>ROUND(E51*P51,0)</f>
        <v>18748080</v>
      </c>
      <c r="R51" s="152">
        <f>IF((P51=0),0,(P51-$F51))</f>
        <v>-901</v>
      </c>
      <c r="S51" s="155">
        <v>76164</v>
      </c>
      <c r="T51" s="22">
        <f>ROUND(E51*S51,0)</f>
        <v>18279360</v>
      </c>
      <c r="U51" s="152">
        <f>IF((S51=0),0,(S51-$F51))</f>
        <v>-2854</v>
      </c>
      <c r="V51" s="153"/>
      <c r="W51" s="17">
        <f>ROUND(E51*V51,0)</f>
        <v>0</v>
      </c>
      <c r="X51" s="154">
        <f>IF((V51=0),0,(V51-$F51))</f>
        <v>0</v>
      </c>
      <c r="Y51" s="151">
        <v>78860</v>
      </c>
      <c r="Z51" s="16">
        <f>ROUND(E51*Y51,0)</f>
        <v>18926400</v>
      </c>
      <c r="AA51" s="152">
        <f>IF((Y51=0),0,(Y51-$F51))</f>
        <v>-158</v>
      </c>
      <c r="AB51" s="151">
        <v>76545</v>
      </c>
      <c r="AC51" s="16">
        <f>ROUND(E51*AB51,0)</f>
        <v>18370800</v>
      </c>
      <c r="AD51" s="152">
        <f>IF((AB51=0),0,(AB51-$F51))</f>
        <v>-2473</v>
      </c>
    </row>
    <row r="52" spans="2:30" ht="15.75" customHeight="1" thickBot="1" x14ac:dyDescent="0.25">
      <c r="B52" s="25"/>
      <c r="C52" s="26" t="s">
        <v>84</v>
      </c>
      <c r="D52" s="26"/>
      <c r="E52" s="27"/>
      <c r="F52" s="28"/>
      <c r="G52" s="156"/>
      <c r="H52" s="157">
        <f>SUM(H51)</f>
        <v>18509280</v>
      </c>
      <c r="I52" s="158"/>
      <c r="J52" s="156"/>
      <c r="K52" s="157">
        <f>SUM(K51)</f>
        <v>18357462</v>
      </c>
      <c r="L52" s="158"/>
      <c r="M52" s="156"/>
      <c r="N52" s="157">
        <f>SUM(N51)</f>
        <v>18720000</v>
      </c>
      <c r="O52" s="158"/>
      <c r="P52" s="156"/>
      <c r="Q52" s="157">
        <f>SUM(Q51)</f>
        <v>18748080</v>
      </c>
      <c r="R52" s="158"/>
      <c r="S52" s="156"/>
      <c r="T52" s="157">
        <f>SUM(T51)</f>
        <v>18279360</v>
      </c>
      <c r="U52" s="158"/>
      <c r="V52" s="160"/>
      <c r="W52" s="161">
        <f>SUM(W51)</f>
        <v>0</v>
      </c>
      <c r="X52" s="162"/>
      <c r="Y52" s="156"/>
      <c r="Z52" s="157">
        <f>SUM(Z51)</f>
        <v>18926400</v>
      </c>
      <c r="AA52" s="158"/>
      <c r="AB52" s="156"/>
      <c r="AC52" s="157">
        <f>SUM(AC51)</f>
        <v>18370800</v>
      </c>
      <c r="AD52" s="158"/>
    </row>
    <row r="53" spans="2:30" x14ac:dyDescent="0.2">
      <c r="B53" s="46"/>
      <c r="C53" s="46"/>
      <c r="D53" s="46"/>
      <c r="E53" s="46"/>
      <c r="F53" s="46"/>
      <c r="G53" s="169"/>
      <c r="H53" s="47"/>
      <c r="I53" s="158"/>
      <c r="J53" s="169"/>
      <c r="K53" s="47"/>
      <c r="L53" s="158"/>
      <c r="M53" s="169"/>
      <c r="N53" s="47"/>
      <c r="O53" s="158"/>
      <c r="P53" s="169"/>
      <c r="Q53" s="47"/>
      <c r="R53" s="158"/>
      <c r="S53" s="169"/>
      <c r="T53" s="47"/>
      <c r="U53" s="158"/>
      <c r="V53" s="170"/>
      <c r="W53" s="48"/>
      <c r="X53" s="162"/>
      <c r="Y53" s="169"/>
      <c r="Z53" s="47"/>
      <c r="AA53" s="158"/>
      <c r="AB53" s="169"/>
      <c r="AC53" s="47"/>
      <c r="AD53" s="158"/>
    </row>
    <row r="54" spans="2:30" x14ac:dyDescent="0.2">
      <c r="B54" s="9">
        <v>6</v>
      </c>
      <c r="C54" s="11" t="s">
        <v>85</v>
      </c>
      <c r="D54" s="35"/>
      <c r="E54" s="35"/>
      <c r="F54" s="35"/>
      <c r="G54" s="165"/>
      <c r="H54" s="36"/>
      <c r="I54" s="35"/>
      <c r="J54" s="165"/>
      <c r="K54" s="36"/>
      <c r="L54" s="35"/>
      <c r="M54" s="165"/>
      <c r="N54" s="36"/>
      <c r="O54" s="35"/>
      <c r="P54" s="165"/>
      <c r="Q54" s="36"/>
      <c r="R54" s="35"/>
      <c r="S54" s="165"/>
      <c r="T54" s="36"/>
      <c r="U54" s="35"/>
      <c r="V54" s="166"/>
      <c r="W54" s="37"/>
      <c r="X54" s="38"/>
      <c r="Y54" s="165"/>
      <c r="Z54" s="36"/>
      <c r="AA54" s="35"/>
      <c r="AB54" s="165"/>
      <c r="AC54" s="36"/>
      <c r="AD54" s="35"/>
    </row>
    <row r="55" spans="2:30" ht="15.75" customHeight="1" x14ac:dyDescent="0.2">
      <c r="B55" s="24" t="s">
        <v>86</v>
      </c>
      <c r="C55" s="13" t="s">
        <v>87</v>
      </c>
      <c r="D55" s="24" t="s">
        <v>26</v>
      </c>
      <c r="E55" s="45">
        <v>1</v>
      </c>
      <c r="F55" s="15">
        <v>177787</v>
      </c>
      <c r="G55" s="151">
        <v>173520</v>
      </c>
      <c r="H55" s="16">
        <f t="shared" ref="H55:H60" si="32">ROUND(E55*G55,0)</f>
        <v>173520</v>
      </c>
      <c r="I55" s="152">
        <f t="shared" ref="I55:I60" si="33">IF((G55=0),0,(G55-$F55))</f>
        <v>-4267</v>
      </c>
      <c r="J55" s="151">
        <v>172097.81599999999</v>
      </c>
      <c r="K55" s="16">
        <f t="shared" ref="K55:K60" si="34">ROUND(E55*J55,0)</f>
        <v>172098</v>
      </c>
      <c r="L55" s="152">
        <f t="shared" ref="L55:L60" si="35">IF((J55=0),0,(J55-$F55))</f>
        <v>-5689.1840000000084</v>
      </c>
      <c r="M55" s="151">
        <v>177000</v>
      </c>
      <c r="N55" s="16">
        <f t="shared" ref="N55:N60" si="36">ROUND(E55*M55,0)</f>
        <v>177000</v>
      </c>
      <c r="O55" s="152">
        <f t="shared" ref="O55:O60" si="37">IF((M55=0),0,(M55-$F55))</f>
        <v>-787</v>
      </c>
      <c r="P55" s="151">
        <v>175760</v>
      </c>
      <c r="Q55" s="16">
        <f t="shared" ref="Q55:Q60" si="38">ROUND(E55*P55,0)</f>
        <v>175760</v>
      </c>
      <c r="R55" s="152">
        <f t="shared" ref="R55:R60" si="39">IF((P55=0),0,(P55-$F55))</f>
        <v>-2027</v>
      </c>
      <c r="S55" s="151">
        <v>171365</v>
      </c>
      <c r="T55" s="16">
        <f t="shared" ref="T55:T60" si="40">ROUND(E55*S55,0)</f>
        <v>171365</v>
      </c>
      <c r="U55" s="152">
        <f t="shared" ref="U55:U60" si="41">IF((S55=0),0,(S55-$F55))</f>
        <v>-6422</v>
      </c>
      <c r="V55" s="153"/>
      <c r="W55" s="17">
        <f t="shared" ref="W55:W60" si="42">ROUND(E55*V55,0)</f>
        <v>0</v>
      </c>
      <c r="X55" s="154">
        <f t="shared" ref="X55:X60" si="43">IF((V55=0),0,(V55-$F55))</f>
        <v>0</v>
      </c>
      <c r="Y55" s="151">
        <v>177431</v>
      </c>
      <c r="Z55" s="16">
        <f t="shared" ref="Z55:Z60" si="44">ROUND(E55*Y55,0)</f>
        <v>177431</v>
      </c>
      <c r="AA55" s="152">
        <f t="shared" ref="AA55:AA60" si="45">IF((Y55=0),0,(Y55-$F55))</f>
        <v>-356</v>
      </c>
      <c r="AB55" s="151">
        <v>172222</v>
      </c>
      <c r="AC55" s="16">
        <f t="shared" ref="AC55:AC60" si="46">ROUND(E55*AB55,0)</f>
        <v>172222</v>
      </c>
      <c r="AD55" s="152">
        <f t="shared" ref="AD55:AD60" si="47">IF((AB55=0),0,(AB55-$F55))</f>
        <v>-5565</v>
      </c>
    </row>
    <row r="56" spans="2:30" ht="21" x14ac:dyDescent="0.2">
      <c r="B56" s="24" t="s">
        <v>88</v>
      </c>
      <c r="C56" s="51" t="s">
        <v>89</v>
      </c>
      <c r="D56" s="52" t="s">
        <v>33</v>
      </c>
      <c r="E56" s="53">
        <v>2</v>
      </c>
      <c r="F56" s="54">
        <v>142892</v>
      </c>
      <c r="G56" s="151">
        <v>139463</v>
      </c>
      <c r="H56" s="16">
        <f t="shared" si="32"/>
        <v>278926</v>
      </c>
      <c r="I56" s="152">
        <f t="shared" si="33"/>
        <v>-3429</v>
      </c>
      <c r="J56" s="151">
        <v>138319.45600000001</v>
      </c>
      <c r="K56" s="16">
        <f t="shared" si="34"/>
        <v>276639</v>
      </c>
      <c r="L56" s="152">
        <f t="shared" si="35"/>
        <v>-4572.5439999999944</v>
      </c>
      <c r="M56" s="151">
        <v>142000</v>
      </c>
      <c r="N56" s="16">
        <f t="shared" si="36"/>
        <v>284000</v>
      </c>
      <c r="O56" s="152">
        <f t="shared" si="37"/>
        <v>-892</v>
      </c>
      <c r="P56" s="151">
        <v>141263</v>
      </c>
      <c r="Q56" s="16">
        <f t="shared" si="38"/>
        <v>282526</v>
      </c>
      <c r="R56" s="152">
        <f t="shared" si="39"/>
        <v>-1629</v>
      </c>
      <c r="S56" s="151">
        <v>137730</v>
      </c>
      <c r="T56" s="16">
        <f t="shared" si="40"/>
        <v>275460</v>
      </c>
      <c r="U56" s="152">
        <f t="shared" si="41"/>
        <v>-5162</v>
      </c>
      <c r="V56" s="153"/>
      <c r="W56" s="17">
        <f t="shared" si="42"/>
        <v>0</v>
      </c>
      <c r="X56" s="154">
        <f t="shared" si="43"/>
        <v>0</v>
      </c>
      <c r="Y56" s="151">
        <v>142606</v>
      </c>
      <c r="Z56" s="16">
        <f t="shared" si="44"/>
        <v>285212</v>
      </c>
      <c r="AA56" s="152">
        <f t="shared" si="45"/>
        <v>-286</v>
      </c>
      <c r="AB56" s="151">
        <v>138419</v>
      </c>
      <c r="AC56" s="16">
        <f t="shared" si="46"/>
        <v>276838</v>
      </c>
      <c r="AD56" s="152">
        <f t="shared" si="47"/>
        <v>-4473</v>
      </c>
    </row>
    <row r="57" spans="2:30" ht="21" x14ac:dyDescent="0.2">
      <c r="B57" s="24" t="s">
        <v>90</v>
      </c>
      <c r="C57" s="55" t="s">
        <v>91</v>
      </c>
      <c r="D57" s="52" t="s">
        <v>33</v>
      </c>
      <c r="E57" s="53">
        <v>5</v>
      </c>
      <c r="F57" s="54">
        <v>116599</v>
      </c>
      <c r="G57" s="151">
        <v>113801</v>
      </c>
      <c r="H57" s="16">
        <f t="shared" si="32"/>
        <v>569005</v>
      </c>
      <c r="I57" s="152">
        <f t="shared" si="33"/>
        <v>-2798</v>
      </c>
      <c r="J57" s="151">
        <v>112867.83199999999</v>
      </c>
      <c r="K57" s="16">
        <f t="shared" si="34"/>
        <v>564339</v>
      </c>
      <c r="L57" s="152">
        <f t="shared" si="35"/>
        <v>-3731.1680000000051</v>
      </c>
      <c r="M57" s="151">
        <v>115000</v>
      </c>
      <c r="N57" s="16">
        <f t="shared" si="36"/>
        <v>575000</v>
      </c>
      <c r="O57" s="152">
        <f t="shared" si="37"/>
        <v>-1599</v>
      </c>
      <c r="P57" s="151">
        <v>115270</v>
      </c>
      <c r="Q57" s="16">
        <f t="shared" si="38"/>
        <v>576350</v>
      </c>
      <c r="R57" s="152">
        <f t="shared" si="39"/>
        <v>-1329</v>
      </c>
      <c r="S57" s="151">
        <v>112387</v>
      </c>
      <c r="T57" s="16">
        <f t="shared" si="40"/>
        <v>561935</v>
      </c>
      <c r="U57" s="152">
        <f t="shared" si="41"/>
        <v>-4212</v>
      </c>
      <c r="V57" s="153"/>
      <c r="W57" s="17">
        <f t="shared" si="42"/>
        <v>0</v>
      </c>
      <c r="X57" s="154">
        <f t="shared" si="43"/>
        <v>0</v>
      </c>
      <c r="Y57" s="151">
        <v>116366</v>
      </c>
      <c r="Z57" s="16">
        <f t="shared" si="44"/>
        <v>581830</v>
      </c>
      <c r="AA57" s="152">
        <f t="shared" si="45"/>
        <v>-233</v>
      </c>
      <c r="AB57" s="151">
        <v>112949</v>
      </c>
      <c r="AC57" s="16">
        <f t="shared" si="46"/>
        <v>564745</v>
      </c>
      <c r="AD57" s="152">
        <f t="shared" si="47"/>
        <v>-3650</v>
      </c>
    </row>
    <row r="58" spans="2:30" ht="15.75" customHeight="1" x14ac:dyDescent="0.2">
      <c r="B58" s="24" t="s">
        <v>92</v>
      </c>
      <c r="C58" s="18" t="s">
        <v>93</v>
      </c>
      <c r="D58" s="24" t="s">
        <v>26</v>
      </c>
      <c r="E58" s="45">
        <v>5</v>
      </c>
      <c r="F58" s="15">
        <v>121333</v>
      </c>
      <c r="G58" s="151">
        <v>118421</v>
      </c>
      <c r="H58" s="16">
        <f t="shared" si="32"/>
        <v>592105</v>
      </c>
      <c r="I58" s="152">
        <f t="shared" si="33"/>
        <v>-2912</v>
      </c>
      <c r="J58" s="151">
        <v>117450.344</v>
      </c>
      <c r="K58" s="16">
        <f t="shared" si="34"/>
        <v>587252</v>
      </c>
      <c r="L58" s="152">
        <f t="shared" si="35"/>
        <v>-3882.6560000000027</v>
      </c>
      <c r="M58" s="151">
        <v>120000</v>
      </c>
      <c r="N58" s="16">
        <f t="shared" si="36"/>
        <v>600000</v>
      </c>
      <c r="O58" s="152">
        <f t="shared" si="37"/>
        <v>-1333</v>
      </c>
      <c r="P58" s="151">
        <v>119950</v>
      </c>
      <c r="Q58" s="16">
        <f t="shared" si="38"/>
        <v>599750</v>
      </c>
      <c r="R58" s="152">
        <f t="shared" si="39"/>
        <v>-1383</v>
      </c>
      <c r="S58" s="151">
        <v>116950</v>
      </c>
      <c r="T58" s="16">
        <f t="shared" si="40"/>
        <v>584750</v>
      </c>
      <c r="U58" s="152">
        <f t="shared" si="41"/>
        <v>-4383</v>
      </c>
      <c r="V58" s="153"/>
      <c r="W58" s="17">
        <f t="shared" si="42"/>
        <v>0</v>
      </c>
      <c r="X58" s="154">
        <f t="shared" si="43"/>
        <v>0</v>
      </c>
      <c r="Y58" s="151">
        <v>121090</v>
      </c>
      <c r="Z58" s="16">
        <f t="shared" si="44"/>
        <v>605450</v>
      </c>
      <c r="AA58" s="152">
        <f t="shared" si="45"/>
        <v>-243</v>
      </c>
      <c r="AB58" s="151">
        <v>117535</v>
      </c>
      <c r="AC58" s="16">
        <f t="shared" si="46"/>
        <v>587675</v>
      </c>
      <c r="AD58" s="152">
        <f t="shared" si="47"/>
        <v>-3798</v>
      </c>
    </row>
    <row r="59" spans="2:30" ht="15.75" customHeight="1" x14ac:dyDescent="0.2">
      <c r="B59" s="24" t="s">
        <v>94</v>
      </c>
      <c r="C59" s="13" t="s">
        <v>95</v>
      </c>
      <c r="D59" s="24" t="s">
        <v>33</v>
      </c>
      <c r="E59" s="45">
        <v>3</v>
      </c>
      <c r="F59" s="15">
        <v>9014</v>
      </c>
      <c r="G59" s="151">
        <v>8798</v>
      </c>
      <c r="H59" s="16">
        <f t="shared" si="32"/>
        <v>26394</v>
      </c>
      <c r="I59" s="152">
        <f t="shared" si="33"/>
        <v>-216</v>
      </c>
      <c r="J59" s="151">
        <v>8725.5519999999997</v>
      </c>
      <c r="K59" s="16">
        <f t="shared" si="34"/>
        <v>26177</v>
      </c>
      <c r="L59" s="152">
        <f t="shared" si="35"/>
        <v>-288.44800000000032</v>
      </c>
      <c r="M59" s="151">
        <v>9000</v>
      </c>
      <c r="N59" s="16">
        <f t="shared" si="36"/>
        <v>27000</v>
      </c>
      <c r="O59" s="152">
        <f t="shared" si="37"/>
        <v>-14</v>
      </c>
      <c r="P59" s="151">
        <v>8911</v>
      </c>
      <c r="Q59" s="16">
        <f t="shared" si="38"/>
        <v>26733</v>
      </c>
      <c r="R59" s="152">
        <f t="shared" si="39"/>
        <v>-103</v>
      </c>
      <c r="S59" s="151">
        <v>8688</v>
      </c>
      <c r="T59" s="16">
        <f t="shared" si="40"/>
        <v>26064</v>
      </c>
      <c r="U59" s="152">
        <f t="shared" si="41"/>
        <v>-326</v>
      </c>
      <c r="V59" s="153"/>
      <c r="W59" s="17">
        <f t="shared" si="42"/>
        <v>0</v>
      </c>
      <c r="X59" s="154">
        <f t="shared" si="43"/>
        <v>0</v>
      </c>
      <c r="Y59" s="151">
        <v>8996</v>
      </c>
      <c r="Z59" s="16">
        <f t="shared" si="44"/>
        <v>26988</v>
      </c>
      <c r="AA59" s="152">
        <f t="shared" si="45"/>
        <v>-18</v>
      </c>
      <c r="AB59" s="151">
        <v>8732</v>
      </c>
      <c r="AC59" s="16">
        <f t="shared" si="46"/>
        <v>26196</v>
      </c>
      <c r="AD59" s="152">
        <f t="shared" si="47"/>
        <v>-282</v>
      </c>
    </row>
    <row r="60" spans="2:30" ht="15" customHeight="1" thickBot="1" x14ac:dyDescent="0.25">
      <c r="B60" s="24" t="s">
        <v>96</v>
      </c>
      <c r="C60" s="13" t="s">
        <v>97</v>
      </c>
      <c r="D60" s="24" t="s">
        <v>26</v>
      </c>
      <c r="E60" s="45">
        <v>1.5</v>
      </c>
      <c r="F60" s="15">
        <v>643732</v>
      </c>
      <c r="G60" s="171">
        <v>628282</v>
      </c>
      <c r="H60" s="16">
        <f t="shared" si="32"/>
        <v>942423</v>
      </c>
      <c r="I60" s="152">
        <f t="shared" si="33"/>
        <v>-15450</v>
      </c>
      <c r="J60" s="171">
        <v>623132.576</v>
      </c>
      <c r="K60" s="16">
        <f t="shared" si="34"/>
        <v>934699</v>
      </c>
      <c r="L60" s="152">
        <f t="shared" si="35"/>
        <v>-20599.423999999999</v>
      </c>
      <c r="M60" s="171">
        <v>640000</v>
      </c>
      <c r="N60" s="16">
        <f t="shared" si="36"/>
        <v>960000</v>
      </c>
      <c r="O60" s="152">
        <f t="shared" si="37"/>
        <v>-3732</v>
      </c>
      <c r="P60" s="171">
        <v>636393</v>
      </c>
      <c r="Q60" s="16">
        <f t="shared" si="38"/>
        <v>954590</v>
      </c>
      <c r="R60" s="152">
        <f t="shared" si="39"/>
        <v>-7339</v>
      </c>
      <c r="S60" s="171">
        <v>620478</v>
      </c>
      <c r="T60" s="16">
        <f t="shared" si="40"/>
        <v>930717</v>
      </c>
      <c r="U60" s="152">
        <f t="shared" si="41"/>
        <v>-23254</v>
      </c>
      <c r="V60" s="172"/>
      <c r="W60" s="17">
        <f t="shared" si="42"/>
        <v>0</v>
      </c>
      <c r="X60" s="154">
        <f t="shared" si="43"/>
        <v>0</v>
      </c>
      <c r="Y60" s="171">
        <v>642445</v>
      </c>
      <c r="Z60" s="16">
        <f t="shared" si="44"/>
        <v>963668</v>
      </c>
      <c r="AA60" s="152">
        <f t="shared" si="45"/>
        <v>-1287</v>
      </c>
      <c r="AB60" s="171">
        <v>623583</v>
      </c>
      <c r="AC60" s="16">
        <f t="shared" si="46"/>
        <v>935375</v>
      </c>
      <c r="AD60" s="152">
        <f t="shared" si="47"/>
        <v>-20149</v>
      </c>
    </row>
    <row r="61" spans="2:30" ht="15.75" customHeight="1" thickBot="1" x14ac:dyDescent="0.25">
      <c r="B61" s="25"/>
      <c r="C61" s="26" t="s">
        <v>98</v>
      </c>
      <c r="D61" s="26"/>
      <c r="E61" s="27"/>
      <c r="F61" s="28"/>
      <c r="G61" s="156"/>
      <c r="H61" s="157">
        <f>SUM(H55:H60)</f>
        <v>2582373</v>
      </c>
      <c r="I61" s="158"/>
      <c r="J61" s="156"/>
      <c r="K61" s="157">
        <f>SUM(K55:K60)</f>
        <v>2561204</v>
      </c>
      <c r="L61" s="158"/>
      <c r="M61" s="156"/>
      <c r="N61" s="157">
        <f>SUM(N55:N60)</f>
        <v>2623000</v>
      </c>
      <c r="O61" s="158"/>
      <c r="P61" s="156"/>
      <c r="Q61" s="157">
        <f>SUM(Q55:Q60)</f>
        <v>2615709</v>
      </c>
      <c r="R61" s="158"/>
      <c r="S61" s="156"/>
      <c r="T61" s="157">
        <f>SUM(T55:T60)</f>
        <v>2550291</v>
      </c>
      <c r="U61" s="158"/>
      <c r="V61" s="160"/>
      <c r="W61" s="161">
        <f>SUM(W55:W60)</f>
        <v>0</v>
      </c>
      <c r="X61" s="162"/>
      <c r="Y61" s="156"/>
      <c r="Z61" s="157">
        <f>SUM(Z55:Z60)</f>
        <v>2640579</v>
      </c>
      <c r="AA61" s="158"/>
      <c r="AB61" s="156"/>
      <c r="AC61" s="157">
        <f>SUM(AC55:AC60)</f>
        <v>2563051</v>
      </c>
      <c r="AD61" s="158"/>
    </row>
    <row r="62" spans="2:30" x14ac:dyDescent="0.2">
      <c r="B62" s="46"/>
      <c r="C62" s="46"/>
      <c r="D62" s="46"/>
      <c r="E62" s="46"/>
      <c r="F62" s="46"/>
      <c r="G62" s="169"/>
      <c r="H62" s="47"/>
      <c r="I62" s="158"/>
      <c r="J62" s="169"/>
      <c r="K62" s="47"/>
      <c r="L62" s="158"/>
      <c r="M62" s="169"/>
      <c r="N62" s="47"/>
      <c r="O62" s="158"/>
      <c r="P62" s="169"/>
      <c r="Q62" s="47"/>
      <c r="R62" s="158"/>
      <c r="S62" s="169"/>
      <c r="T62" s="47"/>
      <c r="U62" s="158"/>
      <c r="V62" s="170"/>
      <c r="W62" s="48"/>
      <c r="X62" s="162"/>
      <c r="Y62" s="169"/>
      <c r="Z62" s="47"/>
      <c r="AA62" s="158"/>
      <c r="AB62" s="169"/>
      <c r="AC62" s="47"/>
      <c r="AD62" s="158"/>
    </row>
    <row r="63" spans="2:30" x14ac:dyDescent="0.2">
      <c r="B63" s="9">
        <v>7</v>
      </c>
      <c r="C63" s="11" t="s">
        <v>99</v>
      </c>
      <c r="D63" s="35"/>
      <c r="E63" s="35"/>
      <c r="F63" s="35"/>
      <c r="G63" s="165"/>
      <c r="H63" s="36"/>
      <c r="I63" s="35"/>
      <c r="J63" s="165"/>
      <c r="K63" s="36"/>
      <c r="L63" s="35"/>
      <c r="M63" s="165"/>
      <c r="N63" s="36"/>
      <c r="O63" s="35"/>
      <c r="P63" s="165"/>
      <c r="Q63" s="36"/>
      <c r="R63" s="35"/>
      <c r="S63" s="165"/>
      <c r="T63" s="36"/>
      <c r="U63" s="35"/>
      <c r="V63" s="166"/>
      <c r="W63" s="37"/>
      <c r="X63" s="38"/>
      <c r="Y63" s="165"/>
      <c r="Z63" s="36"/>
      <c r="AA63" s="35"/>
      <c r="AB63" s="165"/>
      <c r="AC63" s="36"/>
      <c r="AD63" s="35"/>
    </row>
    <row r="64" spans="2:30" ht="15" customHeight="1" x14ac:dyDescent="0.2">
      <c r="B64" s="24" t="s">
        <v>100</v>
      </c>
      <c r="C64" s="13" t="s">
        <v>101</v>
      </c>
      <c r="D64" s="24" t="s">
        <v>21</v>
      </c>
      <c r="E64" s="45">
        <v>10</v>
      </c>
      <c r="F64" s="15">
        <v>43826</v>
      </c>
      <c r="G64" s="151">
        <v>42774</v>
      </c>
      <c r="H64" s="16">
        <f>ROUND(E64*G64,0)</f>
        <v>427740</v>
      </c>
      <c r="I64" s="152">
        <f>IF((G64=0),0,(G64-$F64))</f>
        <v>-1052</v>
      </c>
      <c r="J64" s="151">
        <v>42423.567999999999</v>
      </c>
      <c r="K64" s="16">
        <f>ROUND(E64*J64,0)</f>
        <v>424236</v>
      </c>
      <c r="L64" s="152">
        <f>IF((J64=0),0,(J64-$F64))</f>
        <v>-1402.4320000000007</v>
      </c>
      <c r="M64" s="151">
        <v>42000</v>
      </c>
      <c r="N64" s="16">
        <f>ROUND(E64*M64,0)</f>
        <v>420000</v>
      </c>
      <c r="O64" s="152">
        <f>IF((M64=0),0,(M64-$F64))</f>
        <v>-1826</v>
      </c>
      <c r="P64" s="151">
        <v>43326</v>
      </c>
      <c r="Q64" s="16">
        <f>ROUND(E64*P64,0)</f>
        <v>433260</v>
      </c>
      <c r="R64" s="152">
        <f>IF((P64=0),0,(P64-$F64))</f>
        <v>-500</v>
      </c>
      <c r="S64" s="151">
        <v>42243</v>
      </c>
      <c r="T64" s="16">
        <f>ROUND(E64*S64,0)</f>
        <v>422430</v>
      </c>
      <c r="U64" s="152">
        <f>IF((S64=0),0,(S64-$F64))</f>
        <v>-1583</v>
      </c>
      <c r="V64" s="153"/>
      <c r="W64" s="17">
        <f>ROUND(E64*V64,0)</f>
        <v>0</v>
      </c>
      <c r="X64" s="154">
        <f>IF((V64=0),0,(V64-$F64))</f>
        <v>0</v>
      </c>
      <c r="Y64" s="151">
        <v>43738</v>
      </c>
      <c r="Z64" s="16">
        <f>ROUND(E64*Y64,0)</f>
        <v>437380</v>
      </c>
      <c r="AA64" s="152">
        <f>IF((Y64=0),0,(Y64-$F64))</f>
        <v>-88</v>
      </c>
      <c r="AB64" s="151">
        <v>42454</v>
      </c>
      <c r="AC64" s="16">
        <f>ROUND(E64*AB64,0)</f>
        <v>424540</v>
      </c>
      <c r="AD64" s="152">
        <f>IF((AB64=0),0,(AB64-$F64))</f>
        <v>-1372</v>
      </c>
    </row>
    <row r="65" spans="2:30" ht="16.5" customHeight="1" x14ac:dyDescent="0.2">
      <c r="B65" s="24" t="s">
        <v>102</v>
      </c>
      <c r="C65" s="13" t="s">
        <v>103</v>
      </c>
      <c r="D65" s="24" t="s">
        <v>21</v>
      </c>
      <c r="E65" s="45">
        <v>10</v>
      </c>
      <c r="F65" s="15">
        <v>34894</v>
      </c>
      <c r="G65" s="151">
        <v>34057</v>
      </c>
      <c r="H65" s="16">
        <f t="shared" ref="H65:H74" si="48">ROUND(E65*G65,0)</f>
        <v>340570</v>
      </c>
      <c r="I65" s="152">
        <f t="shared" ref="I65:I73" si="49">IF((G65=0),0,(G65-$F65))</f>
        <v>-837</v>
      </c>
      <c r="J65" s="151">
        <v>33777.392</v>
      </c>
      <c r="K65" s="16">
        <f t="shared" ref="K65:K73" si="50">ROUND(E65*J65,0)</f>
        <v>337774</v>
      </c>
      <c r="L65" s="152">
        <f t="shared" ref="L65:L73" si="51">IF((J65=0),0,(J65-$F65))</f>
        <v>-1116.6080000000002</v>
      </c>
      <c r="M65" s="151">
        <v>34000</v>
      </c>
      <c r="N65" s="16">
        <f t="shared" ref="N65:N73" si="52">ROUND(E65*M65,0)</f>
        <v>340000</v>
      </c>
      <c r="O65" s="152">
        <f t="shared" ref="O65:O73" si="53">IF((M65=0),0,(M65-$F65))</f>
        <v>-894</v>
      </c>
      <c r="P65" s="151">
        <v>34496</v>
      </c>
      <c r="Q65" s="16">
        <f t="shared" ref="Q65:Q73" si="54">ROUND(E65*P65,0)</f>
        <v>344960</v>
      </c>
      <c r="R65" s="152">
        <f>IF((P65=0),0,(P65-$F65))</f>
        <v>-398</v>
      </c>
      <c r="S65" s="151">
        <v>33633</v>
      </c>
      <c r="T65" s="16">
        <f t="shared" ref="T65:T73" si="55">ROUND(E65*S65,0)</f>
        <v>336330</v>
      </c>
      <c r="U65" s="152">
        <f t="shared" ref="U65:U73" si="56">IF((S65=0),0,(S65-$F65))</f>
        <v>-1261</v>
      </c>
      <c r="V65" s="153"/>
      <c r="W65" s="17">
        <f t="shared" ref="W65:W73" si="57">ROUND(E65*V65,0)</f>
        <v>0</v>
      </c>
      <c r="X65" s="154">
        <f t="shared" ref="X65:X72" si="58">IF((V65=0),0,(V65-$F65))</f>
        <v>0</v>
      </c>
      <c r="Y65" s="151">
        <v>34824</v>
      </c>
      <c r="Z65" s="16">
        <f t="shared" ref="Z65:Z73" si="59">ROUND(E65*Y65,0)</f>
        <v>348240</v>
      </c>
      <c r="AA65" s="152">
        <f t="shared" ref="AA65:AA73" si="60">IF((Y65=0),0,(Y65-$F65))</f>
        <v>-70</v>
      </c>
      <c r="AB65" s="151">
        <v>33802</v>
      </c>
      <c r="AC65" s="16">
        <f t="shared" ref="AC65:AC73" si="61">ROUND(E65*AB65,0)</f>
        <v>338020</v>
      </c>
      <c r="AD65" s="152">
        <f t="shared" ref="AD65:AD73" si="62">IF((AB65=0),0,(AB65-$F65))</f>
        <v>-1092</v>
      </c>
    </row>
    <row r="66" spans="2:30" ht="17.25" customHeight="1" x14ac:dyDescent="0.2">
      <c r="B66" s="24" t="s">
        <v>104</v>
      </c>
      <c r="C66" s="13" t="s">
        <v>105</v>
      </c>
      <c r="D66" s="24" t="s">
        <v>33</v>
      </c>
      <c r="E66" s="45">
        <v>1</v>
      </c>
      <c r="F66" s="15">
        <v>563371</v>
      </c>
      <c r="G66" s="151">
        <v>549850</v>
      </c>
      <c r="H66" s="16">
        <f t="shared" si="48"/>
        <v>549850</v>
      </c>
      <c r="I66" s="152">
        <f t="shared" si="49"/>
        <v>-13521</v>
      </c>
      <c r="J66" s="151">
        <v>545343.12800000003</v>
      </c>
      <c r="K66" s="16">
        <f t="shared" si="50"/>
        <v>545343</v>
      </c>
      <c r="L66" s="152">
        <f t="shared" si="51"/>
        <v>-18027.871999999974</v>
      </c>
      <c r="M66" s="151">
        <v>560000</v>
      </c>
      <c r="N66" s="16">
        <f t="shared" si="52"/>
        <v>560000</v>
      </c>
      <c r="O66" s="152">
        <f t="shared" si="53"/>
        <v>-3371</v>
      </c>
      <c r="P66" s="151">
        <v>556949</v>
      </c>
      <c r="Q66" s="16">
        <f t="shared" si="54"/>
        <v>556949</v>
      </c>
      <c r="R66" s="152">
        <f t="shared" ref="R66:R73" si="63">IF((P66=0),0,(P66-$F66))</f>
        <v>-6422</v>
      </c>
      <c r="S66" s="151">
        <v>543020</v>
      </c>
      <c r="T66" s="16">
        <f t="shared" si="55"/>
        <v>543020</v>
      </c>
      <c r="U66" s="152">
        <f t="shared" si="56"/>
        <v>-20351</v>
      </c>
      <c r="V66" s="153"/>
      <c r="W66" s="17">
        <f t="shared" si="57"/>
        <v>0</v>
      </c>
      <c r="X66" s="154">
        <f t="shared" si="58"/>
        <v>0</v>
      </c>
      <c r="Y66" s="151">
        <v>562244</v>
      </c>
      <c r="Z66" s="16">
        <f t="shared" si="59"/>
        <v>562244</v>
      </c>
      <c r="AA66" s="152">
        <f>IF((Y66=0),0,(Y66-$F66))</f>
        <v>-1127</v>
      </c>
      <c r="AB66" s="151">
        <v>545737</v>
      </c>
      <c r="AC66" s="16">
        <f t="shared" si="61"/>
        <v>545737</v>
      </c>
      <c r="AD66" s="152">
        <f t="shared" si="62"/>
        <v>-17634</v>
      </c>
    </row>
    <row r="67" spans="2:30" ht="21.75" customHeight="1" x14ac:dyDescent="0.2">
      <c r="B67" s="24" t="s">
        <v>106</v>
      </c>
      <c r="C67" s="13" t="s">
        <v>107</v>
      </c>
      <c r="D67" s="24" t="s">
        <v>33</v>
      </c>
      <c r="E67" s="45">
        <v>1</v>
      </c>
      <c r="F67" s="15">
        <v>644468</v>
      </c>
      <c r="G67" s="151">
        <v>629001</v>
      </c>
      <c r="H67" s="16">
        <f t="shared" si="48"/>
        <v>629001</v>
      </c>
      <c r="I67" s="152">
        <f t="shared" si="49"/>
        <v>-15467</v>
      </c>
      <c r="J67" s="151">
        <v>623845.02399999998</v>
      </c>
      <c r="K67" s="16">
        <f t="shared" si="50"/>
        <v>623845</v>
      </c>
      <c r="L67" s="152">
        <f t="shared" si="51"/>
        <v>-20622.976000000024</v>
      </c>
      <c r="M67" s="151">
        <v>620000</v>
      </c>
      <c r="N67" s="16">
        <f t="shared" si="52"/>
        <v>620000</v>
      </c>
      <c r="O67" s="152">
        <f t="shared" si="53"/>
        <v>-24468</v>
      </c>
      <c r="P67" s="151">
        <v>637121</v>
      </c>
      <c r="Q67" s="16">
        <f t="shared" si="54"/>
        <v>637121</v>
      </c>
      <c r="R67" s="152">
        <f t="shared" si="63"/>
        <v>-7347</v>
      </c>
      <c r="S67" s="151">
        <v>621187</v>
      </c>
      <c r="T67" s="16">
        <f t="shared" si="55"/>
        <v>621187</v>
      </c>
      <c r="U67" s="152">
        <f t="shared" si="56"/>
        <v>-23281</v>
      </c>
      <c r="V67" s="153"/>
      <c r="W67" s="17">
        <f t="shared" si="57"/>
        <v>0</v>
      </c>
      <c r="X67" s="154">
        <f t="shared" si="58"/>
        <v>0</v>
      </c>
      <c r="Y67" s="151">
        <v>643179</v>
      </c>
      <c r="Z67" s="16">
        <f t="shared" si="59"/>
        <v>643179</v>
      </c>
      <c r="AA67" s="152">
        <f t="shared" si="60"/>
        <v>-1289</v>
      </c>
      <c r="AB67" s="151">
        <v>624296</v>
      </c>
      <c r="AC67" s="16">
        <f t="shared" si="61"/>
        <v>624296</v>
      </c>
      <c r="AD67" s="152">
        <f t="shared" si="62"/>
        <v>-20172</v>
      </c>
    </row>
    <row r="68" spans="2:30" ht="17.25" customHeight="1" x14ac:dyDescent="0.2">
      <c r="B68" s="24" t="s">
        <v>108</v>
      </c>
      <c r="C68" s="13" t="s">
        <v>109</v>
      </c>
      <c r="D68" s="24" t="s">
        <v>33</v>
      </c>
      <c r="E68" s="45">
        <v>1</v>
      </c>
      <c r="F68" s="15">
        <v>79018</v>
      </c>
      <c r="G68" s="151">
        <v>77122</v>
      </c>
      <c r="H68" s="16">
        <f t="shared" si="48"/>
        <v>77122</v>
      </c>
      <c r="I68" s="152">
        <f t="shared" si="49"/>
        <v>-1896</v>
      </c>
      <c r="J68" s="151">
        <v>76489.423999999999</v>
      </c>
      <c r="K68" s="16">
        <f t="shared" si="50"/>
        <v>76489</v>
      </c>
      <c r="L68" s="152">
        <f t="shared" si="51"/>
        <v>-2528.5760000000009</v>
      </c>
      <c r="M68" s="151">
        <v>79000</v>
      </c>
      <c r="N68" s="16">
        <f t="shared" si="52"/>
        <v>79000</v>
      </c>
      <c r="O68" s="152">
        <f t="shared" si="53"/>
        <v>-18</v>
      </c>
      <c r="P68" s="151">
        <v>78117</v>
      </c>
      <c r="Q68" s="16">
        <f t="shared" si="54"/>
        <v>78117</v>
      </c>
      <c r="R68" s="152">
        <f t="shared" si="63"/>
        <v>-901</v>
      </c>
      <c r="S68" s="151">
        <v>76164</v>
      </c>
      <c r="T68" s="16">
        <f t="shared" si="55"/>
        <v>76164</v>
      </c>
      <c r="U68" s="152">
        <f>IF((S68=0),0,(S68-$F68))</f>
        <v>-2854</v>
      </c>
      <c r="V68" s="153"/>
      <c r="W68" s="17">
        <f t="shared" si="57"/>
        <v>0</v>
      </c>
      <c r="X68" s="154">
        <f t="shared" si="58"/>
        <v>0</v>
      </c>
      <c r="Y68" s="151">
        <v>78860</v>
      </c>
      <c r="Z68" s="16">
        <f t="shared" si="59"/>
        <v>78860</v>
      </c>
      <c r="AA68" s="152">
        <f t="shared" si="60"/>
        <v>-158</v>
      </c>
      <c r="AB68" s="151">
        <v>76545</v>
      </c>
      <c r="AC68" s="16">
        <f t="shared" si="61"/>
        <v>76545</v>
      </c>
      <c r="AD68" s="152">
        <f t="shared" si="62"/>
        <v>-2473</v>
      </c>
    </row>
    <row r="69" spans="2:30" ht="16.5" customHeight="1" x14ac:dyDescent="0.2">
      <c r="B69" s="24" t="s">
        <v>110</v>
      </c>
      <c r="C69" s="13" t="s">
        <v>111</v>
      </c>
      <c r="D69" s="24" t="s">
        <v>33</v>
      </c>
      <c r="E69" s="45">
        <v>1</v>
      </c>
      <c r="F69" s="54">
        <v>13186</v>
      </c>
      <c r="G69" s="173">
        <v>12870</v>
      </c>
      <c r="H69" s="16">
        <f t="shared" si="48"/>
        <v>12870</v>
      </c>
      <c r="I69" s="152">
        <f t="shared" si="49"/>
        <v>-316</v>
      </c>
      <c r="J69" s="173">
        <v>12764.048000000001</v>
      </c>
      <c r="K69" s="16">
        <f t="shared" si="50"/>
        <v>12764</v>
      </c>
      <c r="L69" s="152">
        <f t="shared" si="51"/>
        <v>-421.95199999999932</v>
      </c>
      <c r="M69" s="173">
        <v>13000</v>
      </c>
      <c r="N69" s="16">
        <f t="shared" si="52"/>
        <v>13000</v>
      </c>
      <c r="O69" s="152">
        <f t="shared" si="53"/>
        <v>-186</v>
      </c>
      <c r="P69" s="173">
        <v>13036</v>
      </c>
      <c r="Q69" s="16">
        <f t="shared" si="54"/>
        <v>13036</v>
      </c>
      <c r="R69" s="152">
        <f t="shared" si="63"/>
        <v>-150</v>
      </c>
      <c r="S69" s="173">
        <v>12710</v>
      </c>
      <c r="T69" s="16">
        <f t="shared" si="55"/>
        <v>12710</v>
      </c>
      <c r="U69" s="152">
        <f t="shared" si="56"/>
        <v>-476</v>
      </c>
      <c r="V69" s="174"/>
      <c r="W69" s="17">
        <f t="shared" si="57"/>
        <v>0</v>
      </c>
      <c r="X69" s="154">
        <f t="shared" si="58"/>
        <v>0</v>
      </c>
      <c r="Y69" s="173">
        <v>13160</v>
      </c>
      <c r="Z69" s="16">
        <f t="shared" si="59"/>
        <v>13160</v>
      </c>
      <c r="AA69" s="152">
        <f t="shared" si="60"/>
        <v>-26</v>
      </c>
      <c r="AB69" s="173">
        <v>12773</v>
      </c>
      <c r="AC69" s="16">
        <f t="shared" si="61"/>
        <v>12773</v>
      </c>
      <c r="AD69" s="152">
        <f t="shared" si="62"/>
        <v>-413</v>
      </c>
    </row>
    <row r="70" spans="2:30" ht="21" x14ac:dyDescent="0.2">
      <c r="B70" s="24" t="s">
        <v>112</v>
      </c>
      <c r="C70" s="13" t="s">
        <v>113</v>
      </c>
      <c r="D70" s="24" t="s">
        <v>21</v>
      </c>
      <c r="E70" s="45">
        <v>10</v>
      </c>
      <c r="F70" s="15">
        <v>100044</v>
      </c>
      <c r="G70" s="151">
        <v>97643</v>
      </c>
      <c r="H70" s="16">
        <f t="shared" si="48"/>
        <v>976430</v>
      </c>
      <c r="I70" s="152">
        <f>IF((G70=0),0,(G70-$F70))</f>
        <v>-2401</v>
      </c>
      <c r="J70" s="151">
        <v>96842.592000000004</v>
      </c>
      <c r="K70" s="16">
        <f t="shared" si="50"/>
        <v>968426</v>
      </c>
      <c r="L70" s="152">
        <f>IF((J70=0),0,(J70-$F70))</f>
        <v>-3201.4079999999958</v>
      </c>
      <c r="M70" s="151">
        <v>98000</v>
      </c>
      <c r="N70" s="16">
        <f t="shared" si="52"/>
        <v>980000</v>
      </c>
      <c r="O70" s="152">
        <f>IF((M70=0),0,(M70-$F70))</f>
        <v>-2044</v>
      </c>
      <c r="P70" s="151">
        <v>98903</v>
      </c>
      <c r="Q70" s="16">
        <f t="shared" si="54"/>
        <v>989030</v>
      </c>
      <c r="R70" s="152">
        <f>IF((P70=0),0,(P70-$F70))</f>
        <v>-1141</v>
      </c>
      <c r="S70" s="151">
        <v>96430</v>
      </c>
      <c r="T70" s="16">
        <f t="shared" si="55"/>
        <v>964300</v>
      </c>
      <c r="U70" s="152">
        <f>IF((S70=0),0,(S70-$F70))</f>
        <v>-3614</v>
      </c>
      <c r="V70" s="153"/>
      <c r="W70" s="17">
        <f t="shared" si="57"/>
        <v>0</v>
      </c>
      <c r="X70" s="154">
        <f>IF((V70=0),0,(V70-$F70))</f>
        <v>0</v>
      </c>
      <c r="Y70" s="151">
        <v>99844</v>
      </c>
      <c r="Z70" s="16">
        <f t="shared" si="59"/>
        <v>998440</v>
      </c>
      <c r="AA70" s="152">
        <f>IF((Y70=0),0,(Y70-$F70))</f>
        <v>-200</v>
      </c>
      <c r="AB70" s="151">
        <v>96913</v>
      </c>
      <c r="AC70" s="16">
        <f t="shared" si="61"/>
        <v>969130</v>
      </c>
      <c r="AD70" s="152">
        <f>IF((AB70=0),0,(AB70-$F70))</f>
        <v>-3131</v>
      </c>
    </row>
    <row r="71" spans="2:30" ht="17.25" customHeight="1" x14ac:dyDescent="0.2">
      <c r="B71" s="24" t="s">
        <v>114</v>
      </c>
      <c r="C71" s="13" t="s">
        <v>115</v>
      </c>
      <c r="D71" s="24" t="s">
        <v>33</v>
      </c>
      <c r="E71" s="45">
        <v>1</v>
      </c>
      <c r="F71" s="15">
        <v>79018</v>
      </c>
      <c r="G71" s="151">
        <v>77122</v>
      </c>
      <c r="H71" s="16">
        <f t="shared" si="48"/>
        <v>77122</v>
      </c>
      <c r="I71" s="152">
        <f t="shared" si="49"/>
        <v>-1896</v>
      </c>
      <c r="J71" s="151">
        <v>76489.423999999999</v>
      </c>
      <c r="K71" s="16">
        <f t="shared" si="50"/>
        <v>76489</v>
      </c>
      <c r="L71" s="152">
        <f t="shared" si="51"/>
        <v>-2528.5760000000009</v>
      </c>
      <c r="M71" s="151">
        <v>79000</v>
      </c>
      <c r="N71" s="16">
        <f t="shared" si="52"/>
        <v>79000</v>
      </c>
      <c r="O71" s="152">
        <f t="shared" si="53"/>
        <v>-18</v>
      </c>
      <c r="P71" s="151">
        <v>78117</v>
      </c>
      <c r="Q71" s="16">
        <f t="shared" si="54"/>
        <v>78117</v>
      </c>
      <c r="R71" s="152">
        <f t="shared" si="63"/>
        <v>-901</v>
      </c>
      <c r="S71" s="151">
        <v>76164</v>
      </c>
      <c r="T71" s="16">
        <f t="shared" si="55"/>
        <v>76164</v>
      </c>
      <c r="U71" s="152">
        <f t="shared" si="56"/>
        <v>-2854</v>
      </c>
      <c r="V71" s="153"/>
      <c r="W71" s="17">
        <f t="shared" si="57"/>
        <v>0</v>
      </c>
      <c r="X71" s="154">
        <f t="shared" si="58"/>
        <v>0</v>
      </c>
      <c r="Y71" s="151">
        <v>78860</v>
      </c>
      <c r="Z71" s="16">
        <f t="shared" si="59"/>
        <v>78860</v>
      </c>
      <c r="AA71" s="152">
        <f t="shared" si="60"/>
        <v>-158</v>
      </c>
      <c r="AB71" s="151">
        <v>76545</v>
      </c>
      <c r="AC71" s="16">
        <f t="shared" si="61"/>
        <v>76545</v>
      </c>
      <c r="AD71" s="152">
        <f t="shared" si="62"/>
        <v>-2473</v>
      </c>
    </row>
    <row r="72" spans="2:30" ht="16.5" customHeight="1" x14ac:dyDescent="0.2">
      <c r="B72" s="24" t="s">
        <v>116</v>
      </c>
      <c r="C72" s="13" t="s">
        <v>117</v>
      </c>
      <c r="D72" s="24" t="s">
        <v>21</v>
      </c>
      <c r="E72" s="45">
        <v>30</v>
      </c>
      <c r="F72" s="15">
        <v>62888</v>
      </c>
      <c r="G72" s="151">
        <v>61379</v>
      </c>
      <c r="H72" s="16">
        <f t="shared" si="48"/>
        <v>1841370</v>
      </c>
      <c r="I72" s="152">
        <f t="shared" si="49"/>
        <v>-1509</v>
      </c>
      <c r="J72" s="151">
        <v>60875.584000000003</v>
      </c>
      <c r="K72" s="16">
        <f t="shared" si="50"/>
        <v>1826268</v>
      </c>
      <c r="L72" s="152">
        <f t="shared" si="51"/>
        <v>-2012.4159999999974</v>
      </c>
      <c r="M72" s="151">
        <v>60000</v>
      </c>
      <c r="N72" s="16">
        <f t="shared" si="52"/>
        <v>1800000</v>
      </c>
      <c r="O72" s="152">
        <f t="shared" si="53"/>
        <v>-2888</v>
      </c>
      <c r="P72" s="151">
        <v>62171</v>
      </c>
      <c r="Q72" s="16">
        <f t="shared" si="54"/>
        <v>1865130</v>
      </c>
      <c r="R72" s="152">
        <f t="shared" si="63"/>
        <v>-717</v>
      </c>
      <c r="S72" s="151">
        <v>60616</v>
      </c>
      <c r="T72" s="16">
        <f t="shared" si="55"/>
        <v>1818480</v>
      </c>
      <c r="U72" s="152">
        <f t="shared" si="56"/>
        <v>-2272</v>
      </c>
      <c r="V72" s="153"/>
      <c r="W72" s="17">
        <f t="shared" si="57"/>
        <v>0</v>
      </c>
      <c r="X72" s="154">
        <f t="shared" si="58"/>
        <v>0</v>
      </c>
      <c r="Y72" s="151">
        <v>62762</v>
      </c>
      <c r="Z72" s="16">
        <f t="shared" si="59"/>
        <v>1882860</v>
      </c>
      <c r="AA72" s="152">
        <f t="shared" si="60"/>
        <v>-126</v>
      </c>
      <c r="AB72" s="151">
        <v>60920</v>
      </c>
      <c r="AC72" s="16">
        <f t="shared" si="61"/>
        <v>1827600</v>
      </c>
      <c r="AD72" s="152">
        <f t="shared" si="62"/>
        <v>-1968</v>
      </c>
    </row>
    <row r="73" spans="2:30" ht="16.5" customHeight="1" x14ac:dyDescent="0.2">
      <c r="B73" s="24" t="s">
        <v>118</v>
      </c>
      <c r="C73" s="13" t="s">
        <v>119</v>
      </c>
      <c r="D73" s="24" t="s">
        <v>21</v>
      </c>
      <c r="E73" s="45">
        <v>1</v>
      </c>
      <c r="F73" s="15">
        <v>13186</v>
      </c>
      <c r="G73" s="151">
        <v>12870</v>
      </c>
      <c r="H73" s="16">
        <f t="shared" si="48"/>
        <v>12870</v>
      </c>
      <c r="I73" s="152">
        <f t="shared" si="49"/>
        <v>-316</v>
      </c>
      <c r="J73" s="151">
        <v>12764.048000000001</v>
      </c>
      <c r="K73" s="16">
        <f t="shared" si="50"/>
        <v>12764</v>
      </c>
      <c r="L73" s="152">
        <f t="shared" si="51"/>
        <v>-421.95199999999932</v>
      </c>
      <c r="M73" s="151">
        <v>13000</v>
      </c>
      <c r="N73" s="16">
        <f t="shared" si="52"/>
        <v>13000</v>
      </c>
      <c r="O73" s="152">
        <f t="shared" si="53"/>
        <v>-186</v>
      </c>
      <c r="P73" s="151">
        <v>13036</v>
      </c>
      <c r="Q73" s="16">
        <f t="shared" si="54"/>
        <v>13036</v>
      </c>
      <c r="R73" s="152">
        <f t="shared" si="63"/>
        <v>-150</v>
      </c>
      <c r="S73" s="151">
        <v>12710</v>
      </c>
      <c r="T73" s="16">
        <f t="shared" si="55"/>
        <v>12710</v>
      </c>
      <c r="U73" s="152">
        <f t="shared" si="56"/>
        <v>-476</v>
      </c>
      <c r="V73" s="153"/>
      <c r="W73" s="17">
        <f t="shared" si="57"/>
        <v>0</v>
      </c>
      <c r="X73" s="154">
        <f>IF((V73=0),0,(V73-$F73))</f>
        <v>0</v>
      </c>
      <c r="Y73" s="151">
        <v>13160</v>
      </c>
      <c r="Z73" s="16">
        <f t="shared" si="59"/>
        <v>13160</v>
      </c>
      <c r="AA73" s="152">
        <f t="shared" si="60"/>
        <v>-26</v>
      </c>
      <c r="AB73" s="151">
        <v>12773</v>
      </c>
      <c r="AC73" s="16">
        <f t="shared" si="61"/>
        <v>12773</v>
      </c>
      <c r="AD73" s="152">
        <f t="shared" si="62"/>
        <v>-413</v>
      </c>
    </row>
    <row r="74" spans="2:30" ht="15" customHeight="1" thickBot="1" x14ac:dyDescent="0.25">
      <c r="B74" s="24" t="s">
        <v>120</v>
      </c>
      <c r="C74" s="13" t="s">
        <v>121</v>
      </c>
      <c r="D74" s="24" t="s">
        <v>21</v>
      </c>
      <c r="E74" s="45">
        <v>1</v>
      </c>
      <c r="F74" s="15">
        <v>189621</v>
      </c>
      <c r="G74" s="151">
        <v>185070</v>
      </c>
      <c r="H74" s="16">
        <f t="shared" si="48"/>
        <v>185070</v>
      </c>
      <c r="I74" s="152">
        <f>IF((G74=0),0,(G74-$F74))</f>
        <v>-4551</v>
      </c>
      <c r="J74" s="151">
        <v>183553.128</v>
      </c>
      <c r="K74" s="16">
        <f>ROUND(E74*J74,0)</f>
        <v>183553</v>
      </c>
      <c r="L74" s="152">
        <f>IF((J74=0),0,(J74-$F74))</f>
        <v>-6067.872000000003</v>
      </c>
      <c r="M74" s="151">
        <v>185000</v>
      </c>
      <c r="N74" s="16">
        <f>ROUND(E74*M74,0)</f>
        <v>185000</v>
      </c>
      <c r="O74" s="152">
        <f>IF((M74=0),0,(M74-$F74))</f>
        <v>-4621</v>
      </c>
      <c r="P74" s="151">
        <v>187459</v>
      </c>
      <c r="Q74" s="16">
        <f>ROUND(E74*P74,0)</f>
        <v>187459</v>
      </c>
      <c r="R74" s="152">
        <f>IF((P74=0),0,(P74-$F74))</f>
        <v>-2162</v>
      </c>
      <c r="S74" s="151">
        <v>182771</v>
      </c>
      <c r="T74" s="16">
        <f>ROUND(E74*S74,0)</f>
        <v>182771</v>
      </c>
      <c r="U74" s="152">
        <f>IF((S74=0),0,(S74-$F74))</f>
        <v>-6850</v>
      </c>
      <c r="V74" s="153"/>
      <c r="W74" s="17">
        <f>ROUND(E74*V74,0)</f>
        <v>0</v>
      </c>
      <c r="X74" s="154">
        <f>IF((V74=0),0,(V74-$F74))</f>
        <v>0</v>
      </c>
      <c r="Y74" s="151">
        <v>189242</v>
      </c>
      <c r="Z74" s="16">
        <f>ROUND(E74*Y74,0)</f>
        <v>189242</v>
      </c>
      <c r="AA74" s="152">
        <f>IF((Y74=0),0,(Y74-$F74))</f>
        <v>-379</v>
      </c>
      <c r="AB74" s="151">
        <v>183686</v>
      </c>
      <c r="AC74" s="16">
        <f>ROUND(E74*AB74,0)</f>
        <v>183686</v>
      </c>
      <c r="AD74" s="152">
        <f>IF((AB74=0),0,(AB74-$F74))</f>
        <v>-5935</v>
      </c>
    </row>
    <row r="75" spans="2:30" ht="13.5" thickBot="1" x14ac:dyDescent="0.25">
      <c r="B75" s="25"/>
      <c r="C75" s="26" t="s">
        <v>122</v>
      </c>
      <c r="D75" s="26"/>
      <c r="E75" s="27"/>
      <c r="F75" s="28"/>
      <c r="G75" s="156"/>
      <c r="H75" s="157">
        <f>SUM(H64:H74)</f>
        <v>5130015</v>
      </c>
      <c r="I75" s="158"/>
      <c r="J75" s="156"/>
      <c r="K75" s="157">
        <f>SUM(K64:K74)</f>
        <v>5087951</v>
      </c>
      <c r="L75" s="158"/>
      <c r="M75" s="156"/>
      <c r="N75" s="157">
        <f>SUM(N64:N74)</f>
        <v>5089000</v>
      </c>
      <c r="O75" s="158"/>
      <c r="P75" s="156"/>
      <c r="Q75" s="157">
        <f>SUM(Q64:Q74)</f>
        <v>5196215</v>
      </c>
      <c r="R75" s="158"/>
      <c r="S75" s="156"/>
      <c r="T75" s="157">
        <f>SUM(T64:T74)</f>
        <v>5066266</v>
      </c>
      <c r="U75" s="158"/>
      <c r="V75" s="160"/>
      <c r="W75" s="161">
        <f>SUM(W64:W74)</f>
        <v>0</v>
      </c>
      <c r="X75" s="162"/>
      <c r="Y75" s="156"/>
      <c r="Z75" s="157">
        <f>SUM(Z64:Z74)</f>
        <v>5245625</v>
      </c>
      <c r="AA75" s="158"/>
      <c r="AB75" s="156"/>
      <c r="AC75" s="157">
        <f>SUM(AC64:AC74)</f>
        <v>5091645</v>
      </c>
      <c r="AD75" s="158"/>
    </row>
    <row r="76" spans="2:30" x14ac:dyDescent="0.2">
      <c r="B76" s="56"/>
      <c r="C76" s="56"/>
      <c r="D76" s="56"/>
      <c r="E76" s="56"/>
      <c r="F76" s="56"/>
      <c r="G76" s="175"/>
      <c r="H76" s="57"/>
      <c r="I76" s="158"/>
      <c r="J76" s="175"/>
      <c r="K76" s="57"/>
      <c r="L76" s="158"/>
      <c r="M76" s="175"/>
      <c r="N76" s="57"/>
      <c r="O76" s="158"/>
      <c r="P76" s="175"/>
      <c r="Q76" s="57"/>
      <c r="R76" s="158"/>
      <c r="S76" s="175"/>
      <c r="T76" s="57"/>
      <c r="U76" s="158"/>
      <c r="V76" s="176"/>
      <c r="W76" s="58"/>
      <c r="X76" s="162"/>
      <c r="Y76" s="175"/>
      <c r="Z76" s="57"/>
      <c r="AA76" s="158"/>
      <c r="AB76" s="175"/>
      <c r="AC76" s="57"/>
      <c r="AD76" s="158"/>
    </row>
    <row r="77" spans="2:30" x14ac:dyDescent="0.2">
      <c r="B77" s="9">
        <v>8</v>
      </c>
      <c r="C77" s="11" t="s">
        <v>123</v>
      </c>
      <c r="D77" s="35"/>
      <c r="E77" s="35"/>
      <c r="F77" s="35"/>
      <c r="G77" s="165"/>
      <c r="H77" s="36"/>
      <c r="I77" s="35"/>
      <c r="J77" s="165"/>
      <c r="K77" s="36"/>
      <c r="L77" s="35"/>
      <c r="M77" s="165"/>
      <c r="N77" s="36"/>
      <c r="O77" s="35"/>
      <c r="P77" s="165"/>
      <c r="Q77" s="36"/>
      <c r="R77" s="35"/>
      <c r="S77" s="165"/>
      <c r="T77" s="36"/>
      <c r="U77" s="35"/>
      <c r="V77" s="166"/>
      <c r="W77" s="37"/>
      <c r="X77" s="38"/>
      <c r="Y77" s="165"/>
      <c r="Z77" s="36"/>
      <c r="AA77" s="35"/>
      <c r="AB77" s="165"/>
      <c r="AC77" s="36"/>
      <c r="AD77" s="35"/>
    </row>
    <row r="78" spans="2:30" ht="16.5" customHeight="1" x14ac:dyDescent="0.2">
      <c r="B78" s="24" t="s">
        <v>124</v>
      </c>
      <c r="C78" s="13" t="s">
        <v>125</v>
      </c>
      <c r="D78" s="24" t="s">
        <v>33</v>
      </c>
      <c r="E78" s="45">
        <v>14</v>
      </c>
      <c r="F78" s="15">
        <v>15553</v>
      </c>
      <c r="G78" s="151">
        <v>15180</v>
      </c>
      <c r="H78" s="16">
        <f>ROUND(E78*G78,0)</f>
        <v>212520</v>
      </c>
      <c r="I78" s="152">
        <f>IF((G78=0),0,(G78-$F78))</f>
        <v>-373</v>
      </c>
      <c r="J78" s="151">
        <v>15055.304</v>
      </c>
      <c r="K78" s="16">
        <f>ROUND(E78*J78,0)</f>
        <v>210774</v>
      </c>
      <c r="L78" s="152">
        <f>IF((J78=0),0,(J78-$F78))</f>
        <v>-497.69599999999991</v>
      </c>
      <c r="M78" s="151">
        <v>15000</v>
      </c>
      <c r="N78" s="16">
        <f>ROUND(E78*M78,0)</f>
        <v>210000</v>
      </c>
      <c r="O78" s="152">
        <f>IF((M78=0),0,(M78-$F78))</f>
        <v>-553</v>
      </c>
      <c r="P78" s="151">
        <v>15376</v>
      </c>
      <c r="Q78" s="16">
        <f>ROUND(E78*P78,0)</f>
        <v>215264</v>
      </c>
      <c r="R78" s="152">
        <f>IF((P78=0),0,(P78-$F78))</f>
        <v>-177</v>
      </c>
      <c r="S78" s="151">
        <v>14991</v>
      </c>
      <c r="T78" s="16">
        <f>ROUND(E78*S78,0)</f>
        <v>209874</v>
      </c>
      <c r="U78" s="152">
        <f>IF((S78=0),0,(S78-$F78))</f>
        <v>-562</v>
      </c>
      <c r="V78" s="153"/>
      <c r="W78" s="17">
        <f>ROUND(E78*V78,0)</f>
        <v>0</v>
      </c>
      <c r="X78" s="154">
        <f>IF((V78=0),0,(V78-$F78))</f>
        <v>0</v>
      </c>
      <c r="Y78" s="151">
        <v>15522</v>
      </c>
      <c r="Z78" s="16">
        <f>ROUND(E78*Y78,0)</f>
        <v>217308</v>
      </c>
      <c r="AA78" s="152">
        <f>IF((Y78=0),0,(Y78-$F78))</f>
        <v>-31</v>
      </c>
      <c r="AB78" s="151">
        <v>15066</v>
      </c>
      <c r="AC78" s="16">
        <f>ROUND(E78*AB78,0)</f>
        <v>210924</v>
      </c>
      <c r="AD78" s="152">
        <f>IF((AB78=0),0,(AB78-$F78))</f>
        <v>-487</v>
      </c>
    </row>
    <row r="79" spans="2:30" ht="21" x14ac:dyDescent="0.2">
      <c r="B79" s="24" t="s">
        <v>126</v>
      </c>
      <c r="C79" s="13" t="s">
        <v>127</v>
      </c>
      <c r="D79" s="24" t="s">
        <v>21</v>
      </c>
      <c r="E79" s="45">
        <v>40</v>
      </c>
      <c r="F79" s="15">
        <v>11878</v>
      </c>
      <c r="G79" s="151">
        <v>11593</v>
      </c>
      <c r="H79" s="16">
        <f t="shared" ref="H79:H93" si="64">ROUND(E79*G79,0)</f>
        <v>463720</v>
      </c>
      <c r="I79" s="152">
        <f t="shared" ref="I79:I92" si="65">IF((G79=0),0,(G79-$F79))</f>
        <v>-285</v>
      </c>
      <c r="J79" s="151">
        <v>11497.904</v>
      </c>
      <c r="K79" s="16">
        <f t="shared" ref="K79:K92" si="66">ROUND(E79*J79,0)</f>
        <v>459916</v>
      </c>
      <c r="L79" s="152">
        <f t="shared" ref="L79:L92" si="67">IF((J79=0),0,(J79-$F79))</f>
        <v>-380.09599999999955</v>
      </c>
      <c r="M79" s="151">
        <v>10000</v>
      </c>
      <c r="N79" s="16">
        <f t="shared" ref="N79:N92" si="68">ROUND(E79*M79,0)</f>
        <v>400000</v>
      </c>
      <c r="O79" s="152">
        <f t="shared" ref="O79:O92" si="69">IF((M79=0),0,(M79-$F79))</f>
        <v>-1878</v>
      </c>
      <c r="P79" s="151">
        <v>11743</v>
      </c>
      <c r="Q79" s="16">
        <f t="shared" ref="Q79:Q92" si="70">ROUND(E79*P79,0)</f>
        <v>469720</v>
      </c>
      <c r="R79" s="152">
        <f t="shared" ref="R79:R92" si="71">IF((P79=0),0,(P79-$F79))</f>
        <v>-135</v>
      </c>
      <c r="S79" s="151">
        <v>11449</v>
      </c>
      <c r="T79" s="16">
        <f t="shared" ref="T79:T92" si="72">ROUND(E79*S79,0)</f>
        <v>457960</v>
      </c>
      <c r="U79" s="152">
        <f t="shared" ref="U79:U92" si="73">IF((S79=0),0,(S79-$F79))</f>
        <v>-429</v>
      </c>
      <c r="V79" s="153"/>
      <c r="W79" s="17">
        <f t="shared" ref="W79:W92" si="74">ROUND(E79*V79,0)</f>
        <v>0</v>
      </c>
      <c r="X79" s="154">
        <f t="shared" ref="X79:X92" si="75">IF((V79=0),0,(V79-$F79))</f>
        <v>0</v>
      </c>
      <c r="Y79" s="151">
        <v>11854</v>
      </c>
      <c r="Z79" s="16">
        <f t="shared" ref="Z79:Z92" si="76">ROUND(E79*Y79,0)</f>
        <v>474160</v>
      </c>
      <c r="AA79" s="152">
        <f t="shared" ref="AA79:AA92" si="77">IF((Y79=0),0,(Y79-$F79))</f>
        <v>-24</v>
      </c>
      <c r="AB79" s="151">
        <v>11506</v>
      </c>
      <c r="AC79" s="16">
        <f t="shared" ref="AC79:AC92" si="78">ROUND(E79*AB79,0)</f>
        <v>460240</v>
      </c>
      <c r="AD79" s="152">
        <f t="shared" ref="AD79:AD92" si="79">IF((AB79=0),0,(AB79-$F79))</f>
        <v>-372</v>
      </c>
    </row>
    <row r="80" spans="2:30" ht="21" x14ac:dyDescent="0.2">
      <c r="B80" s="24" t="s">
        <v>128</v>
      </c>
      <c r="C80" s="13" t="s">
        <v>129</v>
      </c>
      <c r="D80" s="24" t="s">
        <v>33</v>
      </c>
      <c r="E80" s="45">
        <v>3</v>
      </c>
      <c r="F80" s="15">
        <v>114834</v>
      </c>
      <c r="G80" s="151">
        <v>112078</v>
      </c>
      <c r="H80" s="16">
        <f t="shared" si="64"/>
        <v>336234</v>
      </c>
      <c r="I80" s="152">
        <f t="shared" si="65"/>
        <v>-2756</v>
      </c>
      <c r="J80" s="151">
        <v>111159.31200000001</v>
      </c>
      <c r="K80" s="16">
        <f t="shared" si="66"/>
        <v>333478</v>
      </c>
      <c r="L80" s="152">
        <f t="shared" si="67"/>
        <v>-3674.6879999999946</v>
      </c>
      <c r="M80" s="151">
        <v>112000</v>
      </c>
      <c r="N80" s="16">
        <f t="shared" si="68"/>
        <v>336000</v>
      </c>
      <c r="O80" s="152">
        <f t="shared" si="69"/>
        <v>-2834</v>
      </c>
      <c r="P80" s="151">
        <v>113525</v>
      </c>
      <c r="Q80" s="16">
        <f t="shared" si="70"/>
        <v>340575</v>
      </c>
      <c r="R80" s="152">
        <f>IF((P80=0),0,(P80-$F80))</f>
        <v>-1309</v>
      </c>
      <c r="S80" s="151">
        <v>110686</v>
      </c>
      <c r="T80" s="16">
        <f t="shared" si="72"/>
        <v>332058</v>
      </c>
      <c r="U80" s="152">
        <f t="shared" si="73"/>
        <v>-4148</v>
      </c>
      <c r="V80" s="153"/>
      <c r="W80" s="17">
        <f t="shared" si="74"/>
        <v>0</v>
      </c>
      <c r="X80" s="154">
        <f t="shared" si="75"/>
        <v>0</v>
      </c>
      <c r="Y80" s="151">
        <v>114604</v>
      </c>
      <c r="Z80" s="16">
        <f t="shared" si="76"/>
        <v>343812</v>
      </c>
      <c r="AA80" s="152">
        <f t="shared" si="77"/>
        <v>-230</v>
      </c>
      <c r="AB80" s="151">
        <v>111240</v>
      </c>
      <c r="AC80" s="16">
        <f t="shared" si="78"/>
        <v>333720</v>
      </c>
      <c r="AD80" s="152">
        <f t="shared" si="79"/>
        <v>-3594</v>
      </c>
    </row>
    <row r="81" spans="2:30" ht="21" x14ac:dyDescent="0.2">
      <c r="B81" s="24" t="s">
        <v>130</v>
      </c>
      <c r="C81" s="13" t="s">
        <v>131</v>
      </c>
      <c r="D81" s="24" t="s">
        <v>33</v>
      </c>
      <c r="E81" s="45">
        <v>3</v>
      </c>
      <c r="F81" s="15">
        <v>15553</v>
      </c>
      <c r="G81" s="151">
        <v>15180</v>
      </c>
      <c r="H81" s="16">
        <f t="shared" si="64"/>
        <v>45540</v>
      </c>
      <c r="I81" s="152">
        <f t="shared" si="65"/>
        <v>-373</v>
      </c>
      <c r="J81" s="151">
        <v>15055.304</v>
      </c>
      <c r="K81" s="16">
        <f t="shared" si="66"/>
        <v>45166</v>
      </c>
      <c r="L81" s="152">
        <f t="shared" si="67"/>
        <v>-497.69599999999991</v>
      </c>
      <c r="M81" s="151">
        <v>15500</v>
      </c>
      <c r="N81" s="16">
        <f t="shared" si="68"/>
        <v>46500</v>
      </c>
      <c r="O81" s="152">
        <f t="shared" si="69"/>
        <v>-53</v>
      </c>
      <c r="P81" s="151">
        <v>15376</v>
      </c>
      <c r="Q81" s="16">
        <f t="shared" si="70"/>
        <v>46128</v>
      </c>
      <c r="R81" s="152">
        <f t="shared" si="71"/>
        <v>-177</v>
      </c>
      <c r="S81" s="151">
        <v>14991</v>
      </c>
      <c r="T81" s="16">
        <f t="shared" si="72"/>
        <v>44973</v>
      </c>
      <c r="U81" s="152">
        <f t="shared" si="73"/>
        <v>-562</v>
      </c>
      <c r="V81" s="153"/>
      <c r="W81" s="17">
        <f t="shared" si="74"/>
        <v>0</v>
      </c>
      <c r="X81" s="154">
        <f t="shared" si="75"/>
        <v>0</v>
      </c>
      <c r="Y81" s="151">
        <v>15522</v>
      </c>
      <c r="Z81" s="16">
        <f t="shared" si="76"/>
        <v>46566</v>
      </c>
      <c r="AA81" s="152">
        <f t="shared" si="77"/>
        <v>-31</v>
      </c>
      <c r="AB81" s="151">
        <v>15066</v>
      </c>
      <c r="AC81" s="16">
        <f t="shared" si="78"/>
        <v>45198</v>
      </c>
      <c r="AD81" s="152">
        <f t="shared" si="79"/>
        <v>-487</v>
      </c>
    </row>
    <row r="82" spans="2:30" ht="16.5" customHeight="1" x14ac:dyDescent="0.2">
      <c r="B82" s="24" t="s">
        <v>132</v>
      </c>
      <c r="C82" s="13" t="s">
        <v>133</v>
      </c>
      <c r="D82" s="24" t="s">
        <v>21</v>
      </c>
      <c r="E82" s="45">
        <v>10</v>
      </c>
      <c r="F82" s="15">
        <v>19874</v>
      </c>
      <c r="G82" s="151">
        <v>19397</v>
      </c>
      <c r="H82" s="16">
        <f t="shared" si="64"/>
        <v>193970</v>
      </c>
      <c r="I82" s="152">
        <f t="shared" si="65"/>
        <v>-477</v>
      </c>
      <c r="J82" s="151">
        <v>19238.031999999999</v>
      </c>
      <c r="K82" s="16">
        <f t="shared" si="66"/>
        <v>192380</v>
      </c>
      <c r="L82" s="152">
        <f t="shared" si="67"/>
        <v>-635.96800000000076</v>
      </c>
      <c r="M82" s="151">
        <v>19000</v>
      </c>
      <c r="N82" s="16">
        <f t="shared" si="68"/>
        <v>190000</v>
      </c>
      <c r="O82" s="152">
        <f t="shared" si="69"/>
        <v>-874</v>
      </c>
      <c r="P82" s="151">
        <v>19647</v>
      </c>
      <c r="Q82" s="16">
        <f t="shared" si="70"/>
        <v>196470</v>
      </c>
      <c r="R82" s="152">
        <f t="shared" si="71"/>
        <v>-227</v>
      </c>
      <c r="S82" s="151">
        <v>19156</v>
      </c>
      <c r="T82" s="16">
        <f t="shared" si="72"/>
        <v>191560</v>
      </c>
      <c r="U82" s="152">
        <f t="shared" si="73"/>
        <v>-718</v>
      </c>
      <c r="V82" s="153"/>
      <c r="W82" s="17">
        <f t="shared" si="74"/>
        <v>0</v>
      </c>
      <c r="X82" s="154">
        <f t="shared" si="75"/>
        <v>0</v>
      </c>
      <c r="Y82" s="151">
        <v>19834</v>
      </c>
      <c r="Z82" s="16">
        <f t="shared" si="76"/>
        <v>198340</v>
      </c>
      <c r="AA82" s="152">
        <f t="shared" si="77"/>
        <v>-40</v>
      </c>
      <c r="AB82" s="151">
        <v>19252</v>
      </c>
      <c r="AC82" s="16">
        <f t="shared" si="78"/>
        <v>192520</v>
      </c>
      <c r="AD82" s="152">
        <f t="shared" si="79"/>
        <v>-622</v>
      </c>
    </row>
    <row r="83" spans="2:30" ht="21" x14ac:dyDescent="0.2">
      <c r="B83" s="24" t="s">
        <v>134</v>
      </c>
      <c r="C83" s="13" t="s">
        <v>135</v>
      </c>
      <c r="D83" s="24" t="s">
        <v>33</v>
      </c>
      <c r="E83" s="45">
        <v>10</v>
      </c>
      <c r="F83" s="15">
        <v>154165</v>
      </c>
      <c r="G83" s="151">
        <v>150465</v>
      </c>
      <c r="H83" s="16">
        <f t="shared" si="64"/>
        <v>1504650</v>
      </c>
      <c r="I83" s="152">
        <f t="shared" si="65"/>
        <v>-3700</v>
      </c>
      <c r="J83" s="151">
        <v>149231.72</v>
      </c>
      <c r="K83" s="16">
        <f t="shared" si="66"/>
        <v>1492317</v>
      </c>
      <c r="L83" s="152">
        <f t="shared" si="67"/>
        <v>-4933.2799999999988</v>
      </c>
      <c r="M83" s="151">
        <v>150000</v>
      </c>
      <c r="N83" s="16">
        <f t="shared" si="68"/>
        <v>1500000</v>
      </c>
      <c r="O83" s="152">
        <f t="shared" si="69"/>
        <v>-4165</v>
      </c>
      <c r="P83" s="151">
        <v>152408</v>
      </c>
      <c r="Q83" s="16">
        <f t="shared" si="70"/>
        <v>1524080</v>
      </c>
      <c r="R83" s="152">
        <f t="shared" si="71"/>
        <v>-1757</v>
      </c>
      <c r="S83" s="151">
        <v>148596</v>
      </c>
      <c r="T83" s="16">
        <f t="shared" si="72"/>
        <v>1485960</v>
      </c>
      <c r="U83" s="152">
        <f t="shared" si="73"/>
        <v>-5569</v>
      </c>
      <c r="V83" s="153"/>
      <c r="W83" s="17">
        <f t="shared" si="74"/>
        <v>0</v>
      </c>
      <c r="X83" s="154">
        <f t="shared" si="75"/>
        <v>0</v>
      </c>
      <c r="Y83" s="151">
        <v>153857</v>
      </c>
      <c r="Z83" s="16">
        <f t="shared" si="76"/>
        <v>1538570</v>
      </c>
      <c r="AA83" s="152">
        <f t="shared" si="77"/>
        <v>-308</v>
      </c>
      <c r="AB83" s="151">
        <v>149340</v>
      </c>
      <c r="AC83" s="16">
        <f t="shared" si="78"/>
        <v>1493400</v>
      </c>
      <c r="AD83" s="152">
        <f>IF((AB83=0),0,(AB83-$F83))</f>
        <v>-4825</v>
      </c>
    </row>
    <row r="84" spans="2:30" ht="21" x14ac:dyDescent="0.2">
      <c r="B84" s="24" t="s">
        <v>136</v>
      </c>
      <c r="C84" s="13" t="s">
        <v>137</v>
      </c>
      <c r="D84" s="24" t="s">
        <v>33</v>
      </c>
      <c r="E84" s="45">
        <v>2</v>
      </c>
      <c r="F84" s="15">
        <v>55984</v>
      </c>
      <c r="G84" s="151">
        <v>54640</v>
      </c>
      <c r="H84" s="16">
        <f t="shared" si="64"/>
        <v>109280</v>
      </c>
      <c r="I84" s="152">
        <f t="shared" si="65"/>
        <v>-1344</v>
      </c>
      <c r="J84" s="151">
        <v>54192.512000000002</v>
      </c>
      <c r="K84" s="16">
        <f t="shared" si="66"/>
        <v>108385</v>
      </c>
      <c r="L84" s="152">
        <f t="shared" si="67"/>
        <v>-1791.4879999999976</v>
      </c>
      <c r="M84" s="151">
        <v>55000</v>
      </c>
      <c r="N84" s="16">
        <f t="shared" si="68"/>
        <v>110000</v>
      </c>
      <c r="O84" s="152">
        <f t="shared" si="69"/>
        <v>-984</v>
      </c>
      <c r="P84" s="151">
        <v>55346</v>
      </c>
      <c r="Q84" s="16">
        <f t="shared" si="70"/>
        <v>110692</v>
      </c>
      <c r="R84" s="152">
        <f t="shared" si="71"/>
        <v>-638</v>
      </c>
      <c r="S84" s="151">
        <v>53962</v>
      </c>
      <c r="T84" s="16">
        <f t="shared" si="72"/>
        <v>107924</v>
      </c>
      <c r="U84" s="152">
        <f t="shared" si="73"/>
        <v>-2022</v>
      </c>
      <c r="V84" s="153"/>
      <c r="W84" s="17">
        <f t="shared" si="74"/>
        <v>0</v>
      </c>
      <c r="X84" s="154">
        <f t="shared" si="75"/>
        <v>0</v>
      </c>
      <c r="Y84" s="151">
        <v>55872</v>
      </c>
      <c r="Z84" s="16">
        <f t="shared" si="76"/>
        <v>111744</v>
      </c>
      <c r="AA84" s="152">
        <f t="shared" si="77"/>
        <v>-112</v>
      </c>
      <c r="AB84" s="151">
        <v>54232</v>
      </c>
      <c r="AC84" s="16">
        <f t="shared" si="78"/>
        <v>108464</v>
      </c>
      <c r="AD84" s="152">
        <f t="shared" si="79"/>
        <v>-1752</v>
      </c>
    </row>
    <row r="85" spans="2:30" ht="21" x14ac:dyDescent="0.2">
      <c r="B85" s="24" t="s">
        <v>138</v>
      </c>
      <c r="C85" s="13" t="s">
        <v>139</v>
      </c>
      <c r="D85" s="24" t="s">
        <v>33</v>
      </c>
      <c r="E85" s="45">
        <v>12</v>
      </c>
      <c r="F85" s="54">
        <v>44976</v>
      </c>
      <c r="G85" s="173">
        <v>43897</v>
      </c>
      <c r="H85" s="16">
        <f t="shared" si="64"/>
        <v>526764</v>
      </c>
      <c r="I85" s="152">
        <f t="shared" si="65"/>
        <v>-1079</v>
      </c>
      <c r="J85" s="173">
        <v>43536.767999999996</v>
      </c>
      <c r="K85" s="16">
        <f t="shared" si="66"/>
        <v>522441</v>
      </c>
      <c r="L85" s="152">
        <f t="shared" si="67"/>
        <v>-1439.2320000000036</v>
      </c>
      <c r="M85" s="173">
        <v>42000</v>
      </c>
      <c r="N85" s="16">
        <f t="shared" si="68"/>
        <v>504000</v>
      </c>
      <c r="O85" s="152">
        <f t="shared" si="69"/>
        <v>-2976</v>
      </c>
      <c r="P85" s="173">
        <v>44463</v>
      </c>
      <c r="Q85" s="16">
        <f t="shared" si="70"/>
        <v>533556</v>
      </c>
      <c r="R85" s="152">
        <f t="shared" si="71"/>
        <v>-513</v>
      </c>
      <c r="S85" s="173">
        <v>43351</v>
      </c>
      <c r="T85" s="16">
        <f t="shared" si="72"/>
        <v>520212</v>
      </c>
      <c r="U85" s="152">
        <f t="shared" si="73"/>
        <v>-1625</v>
      </c>
      <c r="V85" s="174"/>
      <c r="W85" s="17">
        <f t="shared" si="74"/>
        <v>0</v>
      </c>
      <c r="X85" s="154">
        <f t="shared" si="75"/>
        <v>0</v>
      </c>
      <c r="Y85" s="173">
        <v>44886</v>
      </c>
      <c r="Z85" s="16">
        <f t="shared" si="76"/>
        <v>538632</v>
      </c>
      <c r="AA85" s="152">
        <f t="shared" si="77"/>
        <v>-90</v>
      </c>
      <c r="AB85" s="173">
        <v>43568</v>
      </c>
      <c r="AC85" s="16">
        <f t="shared" si="78"/>
        <v>522816</v>
      </c>
      <c r="AD85" s="152">
        <f t="shared" si="79"/>
        <v>-1408</v>
      </c>
    </row>
    <row r="86" spans="2:30" ht="18" customHeight="1" x14ac:dyDescent="0.2">
      <c r="B86" s="24" t="s">
        <v>140</v>
      </c>
      <c r="C86" s="13" t="s">
        <v>141</v>
      </c>
      <c r="D86" s="24" t="s">
        <v>33</v>
      </c>
      <c r="E86" s="45">
        <v>20</v>
      </c>
      <c r="F86" s="15">
        <v>49884</v>
      </c>
      <c r="G86" s="151">
        <v>48687</v>
      </c>
      <c r="H86" s="16">
        <f t="shared" si="64"/>
        <v>973740</v>
      </c>
      <c r="I86" s="152">
        <f t="shared" si="65"/>
        <v>-1197</v>
      </c>
      <c r="J86" s="151">
        <v>48287.712</v>
      </c>
      <c r="K86" s="16">
        <f t="shared" si="66"/>
        <v>965754</v>
      </c>
      <c r="L86" s="152">
        <f t="shared" si="67"/>
        <v>-1596.2880000000005</v>
      </c>
      <c r="M86" s="151">
        <v>46000</v>
      </c>
      <c r="N86" s="16">
        <f t="shared" si="68"/>
        <v>920000</v>
      </c>
      <c r="O86" s="152">
        <f t="shared" si="69"/>
        <v>-3884</v>
      </c>
      <c r="P86" s="151">
        <v>49315</v>
      </c>
      <c r="Q86" s="16">
        <f t="shared" si="70"/>
        <v>986300</v>
      </c>
      <c r="R86" s="152">
        <f t="shared" si="71"/>
        <v>-569</v>
      </c>
      <c r="S86" s="151">
        <v>48082</v>
      </c>
      <c r="T86" s="16">
        <f t="shared" si="72"/>
        <v>961640</v>
      </c>
      <c r="U86" s="152">
        <f t="shared" si="73"/>
        <v>-1802</v>
      </c>
      <c r="V86" s="153"/>
      <c r="W86" s="17">
        <f t="shared" si="74"/>
        <v>0</v>
      </c>
      <c r="X86" s="154">
        <f t="shared" si="75"/>
        <v>0</v>
      </c>
      <c r="Y86" s="151">
        <v>49784</v>
      </c>
      <c r="Z86" s="16">
        <f t="shared" si="76"/>
        <v>995680</v>
      </c>
      <c r="AA86" s="152">
        <f t="shared" si="77"/>
        <v>-100</v>
      </c>
      <c r="AB86" s="151">
        <v>48323</v>
      </c>
      <c r="AC86" s="16">
        <f t="shared" si="78"/>
        <v>966460</v>
      </c>
      <c r="AD86" s="152">
        <f t="shared" si="79"/>
        <v>-1561</v>
      </c>
    </row>
    <row r="87" spans="2:30" ht="18.75" customHeight="1" x14ac:dyDescent="0.2">
      <c r="B87" s="24" t="s">
        <v>142</v>
      </c>
      <c r="C87" s="13" t="s">
        <v>143</v>
      </c>
      <c r="D87" s="24" t="s">
        <v>33</v>
      </c>
      <c r="E87" s="45">
        <v>1</v>
      </c>
      <c r="F87" s="15">
        <v>54074</v>
      </c>
      <c r="G87" s="151">
        <v>52776</v>
      </c>
      <c r="H87" s="16">
        <f t="shared" si="64"/>
        <v>52776</v>
      </c>
      <c r="I87" s="152">
        <f t="shared" si="65"/>
        <v>-1298</v>
      </c>
      <c r="J87" s="151">
        <v>52343.631999999998</v>
      </c>
      <c r="K87" s="16">
        <f t="shared" si="66"/>
        <v>52344</v>
      </c>
      <c r="L87" s="152">
        <f t="shared" si="67"/>
        <v>-1730.3680000000022</v>
      </c>
      <c r="M87" s="151">
        <v>54000</v>
      </c>
      <c r="N87" s="16">
        <f t="shared" si="68"/>
        <v>54000</v>
      </c>
      <c r="O87" s="152">
        <f t="shared" si="69"/>
        <v>-74</v>
      </c>
      <c r="P87" s="151">
        <v>53458</v>
      </c>
      <c r="Q87" s="16">
        <f t="shared" si="70"/>
        <v>53458</v>
      </c>
      <c r="R87" s="152">
        <f t="shared" si="71"/>
        <v>-616</v>
      </c>
      <c r="S87" s="151">
        <v>52121</v>
      </c>
      <c r="T87" s="16">
        <f t="shared" si="72"/>
        <v>52121</v>
      </c>
      <c r="U87" s="152">
        <f t="shared" si="73"/>
        <v>-1953</v>
      </c>
      <c r="V87" s="153"/>
      <c r="W87" s="17">
        <f t="shared" si="74"/>
        <v>0</v>
      </c>
      <c r="X87" s="154">
        <f t="shared" si="75"/>
        <v>0</v>
      </c>
      <c r="Y87" s="151">
        <v>53966</v>
      </c>
      <c r="Z87" s="16">
        <f t="shared" si="76"/>
        <v>53966</v>
      </c>
      <c r="AA87" s="152">
        <f t="shared" si="77"/>
        <v>-108</v>
      </c>
      <c r="AB87" s="151">
        <v>52381</v>
      </c>
      <c r="AC87" s="16">
        <f t="shared" si="78"/>
        <v>52381</v>
      </c>
      <c r="AD87" s="152">
        <f t="shared" si="79"/>
        <v>-1693</v>
      </c>
    </row>
    <row r="88" spans="2:30" ht="31.5" x14ac:dyDescent="0.2">
      <c r="B88" s="24" t="s">
        <v>144</v>
      </c>
      <c r="C88" s="13" t="s">
        <v>145</v>
      </c>
      <c r="D88" s="24" t="s">
        <v>21</v>
      </c>
      <c r="E88" s="45">
        <v>40</v>
      </c>
      <c r="F88" s="15">
        <v>19573</v>
      </c>
      <c r="G88" s="151">
        <v>19103</v>
      </c>
      <c r="H88" s="16">
        <f t="shared" si="64"/>
        <v>764120</v>
      </c>
      <c r="I88" s="152">
        <f t="shared" si="65"/>
        <v>-470</v>
      </c>
      <c r="J88" s="151">
        <v>18946.664000000001</v>
      </c>
      <c r="K88" s="16">
        <f t="shared" si="66"/>
        <v>757867</v>
      </c>
      <c r="L88" s="152">
        <f t="shared" si="67"/>
        <v>-626.33599999999933</v>
      </c>
      <c r="M88" s="151">
        <v>18000</v>
      </c>
      <c r="N88" s="16">
        <f t="shared" si="68"/>
        <v>720000</v>
      </c>
      <c r="O88" s="152">
        <f t="shared" si="69"/>
        <v>-1573</v>
      </c>
      <c r="P88" s="151">
        <v>19350</v>
      </c>
      <c r="Q88" s="16">
        <f t="shared" si="70"/>
        <v>774000</v>
      </c>
      <c r="R88" s="152">
        <f t="shared" si="71"/>
        <v>-223</v>
      </c>
      <c r="S88" s="151">
        <v>18866</v>
      </c>
      <c r="T88" s="16">
        <f t="shared" si="72"/>
        <v>754640</v>
      </c>
      <c r="U88" s="152">
        <f t="shared" si="73"/>
        <v>-707</v>
      </c>
      <c r="V88" s="153"/>
      <c r="W88" s="17">
        <f t="shared" si="74"/>
        <v>0</v>
      </c>
      <c r="X88" s="154">
        <f>IF((V88=0),0,(V88-$F88))</f>
        <v>0</v>
      </c>
      <c r="Y88" s="151">
        <v>19534</v>
      </c>
      <c r="Z88" s="16">
        <f t="shared" si="76"/>
        <v>781360</v>
      </c>
      <c r="AA88" s="152">
        <f t="shared" si="77"/>
        <v>-39</v>
      </c>
      <c r="AB88" s="151">
        <v>18960</v>
      </c>
      <c r="AC88" s="16">
        <f t="shared" si="78"/>
        <v>758400</v>
      </c>
      <c r="AD88" s="152">
        <f t="shared" si="79"/>
        <v>-613</v>
      </c>
    </row>
    <row r="89" spans="2:30" ht="20.25" customHeight="1" x14ac:dyDescent="0.2">
      <c r="B89" s="24" t="s">
        <v>146</v>
      </c>
      <c r="C89" s="13" t="s">
        <v>147</v>
      </c>
      <c r="D89" s="24" t="s">
        <v>33</v>
      </c>
      <c r="E89" s="45">
        <v>1</v>
      </c>
      <c r="F89" s="15">
        <v>37398</v>
      </c>
      <c r="G89" s="151">
        <v>36500</v>
      </c>
      <c r="H89" s="16">
        <f t="shared" si="64"/>
        <v>36500</v>
      </c>
      <c r="I89" s="152">
        <f t="shared" si="65"/>
        <v>-898</v>
      </c>
      <c r="J89" s="151">
        <v>36201.264000000003</v>
      </c>
      <c r="K89" s="16">
        <f t="shared" si="66"/>
        <v>36201</v>
      </c>
      <c r="L89" s="152">
        <f t="shared" si="67"/>
        <v>-1196.7359999999971</v>
      </c>
      <c r="M89" s="151">
        <v>37000</v>
      </c>
      <c r="N89" s="16">
        <f t="shared" si="68"/>
        <v>37000</v>
      </c>
      <c r="O89" s="152">
        <f>IF((M89=0),0,(M89-$F89))</f>
        <v>-398</v>
      </c>
      <c r="P89" s="151">
        <v>36972</v>
      </c>
      <c r="Q89" s="16">
        <f t="shared" si="70"/>
        <v>36972</v>
      </c>
      <c r="R89" s="152">
        <f t="shared" si="71"/>
        <v>-426</v>
      </c>
      <c r="S89" s="151">
        <v>36047</v>
      </c>
      <c r="T89" s="16">
        <f t="shared" si="72"/>
        <v>36047</v>
      </c>
      <c r="U89" s="152">
        <f t="shared" si="73"/>
        <v>-1351</v>
      </c>
      <c r="V89" s="153"/>
      <c r="W89" s="17">
        <f t="shared" si="74"/>
        <v>0</v>
      </c>
      <c r="X89" s="154">
        <f t="shared" si="75"/>
        <v>0</v>
      </c>
      <c r="Y89" s="151">
        <v>37323</v>
      </c>
      <c r="Z89" s="16">
        <f t="shared" si="76"/>
        <v>37323</v>
      </c>
      <c r="AA89" s="152">
        <f t="shared" si="77"/>
        <v>-75</v>
      </c>
      <c r="AB89" s="151">
        <v>36227</v>
      </c>
      <c r="AC89" s="16">
        <f t="shared" si="78"/>
        <v>36227</v>
      </c>
      <c r="AD89" s="152">
        <f t="shared" si="79"/>
        <v>-1171</v>
      </c>
    </row>
    <row r="90" spans="2:30" ht="21" x14ac:dyDescent="0.2">
      <c r="B90" s="24" t="s">
        <v>148</v>
      </c>
      <c r="C90" s="13" t="s">
        <v>149</v>
      </c>
      <c r="D90" s="24" t="s">
        <v>33</v>
      </c>
      <c r="E90" s="45">
        <v>6</v>
      </c>
      <c r="F90" s="15">
        <v>142251</v>
      </c>
      <c r="G90" s="151">
        <v>138837</v>
      </c>
      <c r="H90" s="16">
        <f t="shared" si="64"/>
        <v>833022</v>
      </c>
      <c r="I90" s="152">
        <f>IF((G90=0),0,(G90-$F90))</f>
        <v>-3414</v>
      </c>
      <c r="J90" s="151">
        <v>137698.96799999999</v>
      </c>
      <c r="K90" s="16">
        <f t="shared" si="66"/>
        <v>826194</v>
      </c>
      <c r="L90" s="152">
        <f>IF((J90=0),0,(J90-$F90))</f>
        <v>-4552.0320000000065</v>
      </c>
      <c r="M90" s="151">
        <v>138000</v>
      </c>
      <c r="N90" s="16">
        <f t="shared" si="68"/>
        <v>828000</v>
      </c>
      <c r="O90" s="152">
        <f>IF((M90=0),0,(M90-$F90))</f>
        <v>-4251</v>
      </c>
      <c r="P90" s="151">
        <v>140629</v>
      </c>
      <c r="Q90" s="16">
        <f t="shared" si="70"/>
        <v>843774</v>
      </c>
      <c r="R90" s="152">
        <f>IF((P90=0),0,(P90-$F90))</f>
        <v>-1622</v>
      </c>
      <c r="S90" s="151">
        <v>137112</v>
      </c>
      <c r="T90" s="16">
        <f t="shared" si="72"/>
        <v>822672</v>
      </c>
      <c r="U90" s="152">
        <f>IF((S90=0),0,(S90-$F90))</f>
        <v>-5139</v>
      </c>
      <c r="V90" s="153"/>
      <c r="W90" s="17">
        <f t="shared" si="74"/>
        <v>0</v>
      </c>
      <c r="X90" s="154">
        <f>IF((V90=0),0,(V90-$F90))</f>
        <v>0</v>
      </c>
      <c r="Y90" s="151">
        <v>141966</v>
      </c>
      <c r="Z90" s="16">
        <f t="shared" si="76"/>
        <v>851796</v>
      </c>
      <c r="AA90" s="152">
        <f>IF((Y90=0),0,(Y90-$F90))</f>
        <v>-285</v>
      </c>
      <c r="AB90" s="151">
        <v>137799</v>
      </c>
      <c r="AC90" s="16">
        <f t="shared" si="78"/>
        <v>826794</v>
      </c>
      <c r="AD90" s="152">
        <f>IF((AB90=0),0,(AB90-$F90))</f>
        <v>-4452</v>
      </c>
    </row>
    <row r="91" spans="2:30" ht="126.75" customHeight="1" x14ac:dyDescent="0.2">
      <c r="B91" s="24" t="s">
        <v>150</v>
      </c>
      <c r="C91" s="13" t="s">
        <v>151</v>
      </c>
      <c r="D91" s="24" t="s">
        <v>33</v>
      </c>
      <c r="E91" s="45">
        <v>1</v>
      </c>
      <c r="F91" s="15">
        <v>52257</v>
      </c>
      <c r="G91" s="151">
        <v>51003</v>
      </c>
      <c r="H91" s="16">
        <f t="shared" si="64"/>
        <v>51003</v>
      </c>
      <c r="I91" s="152">
        <f>IF((G91=0),0,(G91-$F91))</f>
        <v>-1254</v>
      </c>
      <c r="J91" s="151">
        <v>50584.775999999998</v>
      </c>
      <c r="K91" s="16">
        <f t="shared" si="66"/>
        <v>50585</v>
      </c>
      <c r="L91" s="152">
        <f>IF((J91=0),0,(J91-$F91))</f>
        <v>-1672.224000000002</v>
      </c>
      <c r="M91" s="151">
        <v>52000</v>
      </c>
      <c r="N91" s="16">
        <f t="shared" si="68"/>
        <v>52000</v>
      </c>
      <c r="O91" s="152">
        <f>IF((M91=0),0,(M91-$F91))</f>
        <v>-257</v>
      </c>
      <c r="P91" s="151">
        <v>51661</v>
      </c>
      <c r="Q91" s="16">
        <f t="shared" si="70"/>
        <v>51661</v>
      </c>
      <c r="R91" s="152">
        <f>IF((P91=0),0,(P91-$F91))</f>
        <v>-596</v>
      </c>
      <c r="S91" s="151">
        <v>50369</v>
      </c>
      <c r="T91" s="16">
        <f t="shared" si="72"/>
        <v>50369</v>
      </c>
      <c r="U91" s="152">
        <f>IF((S91=0),0,(S91-$F91))</f>
        <v>-1888</v>
      </c>
      <c r="V91" s="153"/>
      <c r="W91" s="17">
        <f t="shared" si="74"/>
        <v>0</v>
      </c>
      <c r="X91" s="154">
        <f>IF((V91=0),0,(V91-$F91))</f>
        <v>0</v>
      </c>
      <c r="Y91" s="151">
        <v>52152</v>
      </c>
      <c r="Z91" s="16">
        <f t="shared" si="76"/>
        <v>52152</v>
      </c>
      <c r="AA91" s="152">
        <f>IF((Y91=0),0,(Y91-$F91))</f>
        <v>-105</v>
      </c>
      <c r="AB91" s="151">
        <v>50621</v>
      </c>
      <c r="AC91" s="16">
        <f t="shared" si="78"/>
        <v>50621</v>
      </c>
      <c r="AD91" s="152">
        <f>IF((AB91=0),0,(AB91-$F91))</f>
        <v>-1636</v>
      </c>
    </row>
    <row r="92" spans="2:30" ht="21" x14ac:dyDescent="0.2">
      <c r="B92" s="24" t="s">
        <v>152</v>
      </c>
      <c r="C92" s="13" t="s">
        <v>153</v>
      </c>
      <c r="D92" s="24" t="s">
        <v>21</v>
      </c>
      <c r="E92" s="45">
        <v>40</v>
      </c>
      <c r="F92" s="54">
        <v>44976</v>
      </c>
      <c r="G92" s="173">
        <v>43897</v>
      </c>
      <c r="H92" s="16">
        <f t="shared" si="64"/>
        <v>1755880</v>
      </c>
      <c r="I92" s="152">
        <f t="shared" si="65"/>
        <v>-1079</v>
      </c>
      <c r="J92" s="173">
        <v>43536.767999999996</v>
      </c>
      <c r="K92" s="16">
        <f t="shared" si="66"/>
        <v>1741471</v>
      </c>
      <c r="L92" s="152">
        <f t="shared" si="67"/>
        <v>-1439.2320000000036</v>
      </c>
      <c r="M92" s="173">
        <v>42000</v>
      </c>
      <c r="N92" s="16">
        <f t="shared" si="68"/>
        <v>1680000</v>
      </c>
      <c r="O92" s="152">
        <f t="shared" si="69"/>
        <v>-2976</v>
      </c>
      <c r="P92" s="173">
        <v>44463</v>
      </c>
      <c r="Q92" s="16">
        <f t="shared" si="70"/>
        <v>1778520</v>
      </c>
      <c r="R92" s="152">
        <f t="shared" si="71"/>
        <v>-513</v>
      </c>
      <c r="S92" s="173">
        <v>43351</v>
      </c>
      <c r="T92" s="16">
        <f t="shared" si="72"/>
        <v>1734040</v>
      </c>
      <c r="U92" s="152">
        <f t="shared" si="73"/>
        <v>-1625</v>
      </c>
      <c r="V92" s="174"/>
      <c r="W92" s="17">
        <f t="shared" si="74"/>
        <v>0</v>
      </c>
      <c r="X92" s="154">
        <f t="shared" si="75"/>
        <v>0</v>
      </c>
      <c r="Y92" s="173">
        <v>44886</v>
      </c>
      <c r="Z92" s="16">
        <f t="shared" si="76"/>
        <v>1795440</v>
      </c>
      <c r="AA92" s="152">
        <f t="shared" si="77"/>
        <v>-90</v>
      </c>
      <c r="AB92" s="173">
        <v>43568</v>
      </c>
      <c r="AC92" s="16">
        <f t="shared" si="78"/>
        <v>1742720</v>
      </c>
      <c r="AD92" s="152">
        <f t="shared" si="79"/>
        <v>-1408</v>
      </c>
    </row>
    <row r="93" spans="2:30" ht="45" customHeight="1" thickBot="1" x14ac:dyDescent="0.25">
      <c r="B93" s="24" t="s">
        <v>154</v>
      </c>
      <c r="C93" s="13" t="s">
        <v>155</v>
      </c>
      <c r="D93" s="24" t="s">
        <v>33</v>
      </c>
      <c r="E93" s="45">
        <v>12</v>
      </c>
      <c r="F93" s="15">
        <v>367218</v>
      </c>
      <c r="G93" s="151">
        <v>358405</v>
      </c>
      <c r="H93" s="16">
        <f t="shared" si="64"/>
        <v>4300860</v>
      </c>
      <c r="I93" s="152">
        <f>IF((G93=0),0,(G93-$F93))</f>
        <v>-8813</v>
      </c>
      <c r="J93" s="151">
        <v>355467.02399999998</v>
      </c>
      <c r="K93" s="16">
        <f>ROUND(E93*J93,0)</f>
        <v>4265604</v>
      </c>
      <c r="L93" s="152">
        <f>IF((J93=0),0,(J93-$F93))</f>
        <v>-11750.976000000024</v>
      </c>
      <c r="M93" s="151">
        <v>365000</v>
      </c>
      <c r="N93" s="16">
        <f>ROUND(E93*M93,0)</f>
        <v>4380000</v>
      </c>
      <c r="O93" s="152">
        <f>IF((M93=0),0,(M93-$F93))</f>
        <v>-2218</v>
      </c>
      <c r="P93" s="151">
        <v>363032</v>
      </c>
      <c r="Q93" s="16">
        <f>ROUND(E93*P93,0)</f>
        <v>4356384</v>
      </c>
      <c r="R93" s="152">
        <f>IF((P93=0),0,(P93-$F93))</f>
        <v>-4186</v>
      </c>
      <c r="S93" s="151">
        <v>353953</v>
      </c>
      <c r="T93" s="16">
        <f>ROUND(E93*S93,0)</f>
        <v>4247436</v>
      </c>
      <c r="U93" s="152">
        <f>IF((S93=0),0,(S93-$F93))</f>
        <v>-13265</v>
      </c>
      <c r="V93" s="153"/>
      <c r="W93" s="17">
        <f>ROUND(E93*V93,0)</f>
        <v>0</v>
      </c>
      <c r="X93" s="154">
        <f>IF((V93=0),0,(V93-$F93))</f>
        <v>0</v>
      </c>
      <c r="Y93" s="151">
        <v>366484</v>
      </c>
      <c r="Z93" s="16">
        <f>ROUND(E93*Y93,0)</f>
        <v>4397808</v>
      </c>
      <c r="AA93" s="152">
        <f>IF((Y93=0),0,(Y93-$F93))</f>
        <v>-734</v>
      </c>
      <c r="AB93" s="151">
        <v>355724</v>
      </c>
      <c r="AC93" s="16">
        <f>ROUND(E93*AB93,0)</f>
        <v>4268688</v>
      </c>
      <c r="AD93" s="152">
        <f>IF((AB93=0),0,(AB93-$F93))</f>
        <v>-11494</v>
      </c>
    </row>
    <row r="94" spans="2:30" ht="15" customHeight="1" thickBot="1" x14ac:dyDescent="0.25">
      <c r="B94" s="25"/>
      <c r="C94" s="27" t="s">
        <v>156</v>
      </c>
      <c r="D94" s="59"/>
      <c r="E94" s="59"/>
      <c r="F94" s="28"/>
      <c r="G94" s="156"/>
      <c r="H94" s="157">
        <f>SUM(H78:H93)</f>
        <v>12160579</v>
      </c>
      <c r="I94" s="158"/>
      <c r="J94" s="156"/>
      <c r="K94" s="157">
        <f>SUM(K78:K93)</f>
        <v>12060877</v>
      </c>
      <c r="L94" s="158"/>
      <c r="M94" s="156"/>
      <c r="N94" s="157">
        <f>SUM(N78:N93)</f>
        <v>11967500</v>
      </c>
      <c r="O94" s="158"/>
      <c r="P94" s="156"/>
      <c r="Q94" s="157">
        <f>SUM(Q78:Q93)</f>
        <v>12317554</v>
      </c>
      <c r="R94" s="158"/>
      <c r="S94" s="156"/>
      <c r="T94" s="157">
        <f>SUM(T78:T93)</f>
        <v>12009486</v>
      </c>
      <c r="U94" s="158"/>
      <c r="V94" s="160"/>
      <c r="W94" s="161">
        <f>SUM(W78:W93)</f>
        <v>0</v>
      </c>
      <c r="X94" s="162"/>
      <c r="Y94" s="156"/>
      <c r="Z94" s="157">
        <f>SUM(Z78:Z93)</f>
        <v>12434657</v>
      </c>
      <c r="AA94" s="158"/>
      <c r="AB94" s="156"/>
      <c r="AC94" s="157">
        <f>SUM(AC78:AC93)</f>
        <v>12069573</v>
      </c>
      <c r="AD94" s="158"/>
    </row>
    <row r="95" spans="2:30" x14ac:dyDescent="0.2">
      <c r="B95" s="29"/>
      <c r="C95" s="30"/>
      <c r="D95" s="30"/>
      <c r="E95" s="30"/>
      <c r="F95" s="60"/>
      <c r="G95" s="177"/>
      <c r="H95" s="32"/>
      <c r="I95" s="158"/>
      <c r="J95" s="177"/>
      <c r="K95" s="32"/>
      <c r="L95" s="158"/>
      <c r="M95" s="177"/>
      <c r="N95" s="32"/>
      <c r="O95" s="158"/>
      <c r="P95" s="177"/>
      <c r="Q95" s="32"/>
      <c r="R95" s="158"/>
      <c r="S95" s="177"/>
      <c r="T95" s="32"/>
      <c r="U95" s="158"/>
      <c r="V95" s="178"/>
      <c r="W95" s="33"/>
      <c r="X95" s="162"/>
      <c r="Y95" s="177"/>
      <c r="Z95" s="32"/>
      <c r="AA95" s="158"/>
      <c r="AB95" s="177"/>
      <c r="AC95" s="32"/>
      <c r="AD95" s="158"/>
    </row>
    <row r="96" spans="2:30" x14ac:dyDescent="0.2">
      <c r="B96" s="9">
        <v>9</v>
      </c>
      <c r="C96" s="11" t="s">
        <v>157</v>
      </c>
      <c r="D96" s="35"/>
      <c r="E96" s="35"/>
      <c r="F96" s="35"/>
      <c r="G96" s="165"/>
      <c r="H96" s="36"/>
      <c r="I96" s="35"/>
      <c r="J96" s="165"/>
      <c r="K96" s="36"/>
      <c r="L96" s="35"/>
      <c r="M96" s="165"/>
      <c r="N96" s="36"/>
      <c r="O96" s="35"/>
      <c r="P96" s="165"/>
      <c r="Q96" s="36"/>
      <c r="R96" s="35"/>
      <c r="S96" s="165"/>
      <c r="T96" s="36"/>
      <c r="U96" s="35"/>
      <c r="V96" s="166"/>
      <c r="W96" s="37"/>
      <c r="X96" s="38"/>
      <c r="Y96" s="165"/>
      <c r="Z96" s="36"/>
      <c r="AA96" s="35"/>
      <c r="AB96" s="165"/>
      <c r="AC96" s="36"/>
      <c r="AD96" s="35"/>
    </row>
    <row r="97" spans="2:30" ht="15.75" customHeight="1" thickBot="1" x14ac:dyDescent="0.25">
      <c r="B97" s="24" t="s">
        <v>158</v>
      </c>
      <c r="C97" s="13" t="s">
        <v>159</v>
      </c>
      <c r="D97" s="24" t="s">
        <v>33</v>
      </c>
      <c r="E97" s="45">
        <v>10</v>
      </c>
      <c r="F97" s="15">
        <v>1027146</v>
      </c>
      <c r="G97" s="151">
        <v>1002494</v>
      </c>
      <c r="H97" s="16">
        <f>ROUND(E97*G97,0)</f>
        <v>10024940</v>
      </c>
      <c r="I97" s="152">
        <f>IF((G97=0),0,(G97-$F97))</f>
        <v>-24652</v>
      </c>
      <c r="J97" s="151">
        <v>994277.32799999998</v>
      </c>
      <c r="K97" s="16">
        <f>ROUND(E97*J97,0)</f>
        <v>9942773</v>
      </c>
      <c r="L97" s="152">
        <f>IF((J97=0),0,(J97-$F97))</f>
        <v>-32868.67200000002</v>
      </c>
      <c r="M97" s="151">
        <v>1000000</v>
      </c>
      <c r="N97" s="16">
        <f>ROUND(E97*M97,0)</f>
        <v>10000000</v>
      </c>
      <c r="O97" s="152">
        <f>IF((M97=0),0,(M97-$F97))</f>
        <v>-27146</v>
      </c>
      <c r="P97" s="151">
        <v>1015437</v>
      </c>
      <c r="Q97" s="16">
        <f>ROUND(E97*P97,0)</f>
        <v>10154370</v>
      </c>
      <c r="R97" s="152">
        <f>IF((P97=0),0,(P97-$F97))</f>
        <v>-11709</v>
      </c>
      <c r="S97" s="151">
        <v>990041</v>
      </c>
      <c r="T97" s="16">
        <f>ROUND(E97*S97,0)</f>
        <v>9900410</v>
      </c>
      <c r="U97" s="152">
        <f>IF((S97=0),0,(S97-$F97))</f>
        <v>-37105</v>
      </c>
      <c r="V97" s="153"/>
      <c r="W97" s="17">
        <f>ROUND(E97*V97,0)</f>
        <v>0</v>
      </c>
      <c r="X97" s="154">
        <f>IF((V97=0),0,(V97-$F97))</f>
        <v>0</v>
      </c>
      <c r="Y97" s="151">
        <v>1025092</v>
      </c>
      <c r="Z97" s="16">
        <f>ROUND(E97*Y97,0)</f>
        <v>10250920</v>
      </c>
      <c r="AA97" s="152">
        <f>IF((Y97=0),0,(Y97-$F97))</f>
        <v>-2054</v>
      </c>
      <c r="AB97" s="151">
        <v>994996</v>
      </c>
      <c r="AC97" s="16">
        <f>ROUND(E97*AB97,0)</f>
        <v>9949960</v>
      </c>
      <c r="AD97" s="152">
        <f>IF((AB97=0),0,(AB97-$F97))</f>
        <v>-32150</v>
      </c>
    </row>
    <row r="98" spans="2:30" ht="13.5" thickBot="1" x14ac:dyDescent="0.25">
      <c r="B98" s="25"/>
      <c r="C98" s="26" t="s">
        <v>160</v>
      </c>
      <c r="D98" s="26"/>
      <c r="E98" s="27"/>
      <c r="F98" s="28"/>
      <c r="G98" s="156"/>
      <c r="H98" s="157">
        <f>SUM(H97)</f>
        <v>10024940</v>
      </c>
      <c r="I98" s="158"/>
      <c r="J98" s="156"/>
      <c r="K98" s="157">
        <f>SUM(K97)</f>
        <v>9942773</v>
      </c>
      <c r="L98" s="158"/>
      <c r="M98" s="156"/>
      <c r="N98" s="157">
        <f>SUM(N97)</f>
        <v>10000000</v>
      </c>
      <c r="O98" s="158"/>
      <c r="P98" s="156"/>
      <c r="Q98" s="157">
        <f>SUM(Q97)</f>
        <v>10154370</v>
      </c>
      <c r="R98" s="158"/>
      <c r="S98" s="156"/>
      <c r="T98" s="157">
        <f>SUM(T97)</f>
        <v>9900410</v>
      </c>
      <c r="U98" s="158"/>
      <c r="V98" s="160"/>
      <c r="W98" s="161">
        <f>SUM(W97)</f>
        <v>0</v>
      </c>
      <c r="X98" s="162"/>
      <c r="Y98" s="156"/>
      <c r="Z98" s="157">
        <f>SUM(Z97)</f>
        <v>10250920</v>
      </c>
      <c r="AA98" s="158"/>
      <c r="AB98" s="156"/>
      <c r="AC98" s="157">
        <f>SUM(AC97)</f>
        <v>9949960</v>
      </c>
      <c r="AD98" s="158"/>
    </row>
    <row r="99" spans="2:30" x14ac:dyDescent="0.2">
      <c r="B99" s="46"/>
      <c r="C99" s="46"/>
      <c r="D99" s="46"/>
      <c r="E99" s="46"/>
      <c r="F99" s="46"/>
      <c r="G99" s="169"/>
      <c r="H99" s="47"/>
      <c r="I99" s="158"/>
      <c r="J99" s="169"/>
      <c r="K99" s="47"/>
      <c r="L99" s="158"/>
      <c r="M99" s="169"/>
      <c r="N99" s="47"/>
      <c r="O99" s="158"/>
      <c r="P99" s="169"/>
      <c r="Q99" s="47"/>
      <c r="R99" s="158"/>
      <c r="S99" s="169"/>
      <c r="T99" s="47"/>
      <c r="U99" s="158"/>
      <c r="V99" s="170"/>
      <c r="W99" s="48"/>
      <c r="X99" s="162"/>
      <c r="Y99" s="169"/>
      <c r="Z99" s="47"/>
      <c r="AA99" s="158"/>
      <c r="AB99" s="169"/>
      <c r="AC99" s="47"/>
      <c r="AD99" s="158"/>
    </row>
    <row r="100" spans="2:30" x14ac:dyDescent="0.2">
      <c r="B100" s="9">
        <v>10</v>
      </c>
      <c r="C100" s="11" t="s">
        <v>161</v>
      </c>
      <c r="D100" s="35"/>
      <c r="E100" s="35"/>
      <c r="F100" s="35"/>
      <c r="G100" s="165"/>
      <c r="H100" s="36"/>
      <c r="I100" s="35"/>
      <c r="J100" s="165"/>
      <c r="K100" s="36"/>
      <c r="L100" s="35"/>
      <c r="M100" s="165"/>
      <c r="N100" s="36"/>
      <c r="O100" s="35"/>
      <c r="P100" s="165"/>
      <c r="Q100" s="36"/>
      <c r="R100" s="35"/>
      <c r="S100" s="165"/>
      <c r="T100" s="36"/>
      <c r="U100" s="35"/>
      <c r="V100" s="166"/>
      <c r="W100" s="37"/>
      <c r="X100" s="38"/>
      <c r="Y100" s="165"/>
      <c r="Z100" s="36"/>
      <c r="AA100" s="35"/>
      <c r="AB100" s="165"/>
      <c r="AC100" s="36"/>
      <c r="AD100" s="35"/>
    </row>
    <row r="101" spans="2:30" ht="31.5" x14ac:dyDescent="0.2">
      <c r="B101" s="24" t="s">
        <v>162</v>
      </c>
      <c r="C101" s="13" t="s">
        <v>163</v>
      </c>
      <c r="D101" s="24" t="s">
        <v>33</v>
      </c>
      <c r="E101" s="45">
        <v>10</v>
      </c>
      <c r="F101" s="15">
        <v>68257</v>
      </c>
      <c r="G101" s="151">
        <v>66619</v>
      </c>
      <c r="H101" s="16">
        <f>ROUND(E101*G101,0)</f>
        <v>666190</v>
      </c>
      <c r="I101" s="152">
        <f>IF((G101=0),0,(G101-$F101))</f>
        <v>-1638</v>
      </c>
      <c r="J101" s="151">
        <v>66072.775999999998</v>
      </c>
      <c r="K101" s="16">
        <f>ROUND(E101*J101,0)</f>
        <v>660728</v>
      </c>
      <c r="L101" s="152">
        <f>IF((J101=0),0,(J101-$F101))</f>
        <v>-2184.224000000002</v>
      </c>
      <c r="M101" s="151">
        <v>67000</v>
      </c>
      <c r="N101" s="16">
        <f>ROUND(E101*M101,0)</f>
        <v>670000</v>
      </c>
      <c r="O101" s="152">
        <f>IF((M101=0),0,(M101-$F101))</f>
        <v>-1257</v>
      </c>
      <c r="P101" s="151">
        <v>67479</v>
      </c>
      <c r="Q101" s="16">
        <f>ROUND(E101*P101,0)</f>
        <v>674790</v>
      </c>
      <c r="R101" s="152">
        <f>IF((P101=0),0,(P101-$F101))</f>
        <v>-778</v>
      </c>
      <c r="S101" s="151">
        <v>65791</v>
      </c>
      <c r="T101" s="16">
        <f>ROUND(E101*S101,0)</f>
        <v>657910</v>
      </c>
      <c r="U101" s="152">
        <f>IF((S101=0),0,(S101-$F101))</f>
        <v>-2466</v>
      </c>
      <c r="V101" s="153"/>
      <c r="W101" s="17">
        <f>ROUND(E101*V101,0)</f>
        <v>0</v>
      </c>
      <c r="X101" s="154">
        <f>IF((V101=0),0,(V101-$F101))</f>
        <v>0</v>
      </c>
      <c r="Y101" s="151">
        <v>68120</v>
      </c>
      <c r="Z101" s="16">
        <f>ROUND(E101*Y101,0)</f>
        <v>681200</v>
      </c>
      <c r="AA101" s="152">
        <f>IF((Y101=0),0,(Y101-$F101))</f>
        <v>-137</v>
      </c>
      <c r="AB101" s="151">
        <v>66121</v>
      </c>
      <c r="AC101" s="16">
        <f>ROUND(E101*AB101,0)</f>
        <v>661210</v>
      </c>
      <c r="AD101" s="152">
        <f>IF((AB101=0),0,(AB101-$F101))</f>
        <v>-2136</v>
      </c>
    </row>
    <row r="102" spans="2:30" ht="42.75" thickBot="1" x14ac:dyDescent="0.25">
      <c r="B102" s="24" t="s">
        <v>164</v>
      </c>
      <c r="C102" s="13" t="s">
        <v>165</v>
      </c>
      <c r="D102" s="24" t="s">
        <v>26</v>
      </c>
      <c r="E102" s="45">
        <v>20</v>
      </c>
      <c r="F102" s="15">
        <v>252506</v>
      </c>
      <c r="G102" s="151">
        <v>246446</v>
      </c>
      <c r="H102" s="16">
        <f>ROUND(E102*G102,0)</f>
        <v>4928920</v>
      </c>
      <c r="I102" s="152">
        <f>IF((G102=0),0,(G102-$F102))</f>
        <v>-6060</v>
      </c>
      <c r="J102" s="151">
        <v>244425.80799999999</v>
      </c>
      <c r="K102" s="16">
        <f>ROUND(E102*J102,0)</f>
        <v>4888516</v>
      </c>
      <c r="L102" s="152">
        <f>IF((J102=0),0,(J102-$F102))</f>
        <v>-8080.19200000001</v>
      </c>
      <c r="M102" s="151">
        <v>250000</v>
      </c>
      <c r="N102" s="16">
        <f>ROUND(E102*M102,0)</f>
        <v>5000000</v>
      </c>
      <c r="O102" s="152">
        <f>IF((M102=0),0,(M102-$F102))</f>
        <v>-2506</v>
      </c>
      <c r="P102" s="151">
        <v>249627</v>
      </c>
      <c r="Q102" s="16">
        <f>ROUND(E102*P102,0)</f>
        <v>4992540</v>
      </c>
      <c r="R102" s="152">
        <f>IF((P102=0),0,(P102-$F102))</f>
        <v>-2879</v>
      </c>
      <c r="S102" s="151">
        <v>243384</v>
      </c>
      <c r="T102" s="16">
        <f>ROUND(E102*S102,0)</f>
        <v>4867680</v>
      </c>
      <c r="U102" s="152">
        <f>IF((S102=0),0,(S102-$F102))</f>
        <v>-9122</v>
      </c>
      <c r="V102" s="153"/>
      <c r="W102" s="17">
        <f>ROUND(E102*V102,0)</f>
        <v>0</v>
      </c>
      <c r="X102" s="154">
        <f>IF((V102=0),0,(V102-$F102))</f>
        <v>0</v>
      </c>
      <c r="Y102" s="151">
        <v>252001</v>
      </c>
      <c r="Z102" s="16">
        <f>ROUND(E102*Y102,0)</f>
        <v>5040020</v>
      </c>
      <c r="AA102" s="152">
        <f>IF((Y102=0),0,(Y102-$F102))</f>
        <v>-505</v>
      </c>
      <c r="AB102" s="151">
        <v>244603</v>
      </c>
      <c r="AC102" s="16">
        <f>ROUND(E102*AB102,0)</f>
        <v>4892060</v>
      </c>
      <c r="AD102" s="152">
        <f>IF((AB102=0),0,(AB102-$F102))</f>
        <v>-7903</v>
      </c>
    </row>
    <row r="103" spans="2:30" ht="13.5" thickBot="1" x14ac:dyDescent="0.25">
      <c r="B103" s="25"/>
      <c r="C103" s="61" t="s">
        <v>166</v>
      </c>
      <c r="D103" s="62"/>
      <c r="E103" s="62"/>
      <c r="F103" s="62"/>
      <c r="G103" s="179"/>
      <c r="H103" s="157">
        <f>SUM(H101:H102)</f>
        <v>5595110</v>
      </c>
      <c r="I103" s="158"/>
      <c r="J103" s="179"/>
      <c r="K103" s="157">
        <f>SUM(K101:K102)</f>
        <v>5549244</v>
      </c>
      <c r="L103" s="158"/>
      <c r="M103" s="179"/>
      <c r="N103" s="157">
        <f>SUM(N101:N102)</f>
        <v>5670000</v>
      </c>
      <c r="O103" s="158"/>
      <c r="P103" s="179"/>
      <c r="Q103" s="157">
        <f>SUM(Q101:Q102)</f>
        <v>5667330</v>
      </c>
      <c r="R103" s="158"/>
      <c r="S103" s="179"/>
      <c r="T103" s="157">
        <f>SUM(T101:T102)</f>
        <v>5525590</v>
      </c>
      <c r="U103" s="158"/>
      <c r="V103" s="166"/>
      <c r="W103" s="161">
        <f>SUM(W101:W102)</f>
        <v>0</v>
      </c>
      <c r="X103" s="162"/>
      <c r="Y103" s="179"/>
      <c r="Z103" s="157">
        <f>SUM(Z101:Z102)</f>
        <v>5721220</v>
      </c>
      <c r="AA103" s="158"/>
      <c r="AB103" s="179"/>
      <c r="AC103" s="157">
        <f>SUM(AC101:AC102)</f>
        <v>5553270</v>
      </c>
      <c r="AD103" s="158"/>
    </row>
    <row r="104" spans="2:30" x14ac:dyDescent="0.2">
      <c r="B104" s="63"/>
      <c r="C104" s="63"/>
      <c r="D104" s="63"/>
      <c r="E104" s="63"/>
      <c r="F104" s="63"/>
      <c r="G104" s="180"/>
      <c r="H104" s="64"/>
      <c r="I104" s="158"/>
      <c r="J104" s="180"/>
      <c r="K104" s="64"/>
      <c r="L104" s="158"/>
      <c r="M104" s="180"/>
      <c r="N104" s="64"/>
      <c r="O104" s="158"/>
      <c r="P104" s="180"/>
      <c r="Q104" s="64"/>
      <c r="R104" s="158"/>
      <c r="S104" s="180"/>
      <c r="T104" s="64"/>
      <c r="U104" s="158"/>
      <c r="V104" s="181"/>
      <c r="W104" s="65"/>
      <c r="X104" s="162"/>
      <c r="Y104" s="180"/>
      <c r="Z104" s="64"/>
      <c r="AA104" s="158"/>
      <c r="AB104" s="180"/>
      <c r="AC104" s="64"/>
      <c r="AD104" s="158"/>
    </row>
    <row r="105" spans="2:30" x14ac:dyDescent="0.2">
      <c r="B105" s="66">
        <v>11</v>
      </c>
      <c r="C105" s="11" t="s">
        <v>167</v>
      </c>
      <c r="D105" s="35"/>
      <c r="E105" s="35"/>
      <c r="F105" s="35"/>
      <c r="G105" s="165"/>
      <c r="H105" s="36"/>
      <c r="I105" s="35"/>
      <c r="J105" s="165"/>
      <c r="K105" s="36"/>
      <c r="L105" s="35"/>
      <c r="M105" s="165"/>
      <c r="N105" s="36"/>
      <c r="O105" s="35"/>
      <c r="P105" s="165"/>
      <c r="Q105" s="36"/>
      <c r="R105" s="35"/>
      <c r="S105" s="165"/>
      <c r="T105" s="36"/>
      <c r="U105" s="35"/>
      <c r="V105" s="166"/>
      <c r="W105" s="37"/>
      <c r="X105" s="38"/>
      <c r="Y105" s="165"/>
      <c r="Z105" s="36"/>
      <c r="AA105" s="35"/>
      <c r="AB105" s="165"/>
      <c r="AC105" s="36"/>
      <c r="AD105" s="35"/>
    </row>
    <row r="106" spans="2:30" ht="42" x14ac:dyDescent="0.2">
      <c r="B106" s="24" t="s">
        <v>168</v>
      </c>
      <c r="C106" s="13" t="s">
        <v>169</v>
      </c>
      <c r="D106" s="24" t="s">
        <v>26</v>
      </c>
      <c r="E106" s="45">
        <v>40</v>
      </c>
      <c r="F106" s="15">
        <v>31056</v>
      </c>
      <c r="G106" s="151">
        <v>30311</v>
      </c>
      <c r="H106" s="16">
        <f>ROUND(E106*G106,0)</f>
        <v>1212440</v>
      </c>
      <c r="I106" s="152">
        <f>IF((G106=0),0,(G106-$F106))</f>
        <v>-745</v>
      </c>
      <c r="J106" s="151">
        <v>30062.207999999999</v>
      </c>
      <c r="K106" s="16">
        <f>ROUND(E106*J106,0)</f>
        <v>1202488</v>
      </c>
      <c r="L106" s="152">
        <f>IF((J106=0),0,(J106-$F106))</f>
        <v>-993.79200000000128</v>
      </c>
      <c r="M106" s="151">
        <v>30000</v>
      </c>
      <c r="N106" s="16">
        <f>ROUND(E106*M106,0)</f>
        <v>1200000</v>
      </c>
      <c r="O106" s="152">
        <f>IF((M106=0),0,(M106-$F106))</f>
        <v>-1056</v>
      </c>
      <c r="P106" s="151">
        <v>30702</v>
      </c>
      <c r="Q106" s="16">
        <f>ROUND(E106*P106,0)</f>
        <v>1228080</v>
      </c>
      <c r="R106" s="152">
        <f>IF((P106=0),0,(P106-$F106))</f>
        <v>-354</v>
      </c>
      <c r="S106" s="151">
        <v>29934</v>
      </c>
      <c r="T106" s="16">
        <f>ROUND(E106*S106,0)</f>
        <v>1197360</v>
      </c>
      <c r="U106" s="152">
        <f>IF((S106=0),0,(S106-$F106))</f>
        <v>-1122</v>
      </c>
      <c r="V106" s="153"/>
      <c r="W106" s="17">
        <f>ROUND(E106*V106,0)</f>
        <v>0</v>
      </c>
      <c r="X106" s="154">
        <f>IF((V106=0),0,(V106-$F106))</f>
        <v>0</v>
      </c>
      <c r="Y106" s="151">
        <v>30994</v>
      </c>
      <c r="Z106" s="16">
        <f>ROUND(E106*Y106,0)</f>
        <v>1239760</v>
      </c>
      <c r="AA106" s="152">
        <f>IF((Y106=0),0,(Y106-$F106))</f>
        <v>-62</v>
      </c>
      <c r="AB106" s="151">
        <v>30084</v>
      </c>
      <c r="AC106" s="16">
        <f>ROUND(E106*AB106,0)</f>
        <v>1203360</v>
      </c>
      <c r="AD106" s="152">
        <f>IF((AB106=0),0,(AB106-$F106))</f>
        <v>-972</v>
      </c>
    </row>
    <row r="107" spans="2:30" ht="27" customHeight="1" x14ac:dyDescent="0.2">
      <c r="B107" s="24" t="s">
        <v>170</v>
      </c>
      <c r="C107" s="13" t="s">
        <v>171</v>
      </c>
      <c r="D107" s="24" t="s">
        <v>26</v>
      </c>
      <c r="E107" s="45">
        <v>120</v>
      </c>
      <c r="F107" s="15">
        <v>29531</v>
      </c>
      <c r="G107" s="151">
        <v>28822</v>
      </c>
      <c r="H107" s="16">
        <f t="shared" ref="H107:H112" si="80">ROUND(E107*G107,0)</f>
        <v>3458640</v>
      </c>
      <c r="I107" s="152">
        <f t="shared" ref="I107:I111" si="81">IF((G107=0),0,(G107-$F107))</f>
        <v>-709</v>
      </c>
      <c r="J107" s="151">
        <v>28586.008000000002</v>
      </c>
      <c r="K107" s="16">
        <f t="shared" ref="K107:K111" si="82">ROUND(E107*J107,0)</f>
        <v>3430321</v>
      </c>
      <c r="L107" s="152">
        <f t="shared" ref="L107:L111" si="83">IF((J107=0),0,(J107-$F107))</f>
        <v>-944.99199999999837</v>
      </c>
      <c r="M107" s="151">
        <v>28500</v>
      </c>
      <c r="N107" s="16">
        <f t="shared" ref="N107:N111" si="84">ROUND(E107*M107,0)</f>
        <v>3420000</v>
      </c>
      <c r="O107" s="152">
        <f t="shared" ref="O107:O111" si="85">IF((M107=0),0,(M107-$F107))</f>
        <v>-1031</v>
      </c>
      <c r="P107" s="151">
        <v>29194</v>
      </c>
      <c r="Q107" s="16">
        <f t="shared" ref="Q107:Q111" si="86">ROUND(E107*P107,0)</f>
        <v>3503280</v>
      </c>
      <c r="R107" s="152">
        <f t="shared" ref="R107:R111" si="87">IF((P107=0),0,(P107-$F107))</f>
        <v>-337</v>
      </c>
      <c r="S107" s="151">
        <v>28464</v>
      </c>
      <c r="T107" s="16">
        <f t="shared" ref="T107:T111" si="88">ROUND(E107*S107,0)</f>
        <v>3415680</v>
      </c>
      <c r="U107" s="152">
        <f t="shared" ref="U107:U111" si="89">IF((S107=0),0,(S107-$F107))</f>
        <v>-1067</v>
      </c>
      <c r="V107" s="153"/>
      <c r="W107" s="17">
        <f t="shared" ref="W107:W111" si="90">ROUND(E107*V107,0)</f>
        <v>0</v>
      </c>
      <c r="X107" s="154">
        <f t="shared" ref="X107:X111" si="91">IF((V107=0),0,(V107-$F107))</f>
        <v>0</v>
      </c>
      <c r="Y107" s="151">
        <v>29472</v>
      </c>
      <c r="Z107" s="16">
        <f t="shared" ref="Z107:Z111" si="92">ROUND(E107*Y107,0)</f>
        <v>3536640</v>
      </c>
      <c r="AA107" s="152">
        <f t="shared" ref="AA107:AA111" si="93">IF((Y107=0),0,(Y107-$F107))</f>
        <v>-59</v>
      </c>
      <c r="AB107" s="151">
        <v>28607</v>
      </c>
      <c r="AC107" s="16">
        <f t="shared" ref="AC107:AC111" si="94">ROUND(E107*AB107,0)</f>
        <v>3432840</v>
      </c>
      <c r="AD107" s="152">
        <f t="shared" ref="AD107:AD111" si="95">IF((AB107=0),0,(AB107-$F107))</f>
        <v>-924</v>
      </c>
    </row>
    <row r="108" spans="2:30" ht="38.25" customHeight="1" x14ac:dyDescent="0.2">
      <c r="B108" s="24" t="s">
        <v>172</v>
      </c>
      <c r="C108" s="13" t="s">
        <v>173</v>
      </c>
      <c r="D108" s="24" t="s">
        <v>26</v>
      </c>
      <c r="E108" s="45">
        <v>30</v>
      </c>
      <c r="F108" s="15">
        <v>25859</v>
      </c>
      <c r="G108" s="151">
        <v>25238</v>
      </c>
      <c r="H108" s="16">
        <f t="shared" si="80"/>
        <v>757140</v>
      </c>
      <c r="I108" s="152">
        <f t="shared" si="81"/>
        <v>-621</v>
      </c>
      <c r="J108" s="151">
        <v>25031.511999999999</v>
      </c>
      <c r="K108" s="16">
        <f t="shared" si="82"/>
        <v>750945</v>
      </c>
      <c r="L108" s="152">
        <f t="shared" si="83"/>
        <v>-827.48800000000119</v>
      </c>
      <c r="M108" s="151">
        <v>24000</v>
      </c>
      <c r="N108" s="16">
        <f t="shared" si="84"/>
        <v>720000</v>
      </c>
      <c r="O108" s="152">
        <f>IF((M108=0),0,(M108-$F108))</f>
        <v>-1859</v>
      </c>
      <c r="P108" s="151">
        <v>25564</v>
      </c>
      <c r="Q108" s="16">
        <f t="shared" si="86"/>
        <v>766920</v>
      </c>
      <c r="R108" s="152">
        <f t="shared" si="87"/>
        <v>-295</v>
      </c>
      <c r="S108" s="151">
        <v>24925</v>
      </c>
      <c r="T108" s="16">
        <f t="shared" si="88"/>
        <v>747750</v>
      </c>
      <c r="U108" s="152">
        <f t="shared" si="89"/>
        <v>-934</v>
      </c>
      <c r="V108" s="153"/>
      <c r="W108" s="17">
        <f t="shared" si="90"/>
        <v>0</v>
      </c>
      <c r="X108" s="154">
        <f t="shared" si="91"/>
        <v>0</v>
      </c>
      <c r="Y108" s="151">
        <v>25807</v>
      </c>
      <c r="Z108" s="16">
        <f t="shared" si="92"/>
        <v>774210</v>
      </c>
      <c r="AA108" s="152">
        <f t="shared" si="93"/>
        <v>-52</v>
      </c>
      <c r="AB108" s="151">
        <v>25050</v>
      </c>
      <c r="AC108" s="16">
        <f t="shared" si="94"/>
        <v>751500</v>
      </c>
      <c r="AD108" s="152">
        <f>IF((AB108=0),0,(AB108-$F108))</f>
        <v>-809</v>
      </c>
    </row>
    <row r="109" spans="2:30" ht="27" customHeight="1" x14ac:dyDescent="0.2">
      <c r="B109" s="24" t="s">
        <v>174</v>
      </c>
      <c r="C109" s="13" t="s">
        <v>175</v>
      </c>
      <c r="D109" s="24" t="s">
        <v>26</v>
      </c>
      <c r="E109" s="45">
        <v>15</v>
      </c>
      <c r="F109" s="15">
        <v>23194</v>
      </c>
      <c r="G109" s="151">
        <v>22637</v>
      </c>
      <c r="H109" s="16">
        <f t="shared" si="80"/>
        <v>339555</v>
      </c>
      <c r="I109" s="152">
        <f t="shared" si="81"/>
        <v>-557</v>
      </c>
      <c r="J109" s="151">
        <v>22451.792000000001</v>
      </c>
      <c r="K109" s="16">
        <f t="shared" si="82"/>
        <v>336777</v>
      </c>
      <c r="L109" s="152">
        <f t="shared" si="83"/>
        <v>-742.20799999999872</v>
      </c>
      <c r="M109" s="151">
        <v>23000</v>
      </c>
      <c r="N109" s="16">
        <f t="shared" si="84"/>
        <v>345000</v>
      </c>
      <c r="O109" s="152">
        <f t="shared" si="85"/>
        <v>-194</v>
      </c>
      <c r="P109" s="151">
        <v>22930</v>
      </c>
      <c r="Q109" s="16">
        <f t="shared" si="86"/>
        <v>343950</v>
      </c>
      <c r="R109" s="152">
        <f>IF((P109=0),0,(P109-$F109))</f>
        <v>-264</v>
      </c>
      <c r="S109" s="151">
        <v>22356</v>
      </c>
      <c r="T109" s="16">
        <f t="shared" si="88"/>
        <v>335340</v>
      </c>
      <c r="U109" s="152">
        <f t="shared" si="89"/>
        <v>-838</v>
      </c>
      <c r="V109" s="153"/>
      <c r="W109" s="17">
        <f t="shared" si="90"/>
        <v>0</v>
      </c>
      <c r="X109" s="154">
        <f>IF((V109=0),0,(V109-$F109))</f>
        <v>0</v>
      </c>
      <c r="Y109" s="151">
        <v>23148</v>
      </c>
      <c r="Z109" s="16">
        <f t="shared" si="92"/>
        <v>347220</v>
      </c>
      <c r="AA109" s="152">
        <f t="shared" si="93"/>
        <v>-46</v>
      </c>
      <c r="AB109" s="151">
        <v>22468</v>
      </c>
      <c r="AC109" s="16">
        <f t="shared" si="94"/>
        <v>337020</v>
      </c>
      <c r="AD109" s="152">
        <f t="shared" si="95"/>
        <v>-726</v>
      </c>
    </row>
    <row r="110" spans="2:30" ht="27" customHeight="1" x14ac:dyDescent="0.2">
      <c r="B110" s="24" t="s">
        <v>176</v>
      </c>
      <c r="C110" s="13" t="s">
        <v>177</v>
      </c>
      <c r="D110" s="24" t="s">
        <v>26</v>
      </c>
      <c r="E110" s="45">
        <v>25</v>
      </c>
      <c r="F110" s="15">
        <v>39689</v>
      </c>
      <c r="G110" s="151">
        <v>38736</v>
      </c>
      <c r="H110" s="16">
        <f t="shared" si="80"/>
        <v>968400</v>
      </c>
      <c r="I110" s="152">
        <f>IF((G110=0),0,(G110-$F110))</f>
        <v>-953</v>
      </c>
      <c r="J110" s="151">
        <v>38418.951999999997</v>
      </c>
      <c r="K110" s="16">
        <f t="shared" si="82"/>
        <v>960474</v>
      </c>
      <c r="L110" s="152">
        <f>IF((J110=0),0,(J110-$F110))</f>
        <v>-1270.0480000000025</v>
      </c>
      <c r="M110" s="151">
        <v>35000</v>
      </c>
      <c r="N110" s="16">
        <f t="shared" si="84"/>
        <v>875000</v>
      </c>
      <c r="O110" s="152">
        <f>IF((M110=0),0,(M110-$F110))</f>
        <v>-4689</v>
      </c>
      <c r="P110" s="151">
        <v>39237</v>
      </c>
      <c r="Q110" s="16">
        <f t="shared" si="86"/>
        <v>980925</v>
      </c>
      <c r="R110" s="152">
        <f>IF((P110=0),0,(P110-$F110))</f>
        <v>-452</v>
      </c>
      <c r="S110" s="151">
        <v>38255</v>
      </c>
      <c r="T110" s="16">
        <f t="shared" si="88"/>
        <v>956375</v>
      </c>
      <c r="U110" s="152">
        <f>IF((S110=0),0,(S110-$F110))</f>
        <v>-1434</v>
      </c>
      <c r="V110" s="153"/>
      <c r="W110" s="17">
        <f t="shared" si="90"/>
        <v>0</v>
      </c>
      <c r="X110" s="154">
        <f>IF((V110=0),0,(V110-$F110))</f>
        <v>0</v>
      </c>
      <c r="Y110" s="151">
        <v>39610</v>
      </c>
      <c r="Z110" s="16">
        <f t="shared" si="92"/>
        <v>990250</v>
      </c>
      <c r="AA110" s="152">
        <f>IF((Y110=0),0,(Y110-$F110))</f>
        <v>-79</v>
      </c>
      <c r="AB110" s="151">
        <v>38447</v>
      </c>
      <c r="AC110" s="16">
        <f t="shared" si="94"/>
        <v>961175</v>
      </c>
      <c r="AD110" s="152">
        <f>IF((AB110=0),0,(AB110-$F110))</f>
        <v>-1242</v>
      </c>
    </row>
    <row r="111" spans="2:30" ht="27" customHeight="1" x14ac:dyDescent="0.2">
      <c r="B111" s="24" t="s">
        <v>178</v>
      </c>
      <c r="C111" s="13" t="s">
        <v>179</v>
      </c>
      <c r="D111" s="24" t="s">
        <v>26</v>
      </c>
      <c r="E111" s="45">
        <v>15</v>
      </c>
      <c r="F111" s="15">
        <v>20612</v>
      </c>
      <c r="G111" s="151">
        <v>20117</v>
      </c>
      <c r="H111" s="16">
        <f t="shared" si="80"/>
        <v>301755</v>
      </c>
      <c r="I111" s="152">
        <f t="shared" si="81"/>
        <v>-495</v>
      </c>
      <c r="J111" s="151">
        <v>19952.416000000001</v>
      </c>
      <c r="K111" s="16">
        <f t="shared" si="82"/>
        <v>299286</v>
      </c>
      <c r="L111" s="152">
        <f t="shared" si="83"/>
        <v>-659.58399999999892</v>
      </c>
      <c r="M111" s="151">
        <v>20000</v>
      </c>
      <c r="N111" s="16">
        <f t="shared" si="84"/>
        <v>300000</v>
      </c>
      <c r="O111" s="152">
        <f t="shared" si="85"/>
        <v>-612</v>
      </c>
      <c r="P111" s="151">
        <v>20377</v>
      </c>
      <c r="Q111" s="16">
        <f t="shared" si="86"/>
        <v>305655</v>
      </c>
      <c r="R111" s="152">
        <f t="shared" si="87"/>
        <v>-235</v>
      </c>
      <c r="S111" s="151">
        <v>19867</v>
      </c>
      <c r="T111" s="16">
        <f t="shared" si="88"/>
        <v>298005</v>
      </c>
      <c r="U111" s="152">
        <f t="shared" si="89"/>
        <v>-745</v>
      </c>
      <c r="V111" s="153"/>
      <c r="W111" s="17">
        <f t="shared" si="90"/>
        <v>0</v>
      </c>
      <c r="X111" s="154">
        <f t="shared" si="91"/>
        <v>0</v>
      </c>
      <c r="Y111" s="151">
        <v>20571</v>
      </c>
      <c r="Z111" s="16">
        <f t="shared" si="92"/>
        <v>308565</v>
      </c>
      <c r="AA111" s="152">
        <f t="shared" si="93"/>
        <v>-41</v>
      </c>
      <c r="AB111" s="151">
        <v>19967</v>
      </c>
      <c r="AC111" s="16">
        <f t="shared" si="94"/>
        <v>299505</v>
      </c>
      <c r="AD111" s="152">
        <f t="shared" si="95"/>
        <v>-645</v>
      </c>
    </row>
    <row r="112" spans="2:30" ht="32.25" thickBot="1" x14ac:dyDescent="0.25">
      <c r="B112" s="24" t="s">
        <v>180</v>
      </c>
      <c r="C112" s="13" t="s">
        <v>181</v>
      </c>
      <c r="D112" s="24" t="s">
        <v>26</v>
      </c>
      <c r="E112" s="49">
        <v>925</v>
      </c>
      <c r="F112" s="15">
        <v>23918</v>
      </c>
      <c r="G112" s="151">
        <v>23344</v>
      </c>
      <c r="H112" s="16">
        <f t="shared" si="80"/>
        <v>21593200</v>
      </c>
      <c r="I112" s="152">
        <f>IF((G112=0),0,(G112-$F112))</f>
        <v>-574</v>
      </c>
      <c r="J112" s="151">
        <v>23152.624</v>
      </c>
      <c r="K112" s="16">
        <f>ROUND(E112*J112,0)</f>
        <v>21416177</v>
      </c>
      <c r="L112" s="152">
        <f>IF((J112=0),0,(J112-$F112))</f>
        <v>-765.3760000000002</v>
      </c>
      <c r="M112" s="151">
        <v>23000</v>
      </c>
      <c r="N112" s="16">
        <f>ROUND(E112*M112,0)</f>
        <v>21275000</v>
      </c>
      <c r="O112" s="152">
        <f>IF((M112=0),0,(M112-$F112))</f>
        <v>-918</v>
      </c>
      <c r="P112" s="151">
        <v>23645</v>
      </c>
      <c r="Q112" s="16">
        <f>ROUND(E112*P112,0)</f>
        <v>21871625</v>
      </c>
      <c r="R112" s="152">
        <f>IF((P112=0),0,(P112-$F112))</f>
        <v>-273</v>
      </c>
      <c r="S112" s="151">
        <v>23054</v>
      </c>
      <c r="T112" s="16">
        <f>ROUND(E112*S112,0)</f>
        <v>21324950</v>
      </c>
      <c r="U112" s="152">
        <f>IF((S112=0),0,(S112-$F112))</f>
        <v>-864</v>
      </c>
      <c r="V112" s="153"/>
      <c r="W112" s="17">
        <f>ROUND(E112*V112,0)</f>
        <v>0</v>
      </c>
      <c r="X112" s="154">
        <f>IF((V112=0),0,(V112-$F112))</f>
        <v>0</v>
      </c>
      <c r="Y112" s="151">
        <v>23870</v>
      </c>
      <c r="Z112" s="16">
        <f>ROUND(E112*Y112,0)</f>
        <v>22079750</v>
      </c>
      <c r="AA112" s="152">
        <f>IF((Y112=0),0,(Y112-$F112))</f>
        <v>-48</v>
      </c>
      <c r="AB112" s="151">
        <v>23169</v>
      </c>
      <c r="AC112" s="16">
        <f>ROUND(E112*AB112,0)</f>
        <v>21431325</v>
      </c>
      <c r="AD112" s="152">
        <f>IF((AB112=0),0,(AB112-$F112))</f>
        <v>-749</v>
      </c>
    </row>
    <row r="113" spans="2:30" ht="15.75" customHeight="1" thickBot="1" x14ac:dyDescent="0.25">
      <c r="B113" s="25"/>
      <c r="C113" s="26" t="s">
        <v>182</v>
      </c>
      <c r="D113" s="26"/>
      <c r="E113" s="27"/>
      <c r="F113" s="28"/>
      <c r="G113" s="156"/>
      <c r="H113" s="157">
        <f>SUM(H106:H112)</f>
        <v>28631130</v>
      </c>
      <c r="I113" s="158"/>
      <c r="J113" s="156"/>
      <c r="K113" s="157">
        <f>SUM(K106:K112)</f>
        <v>28396468</v>
      </c>
      <c r="L113" s="158"/>
      <c r="M113" s="156"/>
      <c r="N113" s="157">
        <f>SUM(N106:N112)</f>
        <v>28135000</v>
      </c>
      <c r="O113" s="158"/>
      <c r="P113" s="156"/>
      <c r="Q113" s="157">
        <f>SUM(Q106:Q112)</f>
        <v>29000435</v>
      </c>
      <c r="R113" s="158"/>
      <c r="S113" s="156"/>
      <c r="T113" s="157">
        <f>SUM(T106:T112)</f>
        <v>28275460</v>
      </c>
      <c r="U113" s="158"/>
      <c r="V113" s="160"/>
      <c r="W113" s="161">
        <f>SUM(W106:W112)</f>
        <v>0</v>
      </c>
      <c r="X113" s="162"/>
      <c r="Y113" s="156"/>
      <c r="Z113" s="157">
        <f>SUM(Z106:Z112)</f>
        <v>29276395</v>
      </c>
      <c r="AA113" s="158"/>
      <c r="AB113" s="156"/>
      <c r="AC113" s="157">
        <f>SUM(AC106:AC112)</f>
        <v>28416725</v>
      </c>
      <c r="AD113" s="158"/>
    </row>
    <row r="114" spans="2:30" x14ac:dyDescent="0.2">
      <c r="B114" s="63"/>
      <c r="C114" s="63"/>
      <c r="D114" s="63"/>
      <c r="E114" s="63"/>
      <c r="F114" s="63"/>
      <c r="G114" s="180"/>
      <c r="H114" s="64"/>
      <c r="I114" s="158"/>
      <c r="J114" s="180"/>
      <c r="K114" s="64"/>
      <c r="L114" s="158"/>
      <c r="M114" s="180"/>
      <c r="N114" s="64"/>
      <c r="O114" s="158"/>
      <c r="P114" s="180"/>
      <c r="Q114" s="64"/>
      <c r="R114" s="158"/>
      <c r="S114" s="180"/>
      <c r="T114" s="64"/>
      <c r="U114" s="158"/>
      <c r="V114" s="181"/>
      <c r="W114" s="65"/>
      <c r="X114" s="162"/>
      <c r="Y114" s="180"/>
      <c r="Z114" s="64"/>
      <c r="AA114" s="158"/>
      <c r="AB114" s="180"/>
      <c r="AC114" s="64"/>
      <c r="AD114" s="158"/>
    </row>
    <row r="115" spans="2:30" x14ac:dyDescent="0.2">
      <c r="B115" s="66">
        <v>12</v>
      </c>
      <c r="C115" s="11" t="s">
        <v>183</v>
      </c>
      <c r="D115" s="35"/>
      <c r="E115" s="35"/>
      <c r="F115" s="35"/>
      <c r="G115" s="165"/>
      <c r="H115" s="36"/>
      <c r="I115" s="35"/>
      <c r="J115" s="165"/>
      <c r="K115" s="36"/>
      <c r="L115" s="35"/>
      <c r="M115" s="165"/>
      <c r="N115" s="36"/>
      <c r="O115" s="35"/>
      <c r="P115" s="165"/>
      <c r="Q115" s="36"/>
      <c r="R115" s="35"/>
      <c r="S115" s="165"/>
      <c r="T115" s="36"/>
      <c r="U115" s="35"/>
      <c r="V115" s="166"/>
      <c r="W115" s="37"/>
      <c r="X115" s="38"/>
      <c r="Y115" s="165"/>
      <c r="Z115" s="36"/>
      <c r="AA115" s="35"/>
      <c r="AB115" s="165"/>
      <c r="AC115" s="36"/>
      <c r="AD115" s="35"/>
    </row>
    <row r="116" spans="2:30" ht="17.25" customHeight="1" x14ac:dyDescent="0.2">
      <c r="B116" s="24" t="s">
        <v>184</v>
      </c>
      <c r="C116" s="18" t="s">
        <v>185</v>
      </c>
      <c r="D116" s="24" t="s">
        <v>26</v>
      </c>
      <c r="E116" s="50">
        <v>10.907590000000001</v>
      </c>
      <c r="F116" s="15">
        <v>51632</v>
      </c>
      <c r="G116" s="151">
        <v>50393</v>
      </c>
      <c r="H116" s="16">
        <f>ROUND(E116*G116,0)</f>
        <v>549666</v>
      </c>
      <c r="I116" s="152">
        <f>IF((G116=0),0,(G116-$F116))</f>
        <v>-1239</v>
      </c>
      <c r="J116" s="151">
        <v>49979.775999999998</v>
      </c>
      <c r="K116" s="16">
        <f>ROUND(E116*J116,0)</f>
        <v>545159</v>
      </c>
      <c r="L116" s="152">
        <f>IF((J116=0),0,(J116-$F116))</f>
        <v>-1652.224000000002</v>
      </c>
      <c r="M116" s="155">
        <v>819000</v>
      </c>
      <c r="N116" s="22">
        <f>ROUND(E116*M116,0)</f>
        <v>8933316</v>
      </c>
      <c r="O116" s="152">
        <f>IF((M116=0),0,(M116-$F116))</f>
        <v>767368</v>
      </c>
      <c r="P116" s="151">
        <v>51043</v>
      </c>
      <c r="Q116" s="16">
        <f>ROUND(E116*P116,0)</f>
        <v>556756</v>
      </c>
      <c r="R116" s="152">
        <f>IF((P116=0),0,(P116-$F116))</f>
        <v>-589</v>
      </c>
      <c r="S116" s="155">
        <v>789716</v>
      </c>
      <c r="T116" s="22">
        <f>ROUND(E116*S116,0)</f>
        <v>8613898</v>
      </c>
      <c r="U116" s="152">
        <f>IF((S116=0),0,(S116-$F116))</f>
        <v>738084</v>
      </c>
      <c r="V116" s="153"/>
      <c r="W116" s="17">
        <f>ROUND(E116*V116,0)</f>
        <v>0</v>
      </c>
      <c r="X116" s="154">
        <f>IF((V116=0),0,(V116-$F116))</f>
        <v>0</v>
      </c>
      <c r="Y116" s="151">
        <v>51529</v>
      </c>
      <c r="Z116" s="16">
        <f>ROUND(E116*Y116,0)</f>
        <v>562057</v>
      </c>
      <c r="AA116" s="152">
        <f>IF((Y116=0),0,(Y116-$F116))</f>
        <v>-103</v>
      </c>
      <c r="AB116" s="151">
        <v>50016</v>
      </c>
      <c r="AC116" s="16">
        <f>ROUND(E116*AB116,0)</f>
        <v>545554</v>
      </c>
      <c r="AD116" s="152">
        <f>IF((AB116=0),0,(AB116-$F116))</f>
        <v>-1616</v>
      </c>
    </row>
    <row r="117" spans="2:30" ht="15.75" customHeight="1" thickBot="1" x14ac:dyDescent="0.25">
      <c r="B117" s="24" t="s">
        <v>186</v>
      </c>
      <c r="C117" s="13" t="s">
        <v>187</v>
      </c>
      <c r="D117" s="24" t="s">
        <v>188</v>
      </c>
      <c r="E117" s="50">
        <v>20</v>
      </c>
      <c r="F117" s="15">
        <v>31970</v>
      </c>
      <c r="G117" s="151">
        <v>31203</v>
      </c>
      <c r="H117" s="16">
        <f>ROUND(E117*G117,0)</f>
        <v>624060</v>
      </c>
      <c r="I117" s="152">
        <f>IF((G117=0),0,(G117-$F117))</f>
        <v>-767</v>
      </c>
      <c r="J117" s="151">
        <v>30946.959999999999</v>
      </c>
      <c r="K117" s="16">
        <f>ROUND(E117*J117,0)</f>
        <v>618939</v>
      </c>
      <c r="L117" s="152">
        <f>IF((J117=0),0,(J117-$F117))</f>
        <v>-1023.0400000000009</v>
      </c>
      <c r="M117" s="155">
        <v>50000</v>
      </c>
      <c r="N117" s="22">
        <f>ROUND(E117*M117,0)</f>
        <v>1000000</v>
      </c>
      <c r="O117" s="152">
        <f>IF((M117=0),0,(M117-$F117))</f>
        <v>18030</v>
      </c>
      <c r="P117" s="151">
        <v>31606</v>
      </c>
      <c r="Q117" s="16">
        <f>ROUND(E117*P117,0)</f>
        <v>632120</v>
      </c>
      <c r="R117" s="152">
        <f>IF((P117=0),0,(P117-$F117))</f>
        <v>-364</v>
      </c>
      <c r="S117" s="155">
        <v>49767</v>
      </c>
      <c r="T117" s="22">
        <f>ROUND(E117*S117,0)</f>
        <v>995340</v>
      </c>
      <c r="U117" s="152">
        <f>IF((S117=0),0,(S117-$F117))</f>
        <v>17797</v>
      </c>
      <c r="V117" s="153"/>
      <c r="W117" s="17">
        <f>ROUND(E117*V117,0)</f>
        <v>0</v>
      </c>
      <c r="X117" s="154">
        <f>IF((V117=0),0,(V117-$F117))</f>
        <v>0</v>
      </c>
      <c r="Y117" s="151">
        <v>31906</v>
      </c>
      <c r="Z117" s="16">
        <f>ROUND(E117*Y117,0)</f>
        <v>638120</v>
      </c>
      <c r="AA117" s="152">
        <f>IF((Y117=0),0,(Y117-$F117))</f>
        <v>-64</v>
      </c>
      <c r="AB117" s="151">
        <v>30969</v>
      </c>
      <c r="AC117" s="16">
        <f>ROUND(E117*AB117,0)</f>
        <v>619380</v>
      </c>
      <c r="AD117" s="152">
        <f>IF((AB117=0),0,(AB117-$F117))</f>
        <v>-1001</v>
      </c>
    </row>
    <row r="118" spans="2:30" ht="16.5" customHeight="1" thickBot="1" x14ac:dyDescent="0.25">
      <c r="B118" s="25"/>
      <c r="C118" s="26" t="s">
        <v>189</v>
      </c>
      <c r="D118" s="26"/>
      <c r="E118" s="27"/>
      <c r="F118" s="28"/>
      <c r="G118" s="156"/>
      <c r="H118" s="157">
        <f>SUM(H116:H117)</f>
        <v>1173726</v>
      </c>
      <c r="I118" s="158"/>
      <c r="J118" s="156"/>
      <c r="K118" s="157">
        <f>SUM(K116:K117)</f>
        <v>1164098</v>
      </c>
      <c r="L118" s="158"/>
      <c r="M118" s="182">
        <v>30000</v>
      </c>
      <c r="N118" s="157">
        <f>SUM(N116:N117)</f>
        <v>9933316</v>
      </c>
      <c r="O118" s="158"/>
      <c r="P118" s="156"/>
      <c r="Q118" s="157">
        <f>SUM(Q116:Q117)</f>
        <v>1188876</v>
      </c>
      <c r="R118" s="158"/>
      <c r="S118" s="182">
        <v>30815</v>
      </c>
      <c r="T118" s="157">
        <f>SUM(T116:T117)</f>
        <v>9609238</v>
      </c>
      <c r="U118" s="158"/>
      <c r="V118" s="160"/>
      <c r="W118" s="161">
        <f>SUM(W116:W117)</f>
        <v>0</v>
      </c>
      <c r="X118" s="162"/>
      <c r="Y118" s="156"/>
      <c r="Z118" s="157">
        <f>SUM(Z116:Z117)</f>
        <v>1200177</v>
      </c>
      <c r="AA118" s="158"/>
      <c r="AB118" s="156"/>
      <c r="AC118" s="157">
        <f>SUM(AC116:AC117)</f>
        <v>1164934</v>
      </c>
      <c r="AD118" s="158"/>
    </row>
    <row r="119" spans="2:30" x14ac:dyDescent="0.2">
      <c r="B119" s="63"/>
      <c r="C119" s="63"/>
      <c r="D119" s="63"/>
      <c r="E119" s="63"/>
      <c r="F119" s="63"/>
      <c r="G119" s="180"/>
      <c r="H119" s="64"/>
      <c r="I119" s="158"/>
      <c r="J119" s="180"/>
      <c r="K119" s="64"/>
      <c r="L119" s="158"/>
      <c r="M119" s="180"/>
      <c r="N119" s="64"/>
      <c r="O119" s="158"/>
      <c r="P119" s="180"/>
      <c r="Q119" s="64"/>
      <c r="R119" s="158"/>
      <c r="S119" s="180"/>
      <c r="T119" s="64"/>
      <c r="U119" s="158"/>
      <c r="V119" s="181"/>
      <c r="W119" s="65"/>
      <c r="X119" s="162"/>
      <c r="Y119" s="180"/>
      <c r="Z119" s="64"/>
      <c r="AA119" s="158"/>
      <c r="AB119" s="180"/>
      <c r="AC119" s="64"/>
      <c r="AD119" s="158"/>
    </row>
    <row r="120" spans="2:30" x14ac:dyDescent="0.2">
      <c r="B120" s="66">
        <v>13</v>
      </c>
      <c r="C120" s="11" t="s">
        <v>190</v>
      </c>
      <c r="D120" s="35"/>
      <c r="E120" s="35"/>
      <c r="F120" s="35"/>
      <c r="G120" s="165"/>
      <c r="H120" s="36"/>
      <c r="I120" s="35"/>
      <c r="J120" s="165"/>
      <c r="K120" s="36"/>
      <c r="L120" s="35"/>
      <c r="M120" s="165"/>
      <c r="N120" s="36"/>
      <c r="O120" s="35"/>
      <c r="P120" s="165"/>
      <c r="Q120" s="36"/>
      <c r="R120" s="35"/>
      <c r="S120" s="165"/>
      <c r="T120" s="36"/>
      <c r="U120" s="35"/>
      <c r="V120" s="166"/>
      <c r="W120" s="37"/>
      <c r="X120" s="38"/>
      <c r="Y120" s="165"/>
      <c r="Z120" s="36"/>
      <c r="AA120" s="35"/>
      <c r="AB120" s="165"/>
      <c r="AC120" s="36"/>
      <c r="AD120" s="35"/>
    </row>
    <row r="121" spans="2:30" ht="67.5" customHeight="1" x14ac:dyDescent="0.2">
      <c r="B121" s="24" t="s">
        <v>191</v>
      </c>
      <c r="C121" s="13" t="s">
        <v>192</v>
      </c>
      <c r="D121" s="24" t="s">
        <v>26</v>
      </c>
      <c r="E121" s="45">
        <v>3</v>
      </c>
      <c r="F121" s="15">
        <v>76442</v>
      </c>
      <c r="G121" s="151">
        <v>74607</v>
      </c>
      <c r="H121" s="16">
        <f>ROUND(E121*G121,0)</f>
        <v>223821</v>
      </c>
      <c r="I121" s="152">
        <f>IF((G121=0),0,(G121-$F121))</f>
        <v>-1835</v>
      </c>
      <c r="J121" s="151">
        <v>73995.856</v>
      </c>
      <c r="K121" s="16">
        <f>ROUND(E121*J121,0)</f>
        <v>221988</v>
      </c>
      <c r="L121" s="152">
        <f>IF((J121=0),0,(J121-$F121))</f>
        <v>-2446.1440000000002</v>
      </c>
      <c r="M121" s="151">
        <v>76000</v>
      </c>
      <c r="N121" s="16">
        <f>ROUND(E121*M121,0)</f>
        <v>228000</v>
      </c>
      <c r="O121" s="152">
        <f>IF((M121=0),0,(M121-$F121))</f>
        <v>-442</v>
      </c>
      <c r="P121" s="151">
        <v>75571</v>
      </c>
      <c r="Q121" s="16">
        <f>ROUND(E121*P121,0)</f>
        <v>226713</v>
      </c>
      <c r="R121" s="152">
        <f>IF((P121=0),0,(P121-$F121))</f>
        <v>-871</v>
      </c>
      <c r="S121" s="151">
        <v>73681</v>
      </c>
      <c r="T121" s="16">
        <f>ROUND(E121*S121,0)</f>
        <v>221043</v>
      </c>
      <c r="U121" s="152">
        <f>IF((S121=0),0,(S121-$F121))</f>
        <v>-2761</v>
      </c>
      <c r="V121" s="153"/>
      <c r="W121" s="17">
        <f>ROUND(E121*V121,0)</f>
        <v>0</v>
      </c>
      <c r="X121" s="154">
        <f>IF((V121=0),0,(V121-$F121))</f>
        <v>0</v>
      </c>
      <c r="Y121" s="151">
        <v>76289</v>
      </c>
      <c r="Z121" s="16">
        <f>ROUND(E121*Y121,0)</f>
        <v>228867</v>
      </c>
      <c r="AA121" s="152">
        <f>IF((Y121=0),0,(Y121-$F121))</f>
        <v>-153</v>
      </c>
      <c r="AB121" s="151">
        <v>74049</v>
      </c>
      <c r="AC121" s="16">
        <f>ROUND(E121*AB121,0)</f>
        <v>222147</v>
      </c>
      <c r="AD121" s="152">
        <f>IF((AB121=0),0,(AB121-$F121))</f>
        <v>-2393</v>
      </c>
    </row>
    <row r="122" spans="2:30" ht="47.25" customHeight="1" thickBot="1" x14ac:dyDescent="0.25">
      <c r="B122" s="24" t="s">
        <v>193</v>
      </c>
      <c r="C122" s="18" t="s">
        <v>194</v>
      </c>
      <c r="D122" s="24" t="s">
        <v>69</v>
      </c>
      <c r="E122" s="45">
        <v>1</v>
      </c>
      <c r="F122" s="15">
        <v>126115</v>
      </c>
      <c r="G122" s="151">
        <v>123088</v>
      </c>
      <c r="H122" s="16">
        <f>ROUND(E122*G122,0)</f>
        <v>123088</v>
      </c>
      <c r="I122" s="152">
        <f>IF((G122=0),0,(G122-$F122))</f>
        <v>-3027</v>
      </c>
      <c r="J122" s="151">
        <v>122079.32</v>
      </c>
      <c r="K122" s="16">
        <f>ROUND(E122*J122,0)</f>
        <v>122079</v>
      </c>
      <c r="L122" s="152">
        <f>IF((J122=0),0,(J122-$F122))</f>
        <v>-4035.679999999993</v>
      </c>
      <c r="M122" s="151">
        <v>126000</v>
      </c>
      <c r="N122" s="16">
        <f>ROUND(E122*M122,0)</f>
        <v>126000</v>
      </c>
      <c r="O122" s="152">
        <f>IF((M122=0),0,(M122-$F122))</f>
        <v>-115</v>
      </c>
      <c r="P122" s="151">
        <v>124677</v>
      </c>
      <c r="Q122" s="16">
        <f>ROUND(E122*P122,0)</f>
        <v>124677</v>
      </c>
      <c r="R122" s="152">
        <f>IF((P122=0),0,(P122-$F122))</f>
        <v>-1438</v>
      </c>
      <c r="S122" s="151">
        <v>121559</v>
      </c>
      <c r="T122" s="16">
        <f>ROUND(E122*S122,0)</f>
        <v>121559</v>
      </c>
      <c r="U122" s="152">
        <f>IF((S122=0),0,(S122-$F122))</f>
        <v>-4556</v>
      </c>
      <c r="V122" s="153"/>
      <c r="W122" s="17">
        <f>ROUND(E122*V122,0)</f>
        <v>0</v>
      </c>
      <c r="X122" s="154">
        <f>IF((V122=0),0,(V122-$F122))</f>
        <v>0</v>
      </c>
      <c r="Y122" s="151">
        <v>125863</v>
      </c>
      <c r="Z122" s="16">
        <f>ROUND(E122*Y122,0)</f>
        <v>125863</v>
      </c>
      <c r="AA122" s="152">
        <f>IF((Y122=0),0,(Y122-$F122))</f>
        <v>-252</v>
      </c>
      <c r="AB122" s="151">
        <v>122168</v>
      </c>
      <c r="AC122" s="16">
        <f>ROUND(E122*AB122,0)</f>
        <v>122168</v>
      </c>
      <c r="AD122" s="152">
        <f>IF((AB122=0),0,(AB122-$F122))</f>
        <v>-3947</v>
      </c>
    </row>
    <row r="123" spans="2:30" ht="15.75" customHeight="1" thickBot="1" x14ac:dyDescent="0.25">
      <c r="B123" s="25"/>
      <c r="C123" s="26" t="s">
        <v>195</v>
      </c>
      <c r="D123" s="26"/>
      <c r="E123" s="27"/>
      <c r="F123" s="28"/>
      <c r="G123" s="156"/>
      <c r="H123" s="157">
        <f>SUM(H121:H122)</f>
        <v>346909</v>
      </c>
      <c r="I123" s="158"/>
      <c r="J123" s="156"/>
      <c r="K123" s="157">
        <f>SUM(K121:K122)</f>
        <v>344067</v>
      </c>
      <c r="L123" s="158"/>
      <c r="M123" s="156"/>
      <c r="N123" s="157">
        <f>SUM(N121:N122)</f>
        <v>354000</v>
      </c>
      <c r="O123" s="158"/>
      <c r="P123" s="156"/>
      <c r="Q123" s="157">
        <f>SUM(Q121:Q122)</f>
        <v>351390</v>
      </c>
      <c r="R123" s="158"/>
      <c r="S123" s="156"/>
      <c r="T123" s="157">
        <f>SUM(T121:T122)</f>
        <v>342602</v>
      </c>
      <c r="U123" s="158"/>
      <c r="V123" s="160"/>
      <c r="W123" s="161">
        <f>SUM(W121:W122)</f>
        <v>0</v>
      </c>
      <c r="X123" s="162"/>
      <c r="Y123" s="156"/>
      <c r="Z123" s="157">
        <f>SUM(Z121:Z122)</f>
        <v>354730</v>
      </c>
      <c r="AA123" s="158"/>
      <c r="AB123" s="156"/>
      <c r="AC123" s="157">
        <f>SUM(AC121:AC122)</f>
        <v>344315</v>
      </c>
      <c r="AD123" s="158"/>
    </row>
    <row r="124" spans="2:30" x14ac:dyDescent="0.2">
      <c r="B124" s="63"/>
      <c r="C124" s="63"/>
      <c r="D124" s="63"/>
      <c r="E124" s="63"/>
      <c r="F124" s="63"/>
      <c r="G124" s="180"/>
      <c r="H124" s="64"/>
      <c r="I124" s="158"/>
      <c r="J124" s="180"/>
      <c r="K124" s="64"/>
      <c r="L124" s="158"/>
      <c r="M124" s="180"/>
      <c r="N124" s="64"/>
      <c r="O124" s="158"/>
      <c r="P124" s="180"/>
      <c r="Q124" s="64"/>
      <c r="R124" s="158"/>
      <c r="S124" s="180"/>
      <c r="T124" s="64"/>
      <c r="U124" s="158"/>
      <c r="V124" s="181"/>
      <c r="W124" s="65"/>
      <c r="X124" s="162"/>
      <c r="Y124" s="180"/>
      <c r="Z124" s="64"/>
      <c r="AA124" s="158"/>
      <c r="AB124" s="180"/>
      <c r="AC124" s="64"/>
      <c r="AD124" s="158"/>
    </row>
    <row r="125" spans="2:30" x14ac:dyDescent="0.2">
      <c r="B125" s="66">
        <v>15</v>
      </c>
      <c r="C125" s="11" t="s">
        <v>196</v>
      </c>
      <c r="D125" s="35"/>
      <c r="E125" s="35"/>
      <c r="F125" s="35"/>
      <c r="G125" s="165"/>
      <c r="H125" s="36"/>
      <c r="I125" s="35"/>
      <c r="J125" s="165"/>
      <c r="K125" s="36"/>
      <c r="L125" s="35"/>
      <c r="M125" s="165"/>
      <c r="N125" s="36"/>
      <c r="O125" s="35"/>
      <c r="P125" s="165"/>
      <c r="Q125" s="36"/>
      <c r="R125" s="35"/>
      <c r="S125" s="165"/>
      <c r="T125" s="36"/>
      <c r="U125" s="35"/>
      <c r="V125" s="166"/>
      <c r="W125" s="37"/>
      <c r="X125" s="38"/>
      <c r="Y125" s="165"/>
      <c r="Z125" s="36"/>
      <c r="AA125" s="35"/>
      <c r="AB125" s="165"/>
      <c r="AC125" s="36"/>
      <c r="AD125" s="35"/>
    </row>
    <row r="126" spans="2:30" ht="21" x14ac:dyDescent="0.2">
      <c r="B126" s="24" t="s">
        <v>197</v>
      </c>
      <c r="C126" s="18" t="s">
        <v>198</v>
      </c>
      <c r="D126" s="23" t="s">
        <v>33</v>
      </c>
      <c r="E126" s="49">
        <v>1</v>
      </c>
      <c r="F126" s="15">
        <v>581040</v>
      </c>
      <c r="G126" s="151">
        <v>567095</v>
      </c>
      <c r="H126" s="16">
        <f t="shared" ref="H126:H131" si="96">ROUND(E126*G126,0)</f>
        <v>567095</v>
      </c>
      <c r="I126" s="152">
        <f t="shared" ref="I126:I131" si="97">IF((G126=0),0,(G126-$F126))</f>
        <v>-13945</v>
      </c>
      <c r="J126" s="151">
        <v>562446.72</v>
      </c>
      <c r="K126" s="16">
        <f t="shared" ref="K126:K131" si="98">ROUND(E126*J126,0)</f>
        <v>562447</v>
      </c>
      <c r="L126" s="152">
        <f t="shared" ref="L126:L131" si="99">IF((J126=0),0,(J126-$F126))</f>
        <v>-18593.280000000028</v>
      </c>
      <c r="M126" s="151">
        <v>580000</v>
      </c>
      <c r="N126" s="16">
        <f t="shared" ref="N126:N131" si="100">ROUND(E126*M126,0)</f>
        <v>580000</v>
      </c>
      <c r="O126" s="152">
        <f t="shared" ref="O126:O131" si="101">IF((M126=0),0,(M126-$F126))</f>
        <v>-1040</v>
      </c>
      <c r="P126" s="151">
        <v>574416</v>
      </c>
      <c r="Q126" s="16">
        <f t="shared" ref="Q126:Q131" si="102">ROUND(E126*P126,0)</f>
        <v>574416</v>
      </c>
      <c r="R126" s="152">
        <f t="shared" ref="R126:R131" si="103">IF((P126=0),0,(P126-$F126))</f>
        <v>-6624</v>
      </c>
      <c r="S126" s="151">
        <v>560051</v>
      </c>
      <c r="T126" s="16">
        <f t="shared" ref="T126:T131" si="104">ROUND(E126*S126,0)</f>
        <v>560051</v>
      </c>
      <c r="U126" s="152">
        <f t="shared" ref="U126:U131" si="105">IF((S126=0),0,(S126-$F126))</f>
        <v>-20989</v>
      </c>
      <c r="V126" s="153"/>
      <c r="W126" s="17">
        <f t="shared" ref="W126:W131" si="106">ROUND(E126*V126,0)</f>
        <v>0</v>
      </c>
      <c r="X126" s="154">
        <f t="shared" ref="X126:X131" si="107">IF((V126=0),0,(V126-$F126))</f>
        <v>0</v>
      </c>
      <c r="Y126" s="151">
        <v>579878</v>
      </c>
      <c r="Z126" s="16">
        <f t="shared" ref="Z126:Z131" si="108">ROUND(E126*Y126,0)</f>
        <v>579878</v>
      </c>
      <c r="AA126" s="152">
        <f t="shared" ref="AA126:AA131" si="109">IF((Y126=0),0,(Y126-$F126))</f>
        <v>-1162</v>
      </c>
      <c r="AB126" s="151">
        <v>562853</v>
      </c>
      <c r="AC126" s="16">
        <f t="shared" ref="AC126:AC131" si="110">ROUND(E126*AB126,0)</f>
        <v>562853</v>
      </c>
      <c r="AD126" s="152">
        <f t="shared" ref="AD126:AD131" si="111">IF((AB126=0),0,(AB126-$F126))</f>
        <v>-18187</v>
      </c>
    </row>
    <row r="127" spans="2:30" ht="21" x14ac:dyDescent="0.2">
      <c r="B127" s="24" t="s">
        <v>199</v>
      </c>
      <c r="C127" s="18" t="s">
        <v>200</v>
      </c>
      <c r="D127" s="23" t="s">
        <v>33</v>
      </c>
      <c r="E127" s="49">
        <v>1</v>
      </c>
      <c r="F127" s="15">
        <v>96445</v>
      </c>
      <c r="G127" s="151">
        <v>94130</v>
      </c>
      <c r="H127" s="16">
        <f t="shared" si="96"/>
        <v>94130</v>
      </c>
      <c r="I127" s="152">
        <f t="shared" si="97"/>
        <v>-2315</v>
      </c>
      <c r="J127" s="151">
        <v>93358.76</v>
      </c>
      <c r="K127" s="16">
        <f t="shared" si="98"/>
        <v>93359</v>
      </c>
      <c r="L127" s="152">
        <f t="shared" si="99"/>
        <v>-3086.2400000000052</v>
      </c>
      <c r="M127" s="151">
        <v>96000</v>
      </c>
      <c r="N127" s="16">
        <f t="shared" si="100"/>
        <v>96000</v>
      </c>
      <c r="O127" s="152">
        <f t="shared" si="101"/>
        <v>-445</v>
      </c>
      <c r="P127" s="151">
        <v>95346</v>
      </c>
      <c r="Q127" s="16">
        <f t="shared" si="102"/>
        <v>95346</v>
      </c>
      <c r="R127" s="152">
        <f t="shared" si="103"/>
        <v>-1099</v>
      </c>
      <c r="S127" s="151">
        <v>92961</v>
      </c>
      <c r="T127" s="16">
        <f t="shared" si="104"/>
        <v>92961</v>
      </c>
      <c r="U127" s="152">
        <f t="shared" si="105"/>
        <v>-3484</v>
      </c>
      <c r="V127" s="153"/>
      <c r="W127" s="17">
        <f t="shared" si="106"/>
        <v>0</v>
      </c>
      <c r="X127" s="154">
        <f t="shared" si="107"/>
        <v>0</v>
      </c>
      <c r="Y127" s="151">
        <v>96252</v>
      </c>
      <c r="Z127" s="16">
        <f t="shared" si="108"/>
        <v>96252</v>
      </c>
      <c r="AA127" s="152">
        <f t="shared" si="109"/>
        <v>-193</v>
      </c>
      <c r="AB127" s="151">
        <v>93426</v>
      </c>
      <c r="AC127" s="16">
        <f t="shared" si="110"/>
        <v>93426</v>
      </c>
      <c r="AD127" s="152">
        <f t="shared" si="111"/>
        <v>-3019</v>
      </c>
    </row>
    <row r="128" spans="2:30" ht="15" customHeight="1" x14ac:dyDescent="0.2">
      <c r="B128" s="24" t="s">
        <v>201</v>
      </c>
      <c r="C128" s="13" t="s">
        <v>202</v>
      </c>
      <c r="D128" s="23" t="s">
        <v>21</v>
      </c>
      <c r="E128" s="49">
        <v>2</v>
      </c>
      <c r="F128" s="15">
        <v>115000</v>
      </c>
      <c r="G128" s="151">
        <v>112240</v>
      </c>
      <c r="H128" s="16">
        <f t="shared" si="96"/>
        <v>224480</v>
      </c>
      <c r="I128" s="152">
        <f t="shared" si="97"/>
        <v>-2760</v>
      </c>
      <c r="J128" s="151">
        <v>111320</v>
      </c>
      <c r="K128" s="16">
        <f t="shared" si="98"/>
        <v>222640</v>
      </c>
      <c r="L128" s="152">
        <f t="shared" si="99"/>
        <v>-3680</v>
      </c>
      <c r="M128" s="151">
        <v>800000</v>
      </c>
      <c r="N128" s="16">
        <f t="shared" si="100"/>
        <v>1600000</v>
      </c>
      <c r="O128" s="152">
        <f t="shared" si="101"/>
        <v>685000</v>
      </c>
      <c r="P128" s="151">
        <v>113689</v>
      </c>
      <c r="Q128" s="16">
        <f t="shared" si="102"/>
        <v>227378</v>
      </c>
      <c r="R128" s="152">
        <f t="shared" si="103"/>
        <v>-1311</v>
      </c>
      <c r="S128" s="151">
        <v>789716</v>
      </c>
      <c r="T128" s="16">
        <f t="shared" si="104"/>
        <v>1579432</v>
      </c>
      <c r="U128" s="152">
        <f t="shared" si="105"/>
        <v>674716</v>
      </c>
      <c r="V128" s="153"/>
      <c r="W128" s="17">
        <f t="shared" si="106"/>
        <v>0</v>
      </c>
      <c r="X128" s="154">
        <f t="shared" si="107"/>
        <v>0</v>
      </c>
      <c r="Y128" s="151">
        <v>114770</v>
      </c>
      <c r="Z128" s="16">
        <f t="shared" si="108"/>
        <v>229540</v>
      </c>
      <c r="AA128" s="152">
        <f t="shared" si="109"/>
        <v>-230</v>
      </c>
      <c r="AB128" s="151">
        <v>111401</v>
      </c>
      <c r="AC128" s="16">
        <f t="shared" si="110"/>
        <v>222802</v>
      </c>
      <c r="AD128" s="152">
        <f t="shared" si="111"/>
        <v>-3599</v>
      </c>
    </row>
    <row r="129" spans="2:30" ht="15.75" customHeight="1" x14ac:dyDescent="0.2">
      <c r="B129" s="24" t="s">
        <v>203</v>
      </c>
      <c r="C129" s="13" t="s">
        <v>204</v>
      </c>
      <c r="D129" s="24" t="s">
        <v>21</v>
      </c>
      <c r="E129" s="45">
        <v>2</v>
      </c>
      <c r="F129" s="15">
        <v>100610</v>
      </c>
      <c r="G129" s="151">
        <v>98195</v>
      </c>
      <c r="H129" s="16">
        <f t="shared" si="96"/>
        <v>196390</v>
      </c>
      <c r="I129" s="152">
        <f t="shared" si="97"/>
        <v>-2415</v>
      </c>
      <c r="J129" s="151">
        <v>97390.48</v>
      </c>
      <c r="K129" s="16">
        <f t="shared" si="98"/>
        <v>194781</v>
      </c>
      <c r="L129" s="152">
        <f t="shared" si="99"/>
        <v>-3219.5200000000041</v>
      </c>
      <c r="M129" s="151">
        <v>100000</v>
      </c>
      <c r="N129" s="16">
        <f t="shared" si="100"/>
        <v>200000</v>
      </c>
      <c r="O129" s="152">
        <f t="shared" si="101"/>
        <v>-610</v>
      </c>
      <c r="P129" s="151">
        <v>99463</v>
      </c>
      <c r="Q129" s="16">
        <f t="shared" si="102"/>
        <v>198926</v>
      </c>
      <c r="R129" s="152">
        <f t="shared" si="103"/>
        <v>-1147</v>
      </c>
      <c r="S129" s="151">
        <v>96976</v>
      </c>
      <c r="T129" s="16">
        <f t="shared" si="104"/>
        <v>193952</v>
      </c>
      <c r="U129" s="152">
        <f t="shared" si="105"/>
        <v>-3634</v>
      </c>
      <c r="V129" s="153"/>
      <c r="W129" s="17">
        <f t="shared" si="106"/>
        <v>0</v>
      </c>
      <c r="X129" s="154">
        <f t="shared" si="107"/>
        <v>0</v>
      </c>
      <c r="Y129" s="151">
        <v>100409</v>
      </c>
      <c r="Z129" s="16">
        <f t="shared" si="108"/>
        <v>200818</v>
      </c>
      <c r="AA129" s="152">
        <f t="shared" si="109"/>
        <v>-201</v>
      </c>
      <c r="AB129" s="151">
        <v>97461</v>
      </c>
      <c r="AC129" s="16">
        <f t="shared" si="110"/>
        <v>194922</v>
      </c>
      <c r="AD129" s="152">
        <f t="shared" si="111"/>
        <v>-3149</v>
      </c>
    </row>
    <row r="130" spans="2:30" ht="15.75" customHeight="1" x14ac:dyDescent="0.2">
      <c r="B130" s="24" t="s">
        <v>205</v>
      </c>
      <c r="C130" s="13" t="s">
        <v>206</v>
      </c>
      <c r="D130" s="24" t="s">
        <v>207</v>
      </c>
      <c r="E130" s="45">
        <v>5</v>
      </c>
      <c r="F130" s="15">
        <v>21921</v>
      </c>
      <c r="G130" s="151">
        <v>21395</v>
      </c>
      <c r="H130" s="16">
        <f t="shared" si="96"/>
        <v>106975</v>
      </c>
      <c r="I130" s="152">
        <f t="shared" si="97"/>
        <v>-526</v>
      </c>
      <c r="J130" s="151">
        <v>21219.527999999998</v>
      </c>
      <c r="K130" s="16">
        <f t="shared" si="98"/>
        <v>106098</v>
      </c>
      <c r="L130" s="152">
        <f t="shared" si="99"/>
        <v>-701.47200000000157</v>
      </c>
      <c r="M130" s="151">
        <v>21000</v>
      </c>
      <c r="N130" s="16">
        <f t="shared" si="100"/>
        <v>105000</v>
      </c>
      <c r="O130" s="152">
        <f t="shared" si="101"/>
        <v>-921</v>
      </c>
      <c r="P130" s="151">
        <v>21671</v>
      </c>
      <c r="Q130" s="16">
        <f t="shared" si="102"/>
        <v>108355</v>
      </c>
      <c r="R130" s="152">
        <f t="shared" si="103"/>
        <v>-250</v>
      </c>
      <c r="S130" s="151">
        <v>21129</v>
      </c>
      <c r="T130" s="16">
        <f t="shared" si="104"/>
        <v>105645</v>
      </c>
      <c r="U130" s="152">
        <f t="shared" si="105"/>
        <v>-792</v>
      </c>
      <c r="V130" s="153"/>
      <c r="W130" s="17">
        <f t="shared" si="106"/>
        <v>0</v>
      </c>
      <c r="X130" s="154">
        <f t="shared" si="107"/>
        <v>0</v>
      </c>
      <c r="Y130" s="151">
        <v>21877</v>
      </c>
      <c r="Z130" s="16">
        <f t="shared" si="108"/>
        <v>109385</v>
      </c>
      <c r="AA130" s="152">
        <f t="shared" si="109"/>
        <v>-44</v>
      </c>
      <c r="AB130" s="151">
        <v>21235</v>
      </c>
      <c r="AC130" s="16">
        <f t="shared" si="110"/>
        <v>106175</v>
      </c>
      <c r="AD130" s="152">
        <f t="shared" si="111"/>
        <v>-686</v>
      </c>
    </row>
    <row r="131" spans="2:30" ht="21.75" thickBot="1" x14ac:dyDescent="0.25">
      <c r="B131" s="24" t="s">
        <v>208</v>
      </c>
      <c r="C131" s="13" t="s">
        <v>209</v>
      </c>
      <c r="D131" s="24" t="s">
        <v>69</v>
      </c>
      <c r="E131" s="45">
        <v>1</v>
      </c>
      <c r="F131" s="15">
        <v>115466</v>
      </c>
      <c r="G131" s="151">
        <v>112695</v>
      </c>
      <c r="H131" s="16">
        <f t="shared" si="96"/>
        <v>112695</v>
      </c>
      <c r="I131" s="152">
        <f t="shared" si="97"/>
        <v>-2771</v>
      </c>
      <c r="J131" s="151">
        <v>111771.088</v>
      </c>
      <c r="K131" s="16">
        <f t="shared" si="98"/>
        <v>111771</v>
      </c>
      <c r="L131" s="152">
        <f t="shared" si="99"/>
        <v>-3694.9119999999966</v>
      </c>
      <c r="M131" s="151">
        <v>115000</v>
      </c>
      <c r="N131" s="16">
        <f t="shared" si="100"/>
        <v>115000</v>
      </c>
      <c r="O131" s="152">
        <f t="shared" si="101"/>
        <v>-466</v>
      </c>
      <c r="P131" s="151">
        <v>114150</v>
      </c>
      <c r="Q131" s="16">
        <f t="shared" si="102"/>
        <v>114150</v>
      </c>
      <c r="R131" s="152">
        <f t="shared" si="103"/>
        <v>-1316</v>
      </c>
      <c r="S131" s="151">
        <v>111295</v>
      </c>
      <c r="T131" s="16">
        <f t="shared" si="104"/>
        <v>111295</v>
      </c>
      <c r="U131" s="152">
        <f t="shared" si="105"/>
        <v>-4171</v>
      </c>
      <c r="V131" s="153"/>
      <c r="W131" s="17">
        <f t="shared" si="106"/>
        <v>0</v>
      </c>
      <c r="X131" s="154">
        <f t="shared" si="107"/>
        <v>0</v>
      </c>
      <c r="Y131" s="151">
        <v>115235</v>
      </c>
      <c r="Z131" s="16">
        <f t="shared" si="108"/>
        <v>115235</v>
      </c>
      <c r="AA131" s="152">
        <f t="shared" si="109"/>
        <v>-231</v>
      </c>
      <c r="AB131" s="151">
        <v>111852</v>
      </c>
      <c r="AC131" s="16">
        <f t="shared" si="110"/>
        <v>111852</v>
      </c>
      <c r="AD131" s="152">
        <f t="shared" si="111"/>
        <v>-3614</v>
      </c>
    </row>
    <row r="132" spans="2:30" ht="13.5" thickBot="1" x14ac:dyDescent="0.25">
      <c r="B132" s="25"/>
      <c r="C132" s="26" t="s">
        <v>210</v>
      </c>
      <c r="D132" s="26"/>
      <c r="E132" s="27"/>
      <c r="F132" s="28"/>
      <c r="G132" s="156"/>
      <c r="H132" s="157">
        <f>SUM(H126:H131)</f>
        <v>1301765</v>
      </c>
      <c r="I132" s="158"/>
      <c r="J132" s="156"/>
      <c r="K132" s="157">
        <f>SUM(K126:K131)</f>
        <v>1291096</v>
      </c>
      <c r="L132" s="158"/>
      <c r="M132" s="156"/>
      <c r="N132" s="157">
        <f>SUM(N126:N131)</f>
        <v>2696000</v>
      </c>
      <c r="O132" s="158"/>
      <c r="P132" s="156"/>
      <c r="Q132" s="157">
        <f>SUM(Q126:Q131)</f>
        <v>1318571</v>
      </c>
      <c r="R132" s="158"/>
      <c r="S132" s="156"/>
      <c r="T132" s="157">
        <f>SUM(T126:T131)</f>
        <v>2643336</v>
      </c>
      <c r="U132" s="158"/>
      <c r="V132" s="160"/>
      <c r="W132" s="161">
        <f>SUM(W126:W131)</f>
        <v>0</v>
      </c>
      <c r="X132" s="162"/>
      <c r="Y132" s="156"/>
      <c r="Z132" s="157">
        <f>SUM(Z126:Z131)</f>
        <v>1331108</v>
      </c>
      <c r="AA132" s="158"/>
      <c r="AB132" s="156"/>
      <c r="AC132" s="157">
        <f>SUM(AC126:AC131)</f>
        <v>1292030</v>
      </c>
      <c r="AD132" s="158"/>
    </row>
    <row r="133" spans="2:30" x14ac:dyDescent="0.2">
      <c r="B133" s="63"/>
      <c r="C133" s="63"/>
      <c r="D133" s="63"/>
      <c r="E133" s="63"/>
      <c r="F133" s="63"/>
      <c r="G133" s="180"/>
      <c r="H133" s="64"/>
      <c r="I133" s="158"/>
      <c r="J133" s="180"/>
      <c r="K133" s="64"/>
      <c r="L133" s="158"/>
      <c r="M133" s="180"/>
      <c r="N133" s="64"/>
      <c r="O133" s="158"/>
      <c r="P133" s="180"/>
      <c r="Q133" s="64"/>
      <c r="R133" s="158"/>
      <c r="S133" s="180"/>
      <c r="T133" s="64"/>
      <c r="U133" s="158"/>
      <c r="V133" s="181"/>
      <c r="W133" s="65"/>
      <c r="X133" s="162"/>
      <c r="Y133" s="180"/>
      <c r="Z133" s="64"/>
      <c r="AA133" s="158"/>
      <c r="AB133" s="180"/>
      <c r="AC133" s="64"/>
      <c r="AD133" s="158"/>
    </row>
    <row r="134" spans="2:30" ht="23.25" customHeight="1" x14ac:dyDescent="0.2">
      <c r="B134" s="66">
        <v>16</v>
      </c>
      <c r="C134" s="67" t="s">
        <v>211</v>
      </c>
      <c r="D134" s="68"/>
      <c r="E134" s="68"/>
      <c r="F134" s="35"/>
      <c r="G134" s="165"/>
      <c r="H134" s="36"/>
      <c r="I134" s="35"/>
      <c r="J134" s="165"/>
      <c r="K134" s="36"/>
      <c r="L134" s="35"/>
      <c r="M134" s="165"/>
      <c r="N134" s="36"/>
      <c r="O134" s="35"/>
      <c r="P134" s="165"/>
      <c r="Q134" s="36"/>
      <c r="R134" s="35"/>
      <c r="S134" s="165"/>
      <c r="T134" s="36"/>
      <c r="U134" s="35"/>
      <c r="V134" s="166"/>
      <c r="W134" s="37"/>
      <c r="X134" s="38"/>
      <c r="Y134" s="165"/>
      <c r="Z134" s="36"/>
      <c r="AA134" s="35"/>
      <c r="AB134" s="165"/>
      <c r="AC134" s="36"/>
      <c r="AD134" s="35"/>
    </row>
    <row r="135" spans="2:30" ht="27" customHeight="1" x14ac:dyDescent="0.2">
      <c r="B135" s="24" t="s">
        <v>212</v>
      </c>
      <c r="C135" s="13" t="s">
        <v>213</v>
      </c>
      <c r="D135" s="24" t="s">
        <v>33</v>
      </c>
      <c r="E135" s="45">
        <v>2</v>
      </c>
      <c r="F135" s="15">
        <v>822818</v>
      </c>
      <c r="G135" s="151">
        <v>803070</v>
      </c>
      <c r="H135" s="16">
        <f>ROUND(E135*G135,0)</f>
        <v>1606140</v>
      </c>
      <c r="I135" s="152">
        <f>IF((G135=0),0,(G135-$F135))</f>
        <v>-19748</v>
      </c>
      <c r="J135" s="151">
        <v>796487.82400000002</v>
      </c>
      <c r="K135" s="16">
        <f>ROUND(E135*J135,0)</f>
        <v>1592976</v>
      </c>
      <c r="L135" s="152">
        <f>IF((J135=0),0,(J135-$F135))</f>
        <v>-26330.175999999978</v>
      </c>
      <c r="M135" s="151">
        <v>820000</v>
      </c>
      <c r="N135" s="16">
        <f>ROUND(E135*M135,0)</f>
        <v>1640000</v>
      </c>
      <c r="O135" s="152">
        <f>IF((M135=0),0,(M135-$F135))</f>
        <v>-2818</v>
      </c>
      <c r="P135" s="151">
        <v>813438</v>
      </c>
      <c r="Q135" s="16">
        <f>ROUND(E135*P135,0)</f>
        <v>1626876</v>
      </c>
      <c r="R135" s="152">
        <f>IF((P135=0),0,(P135-$F135))</f>
        <v>-9380</v>
      </c>
      <c r="S135" s="151">
        <v>793095</v>
      </c>
      <c r="T135" s="16">
        <f>ROUND(E135*S135,0)</f>
        <v>1586190</v>
      </c>
      <c r="U135" s="152">
        <f>IF((S135=0),0,(S135-$F135))</f>
        <v>-29723</v>
      </c>
      <c r="V135" s="153"/>
      <c r="W135" s="17">
        <f>ROUND(E135*V135,0)</f>
        <v>0</v>
      </c>
      <c r="X135" s="154">
        <f>IF((V135=0),0,(V135-$F135))</f>
        <v>0</v>
      </c>
      <c r="Y135" s="151">
        <v>821172</v>
      </c>
      <c r="Z135" s="16">
        <f>ROUND(E135*Y135,0)</f>
        <v>1642344</v>
      </c>
      <c r="AA135" s="152">
        <f>IF((Y135=0),0,(Y135-$F135))</f>
        <v>-1646</v>
      </c>
      <c r="AB135" s="151">
        <v>797064</v>
      </c>
      <c r="AC135" s="16">
        <f>ROUND(E135*AB135,0)</f>
        <v>1594128</v>
      </c>
      <c r="AD135" s="152">
        <f>IF((AB135=0),0,(AB135-$F135))</f>
        <v>-25754</v>
      </c>
    </row>
    <row r="136" spans="2:30" ht="178.5" x14ac:dyDescent="0.2">
      <c r="B136" s="24" t="s">
        <v>214</v>
      </c>
      <c r="C136" s="13" t="s">
        <v>215</v>
      </c>
      <c r="D136" s="24" t="s">
        <v>33</v>
      </c>
      <c r="E136" s="45">
        <v>1</v>
      </c>
      <c r="F136" s="15">
        <v>1986471</v>
      </c>
      <c r="G136" s="151">
        <v>1938796</v>
      </c>
      <c r="H136" s="16">
        <f>ROUND(E136*G136,0)</f>
        <v>1938796</v>
      </c>
      <c r="I136" s="152">
        <f>IF((G136=0),0,(G136-$F136))</f>
        <v>-47675</v>
      </c>
      <c r="J136" s="151">
        <v>1922903.9280000001</v>
      </c>
      <c r="K136" s="16">
        <f>ROUND(E136*J136,0)</f>
        <v>1922904</v>
      </c>
      <c r="L136" s="152">
        <f>IF((J136=0),0,(J136-$F136))</f>
        <v>-63567.071999999927</v>
      </c>
      <c r="M136" s="151">
        <v>1900000</v>
      </c>
      <c r="N136" s="16">
        <f>ROUND(E136*M136,0)</f>
        <v>1900000</v>
      </c>
      <c r="O136" s="152">
        <f>IF((M136=0),0,(M136-$F136))</f>
        <v>-86471</v>
      </c>
      <c r="P136" s="151">
        <v>1963825</v>
      </c>
      <c r="Q136" s="16">
        <f>ROUND(E136*P136,0)</f>
        <v>1963825</v>
      </c>
      <c r="R136" s="152">
        <f>IF((P136=0),0,(P136-$F136))</f>
        <v>-22646</v>
      </c>
      <c r="S136" s="151">
        <v>1914712</v>
      </c>
      <c r="T136" s="16">
        <f>ROUND(E136*S136,0)</f>
        <v>1914712</v>
      </c>
      <c r="U136" s="152">
        <f>IF((S136=0),0,(S136-$F136))</f>
        <v>-71759</v>
      </c>
      <c r="V136" s="153"/>
      <c r="W136" s="17">
        <f>ROUND(E136*V136,0)</f>
        <v>0</v>
      </c>
      <c r="X136" s="154">
        <f>IF((V136=0),0,(V136-$F136))</f>
        <v>0</v>
      </c>
      <c r="Y136" s="151">
        <v>1982498</v>
      </c>
      <c r="Z136" s="16">
        <f>ROUND(E136*Y136,0)</f>
        <v>1982498</v>
      </c>
      <c r="AA136" s="152">
        <f>IF((Y136=0),0,(Y136-$F136))</f>
        <v>-3973</v>
      </c>
      <c r="AB136" s="151">
        <v>1924294</v>
      </c>
      <c r="AC136" s="16">
        <f>ROUND(E136*AB136,0)</f>
        <v>1924294</v>
      </c>
      <c r="AD136" s="152">
        <f>IF((AB136=0),0,(AB136-$F136))</f>
        <v>-62177</v>
      </c>
    </row>
    <row r="137" spans="2:30" ht="21.75" thickBot="1" x14ac:dyDescent="0.25">
      <c r="B137" s="24" t="s">
        <v>216</v>
      </c>
      <c r="C137" s="13" t="s">
        <v>217</v>
      </c>
      <c r="D137" s="24" t="s">
        <v>33</v>
      </c>
      <c r="E137" s="45">
        <v>1</v>
      </c>
      <c r="F137" s="15">
        <v>822818</v>
      </c>
      <c r="G137" s="151">
        <v>803070</v>
      </c>
      <c r="H137" s="16">
        <f>ROUND(E137*G137,0)</f>
        <v>803070</v>
      </c>
      <c r="I137" s="152">
        <f>IF((G137=0),0,(G137-$F137))</f>
        <v>-19748</v>
      </c>
      <c r="J137" s="151">
        <v>796487.82400000002</v>
      </c>
      <c r="K137" s="16">
        <f>ROUND(E137*J137,0)</f>
        <v>796488</v>
      </c>
      <c r="L137" s="152">
        <f>IF((J137=0),0,(J137-$F137))</f>
        <v>-26330.175999999978</v>
      </c>
      <c r="M137" s="151">
        <v>815000</v>
      </c>
      <c r="N137" s="16">
        <f>ROUND(E137*M137,0)</f>
        <v>815000</v>
      </c>
      <c r="O137" s="152">
        <f>IF((M137=0),0,(M137-$F137))</f>
        <v>-7818</v>
      </c>
      <c r="P137" s="151">
        <v>813438</v>
      </c>
      <c r="Q137" s="16">
        <f>ROUND(E137*P137,0)</f>
        <v>813438</v>
      </c>
      <c r="R137" s="152">
        <f>IF((P137=0),0,(P137-$F137))</f>
        <v>-9380</v>
      </c>
      <c r="S137" s="151">
        <v>793095</v>
      </c>
      <c r="T137" s="16">
        <f>ROUND(E137*S137,0)</f>
        <v>793095</v>
      </c>
      <c r="U137" s="152">
        <f>IF((S137=0),0,(S137-$F137))</f>
        <v>-29723</v>
      </c>
      <c r="V137" s="153"/>
      <c r="W137" s="17">
        <f>ROUND(E137*V137,0)</f>
        <v>0</v>
      </c>
      <c r="X137" s="154">
        <f>IF((V137=0),0,(V137-$F137))</f>
        <v>0</v>
      </c>
      <c r="Y137" s="151">
        <v>821172</v>
      </c>
      <c r="Z137" s="16">
        <f>ROUND(E137*Y137,0)</f>
        <v>821172</v>
      </c>
      <c r="AA137" s="152">
        <f>IF((Y137=0),0,(Y137-$F137))</f>
        <v>-1646</v>
      </c>
      <c r="AB137" s="151">
        <v>797064</v>
      </c>
      <c r="AC137" s="16">
        <f>ROUND(E137*AB137,0)</f>
        <v>797064</v>
      </c>
      <c r="AD137" s="152">
        <f>IF((AB137=0),0,(AB137-$F137))</f>
        <v>-25754</v>
      </c>
    </row>
    <row r="138" spans="2:30" ht="17.25" customHeight="1" thickBot="1" x14ac:dyDescent="0.25">
      <c r="B138" s="25"/>
      <c r="C138" s="26" t="s">
        <v>218</v>
      </c>
      <c r="D138" s="26"/>
      <c r="E138" s="27"/>
      <c r="F138" s="28"/>
      <c r="G138" s="156"/>
      <c r="H138" s="157">
        <f>SUM(H135:H137)</f>
        <v>4348006</v>
      </c>
      <c r="I138" s="158"/>
      <c r="J138" s="156"/>
      <c r="K138" s="157">
        <f>SUM(K135:K137)</f>
        <v>4312368</v>
      </c>
      <c r="L138" s="158"/>
      <c r="M138" s="156"/>
      <c r="N138" s="157">
        <f>SUM(N135:N137)</f>
        <v>4355000</v>
      </c>
      <c r="O138" s="158"/>
      <c r="P138" s="156"/>
      <c r="Q138" s="157">
        <f>SUM(Q135:Q137)</f>
        <v>4404139</v>
      </c>
      <c r="R138" s="158"/>
      <c r="S138" s="156"/>
      <c r="T138" s="157">
        <f>SUM(T135:T137)</f>
        <v>4293997</v>
      </c>
      <c r="U138" s="158"/>
      <c r="V138" s="160"/>
      <c r="W138" s="161">
        <f>SUM(W135:W137)</f>
        <v>0</v>
      </c>
      <c r="X138" s="162"/>
      <c r="Y138" s="156"/>
      <c r="Z138" s="157">
        <f>SUM(Z135:Z137)</f>
        <v>4446014</v>
      </c>
      <c r="AA138" s="158"/>
      <c r="AB138" s="156"/>
      <c r="AC138" s="157">
        <f>SUM(AC135:AC137)</f>
        <v>4315486</v>
      </c>
      <c r="AD138" s="158"/>
    </row>
    <row r="139" spans="2:30" ht="10.5" customHeight="1" x14ac:dyDescent="0.2">
      <c r="B139" s="63"/>
      <c r="C139" s="63"/>
      <c r="D139" s="63"/>
      <c r="E139" s="63"/>
      <c r="F139" s="63"/>
      <c r="G139" s="180"/>
      <c r="H139" s="64"/>
      <c r="I139" s="158"/>
      <c r="J139" s="180"/>
      <c r="K139" s="64"/>
      <c r="L139" s="158"/>
      <c r="M139" s="180"/>
      <c r="N139" s="64"/>
      <c r="O139" s="158"/>
      <c r="P139" s="180"/>
      <c r="Q139" s="64"/>
      <c r="R139" s="158"/>
      <c r="S139" s="180"/>
      <c r="T139" s="64"/>
      <c r="U139" s="158"/>
      <c r="V139" s="181"/>
      <c r="W139" s="65"/>
      <c r="X139" s="162"/>
      <c r="Y139" s="180"/>
      <c r="Z139" s="64"/>
      <c r="AA139" s="158"/>
      <c r="AB139" s="180"/>
      <c r="AC139" s="64"/>
      <c r="AD139" s="158"/>
    </row>
    <row r="140" spans="2:30" x14ac:dyDescent="0.2">
      <c r="B140" s="66">
        <v>17</v>
      </c>
      <c r="C140" s="11" t="s">
        <v>219</v>
      </c>
      <c r="D140" s="35"/>
      <c r="E140" s="35"/>
      <c r="F140" s="35"/>
      <c r="G140" s="165"/>
      <c r="H140" s="36"/>
      <c r="I140" s="35"/>
      <c r="J140" s="165"/>
      <c r="K140" s="36"/>
      <c r="L140" s="35"/>
      <c r="M140" s="165"/>
      <c r="N140" s="36"/>
      <c r="O140" s="35"/>
      <c r="P140" s="165"/>
      <c r="Q140" s="36"/>
      <c r="R140" s="35"/>
      <c r="S140" s="165"/>
      <c r="T140" s="36"/>
      <c r="U140" s="35"/>
      <c r="V140" s="166"/>
      <c r="W140" s="37"/>
      <c r="X140" s="38"/>
      <c r="Y140" s="165"/>
      <c r="Z140" s="36"/>
      <c r="AA140" s="35"/>
      <c r="AB140" s="165"/>
      <c r="AC140" s="36"/>
      <c r="AD140" s="35"/>
    </row>
    <row r="141" spans="2:30" ht="17.25" customHeight="1" x14ac:dyDescent="0.2">
      <c r="B141" s="24" t="s">
        <v>220</v>
      </c>
      <c r="C141" s="13" t="s">
        <v>221</v>
      </c>
      <c r="D141" s="24" t="s">
        <v>26</v>
      </c>
      <c r="E141" s="49">
        <v>40</v>
      </c>
      <c r="F141" s="15">
        <v>34950</v>
      </c>
      <c r="G141" s="151">
        <v>34111</v>
      </c>
      <c r="H141" s="16">
        <f>ROUND(E141*G141,0)</f>
        <v>1364440</v>
      </c>
      <c r="I141" s="152">
        <f>IF((G141=0),0,(G141-$F141))</f>
        <v>-839</v>
      </c>
      <c r="J141" s="151">
        <v>33831.599999999999</v>
      </c>
      <c r="K141" s="16">
        <f>ROUND(E141*J141,0)</f>
        <v>1353264</v>
      </c>
      <c r="L141" s="152">
        <f>IF((J141=0),0,(J141-$F141))</f>
        <v>-1118.4000000000015</v>
      </c>
      <c r="M141" s="151">
        <v>33000</v>
      </c>
      <c r="N141" s="16">
        <f>ROUND(E141*M141,0)</f>
        <v>1320000</v>
      </c>
      <c r="O141" s="152">
        <f>IF((M141=0),0,(M141-$F141))</f>
        <v>-1950</v>
      </c>
      <c r="P141" s="151">
        <v>34552</v>
      </c>
      <c r="Q141" s="16">
        <f>ROUND(E141*P141,0)</f>
        <v>1382080</v>
      </c>
      <c r="R141" s="152">
        <f>IF((P141=0),0,(P141-$F141))</f>
        <v>-398</v>
      </c>
      <c r="S141" s="151">
        <v>33687</v>
      </c>
      <c r="T141" s="16">
        <f>ROUND(E141*S141,0)</f>
        <v>1347480</v>
      </c>
      <c r="U141" s="152">
        <f>IF((S141=0),0,(S141-$F141))</f>
        <v>-1263</v>
      </c>
      <c r="V141" s="153"/>
      <c r="W141" s="17">
        <f>ROUND(E141*V141,0)</f>
        <v>0</v>
      </c>
      <c r="X141" s="154">
        <f>IF((V141=0),0,(V141-$F141))</f>
        <v>0</v>
      </c>
      <c r="Y141" s="151">
        <v>34880</v>
      </c>
      <c r="Z141" s="16">
        <f>ROUND(E141*Y141,0)</f>
        <v>1395200</v>
      </c>
      <c r="AA141" s="152">
        <f>IF((Y141=0),0,(Y141-$F141))</f>
        <v>-70</v>
      </c>
      <c r="AB141" s="151">
        <v>33856</v>
      </c>
      <c r="AC141" s="16">
        <f>ROUND(E141*AB141,0)</f>
        <v>1354240</v>
      </c>
      <c r="AD141" s="152">
        <f>IF((AB141=0),0,(AB141-$F141))</f>
        <v>-1094</v>
      </c>
    </row>
    <row r="142" spans="2:30" ht="32.25" thickBot="1" x14ac:dyDescent="0.25">
      <c r="B142" s="24" t="s">
        <v>222</v>
      </c>
      <c r="C142" s="13" t="s">
        <v>223</v>
      </c>
      <c r="D142" s="24" t="s">
        <v>26</v>
      </c>
      <c r="E142" s="50">
        <v>39.5</v>
      </c>
      <c r="F142" s="15">
        <v>103905</v>
      </c>
      <c r="G142" s="151">
        <v>101411</v>
      </c>
      <c r="H142" s="16">
        <f>ROUND(E142*G142,0)</f>
        <v>4005735</v>
      </c>
      <c r="I142" s="152">
        <f>IF((G142=0),0,(G142-$F142))</f>
        <v>-2494</v>
      </c>
      <c r="J142" s="151">
        <v>100580.04</v>
      </c>
      <c r="K142" s="16">
        <f>ROUND(E142*J142,0)</f>
        <v>3972912</v>
      </c>
      <c r="L142" s="152">
        <f>IF((J142=0),0,(J142-$F142))</f>
        <v>-3324.9600000000064</v>
      </c>
      <c r="M142" s="155">
        <v>19000</v>
      </c>
      <c r="N142" s="22">
        <f>ROUND(E142*M142,0)</f>
        <v>750500</v>
      </c>
      <c r="O142" s="152">
        <f>IF((M142=0),0,(M142-$F142))</f>
        <v>-84905</v>
      </c>
      <c r="P142" s="151">
        <v>102720</v>
      </c>
      <c r="Q142" s="16">
        <f>ROUND(E142*P142,0)</f>
        <v>4057440</v>
      </c>
      <c r="R142" s="152">
        <f>IF((P142=0),0,(P142-$F142))</f>
        <v>-1185</v>
      </c>
      <c r="S142" s="155">
        <v>18786</v>
      </c>
      <c r="T142" s="22">
        <f>ROUND(E142*S142,0)</f>
        <v>742047</v>
      </c>
      <c r="U142" s="152">
        <f>IF((S142=0),0,(S142-$F142))</f>
        <v>-85119</v>
      </c>
      <c r="V142" s="153"/>
      <c r="W142" s="17">
        <f>ROUND(E142*V142,0)</f>
        <v>0</v>
      </c>
      <c r="X142" s="154">
        <f>IF((V142=0),0,(V142-$F142))</f>
        <v>0</v>
      </c>
      <c r="Y142" s="151">
        <v>103697</v>
      </c>
      <c r="Z142" s="16">
        <f>ROUND(E142*Y142,0)</f>
        <v>4096032</v>
      </c>
      <c r="AA142" s="152">
        <f>IF((Y142=0),0,(Y142-$F142))</f>
        <v>-208</v>
      </c>
      <c r="AB142" s="151">
        <v>100653</v>
      </c>
      <c r="AC142" s="16">
        <f>ROUND(E142*AB142,0)</f>
        <v>3975794</v>
      </c>
      <c r="AD142" s="152">
        <f>IF((AB142=0),0,(AB142-$F142))</f>
        <v>-3252</v>
      </c>
    </row>
    <row r="143" spans="2:30" ht="15.75" customHeight="1" thickBot="1" x14ac:dyDescent="0.25">
      <c r="B143" s="25"/>
      <c r="C143" s="26" t="s">
        <v>224</v>
      </c>
      <c r="D143" s="26"/>
      <c r="E143" s="27"/>
      <c r="F143" s="28"/>
      <c r="G143" s="156"/>
      <c r="H143" s="157">
        <f>SUM(H141:H142)</f>
        <v>5370175</v>
      </c>
      <c r="I143" s="158"/>
      <c r="J143" s="156"/>
      <c r="K143" s="157">
        <f>SUM(K141:K142)</f>
        <v>5326176</v>
      </c>
      <c r="L143" s="158"/>
      <c r="M143" s="156"/>
      <c r="N143" s="159">
        <f>SUM(N141:N142)</f>
        <v>2070500</v>
      </c>
      <c r="O143" s="158"/>
      <c r="P143" s="156"/>
      <c r="Q143" s="157">
        <f>SUM(Q141:Q142)</f>
        <v>5439520</v>
      </c>
      <c r="R143" s="158"/>
      <c r="S143" s="156"/>
      <c r="T143" s="159">
        <f>SUM(T141:T142)</f>
        <v>2089527</v>
      </c>
      <c r="U143" s="158"/>
      <c r="V143" s="160"/>
      <c r="W143" s="161">
        <f>SUM(W141:W142)</f>
        <v>0</v>
      </c>
      <c r="X143" s="162"/>
      <c r="Y143" s="156"/>
      <c r="Z143" s="157">
        <f>SUM(Z141:Z142)</f>
        <v>5491232</v>
      </c>
      <c r="AA143" s="158"/>
      <c r="AB143" s="156"/>
      <c r="AC143" s="157">
        <f>SUM(AC141:AC142)</f>
        <v>5330034</v>
      </c>
      <c r="AD143" s="158"/>
    </row>
    <row r="144" spans="2:30" ht="10.5" customHeight="1" x14ac:dyDescent="0.2">
      <c r="B144" s="29"/>
      <c r="C144" s="30"/>
      <c r="D144" s="30"/>
      <c r="E144" s="30"/>
      <c r="F144" s="31"/>
      <c r="G144" s="163"/>
      <c r="H144" s="69"/>
      <c r="I144" s="158"/>
      <c r="J144" s="163"/>
      <c r="K144" s="69"/>
      <c r="L144" s="158"/>
      <c r="M144" s="163"/>
      <c r="N144" s="69"/>
      <c r="O144" s="158"/>
      <c r="P144" s="163"/>
      <c r="Q144" s="69"/>
      <c r="R144" s="158"/>
      <c r="S144" s="163"/>
      <c r="T144" s="69"/>
      <c r="U144" s="158"/>
      <c r="V144" s="164"/>
      <c r="W144" s="70"/>
      <c r="X144" s="162"/>
      <c r="Y144" s="163"/>
      <c r="Z144" s="69"/>
      <c r="AA144" s="158"/>
      <c r="AB144" s="163"/>
      <c r="AC144" s="69"/>
      <c r="AD144" s="158"/>
    </row>
    <row r="145" spans="2:30" ht="15" customHeight="1" x14ac:dyDescent="0.2">
      <c r="B145" s="9">
        <v>18</v>
      </c>
      <c r="C145" s="11" t="s">
        <v>225</v>
      </c>
      <c r="D145" s="35"/>
      <c r="E145" s="35"/>
      <c r="F145" s="35"/>
      <c r="G145" s="165"/>
      <c r="H145" s="36"/>
      <c r="I145" s="35"/>
      <c r="J145" s="165"/>
      <c r="K145" s="36"/>
      <c r="L145" s="35"/>
      <c r="M145" s="165"/>
      <c r="N145" s="36"/>
      <c r="O145" s="35"/>
      <c r="P145" s="165"/>
      <c r="Q145" s="36"/>
      <c r="R145" s="35"/>
      <c r="S145" s="165">
        <v>464649</v>
      </c>
      <c r="T145" s="36"/>
      <c r="U145" s="35"/>
      <c r="V145" s="166"/>
      <c r="W145" s="37"/>
      <c r="X145" s="38"/>
      <c r="Y145" s="165"/>
      <c r="Z145" s="36"/>
      <c r="AA145" s="35"/>
      <c r="AB145" s="165"/>
      <c r="AC145" s="36"/>
      <c r="AD145" s="35"/>
    </row>
    <row r="146" spans="2:30" ht="16.5" customHeight="1" thickBot="1" x14ac:dyDescent="0.25">
      <c r="B146" s="24" t="s">
        <v>226</v>
      </c>
      <c r="C146" s="13" t="s">
        <v>227</v>
      </c>
      <c r="D146" s="24" t="s">
        <v>69</v>
      </c>
      <c r="E146" s="45">
        <v>1</v>
      </c>
      <c r="F146" s="54">
        <v>482063</v>
      </c>
      <c r="G146" s="173">
        <v>470493</v>
      </c>
      <c r="H146" s="16">
        <f>ROUND(E146*G146,0)</f>
        <v>470493</v>
      </c>
      <c r="I146" s="152">
        <f>IF((G146=0),0,(G146-$F146))</f>
        <v>-11570</v>
      </c>
      <c r="J146" s="173">
        <v>466636.984</v>
      </c>
      <c r="K146" s="16">
        <f>ROUND(E146*J146,0)</f>
        <v>466637</v>
      </c>
      <c r="L146" s="152">
        <f>IF((J146=0),0,(J146-$F146))</f>
        <v>-15426.016000000003</v>
      </c>
      <c r="M146" s="173">
        <v>480000</v>
      </c>
      <c r="N146" s="16">
        <f>ROUND(E146*M146,0)</f>
        <v>480000</v>
      </c>
      <c r="O146" s="152">
        <f>IF((M146=0),0,(M146-$F146))</f>
        <v>-2063</v>
      </c>
      <c r="P146" s="173">
        <v>476567</v>
      </c>
      <c r="Q146" s="16">
        <f>ROUND(E146*P146,0)</f>
        <v>476567</v>
      </c>
      <c r="R146" s="152">
        <f>IF((P146=0),0,(P146-$F146))</f>
        <v>-5496</v>
      </c>
      <c r="S146" s="173">
        <v>464649</v>
      </c>
      <c r="T146" s="16">
        <f>ROUND(E146*S146,0)</f>
        <v>464649</v>
      </c>
      <c r="U146" s="152">
        <f>IF((S146=0),0,(S146-$F146))</f>
        <v>-17414</v>
      </c>
      <c r="V146" s="174"/>
      <c r="W146" s="17">
        <f>ROUND(E146*V146,0)</f>
        <v>0</v>
      </c>
      <c r="X146" s="154">
        <f>IF((V146=0),0,(V146-$F146))</f>
        <v>0</v>
      </c>
      <c r="Y146" s="173">
        <v>481099</v>
      </c>
      <c r="Z146" s="16">
        <f>ROUND(E146*Y146,0)</f>
        <v>481099</v>
      </c>
      <c r="AA146" s="152">
        <f>IF((Y146=0),0,(Y146-$F146))</f>
        <v>-964</v>
      </c>
      <c r="AB146" s="173">
        <v>466974</v>
      </c>
      <c r="AC146" s="16">
        <f>ROUND(E146*AB146,0)</f>
        <v>466974</v>
      </c>
      <c r="AD146" s="152">
        <f>IF((AB146=0),0,(AB146-$F146))</f>
        <v>-15089</v>
      </c>
    </row>
    <row r="147" spans="2:30" ht="17.25" customHeight="1" thickBot="1" x14ac:dyDescent="0.25">
      <c r="B147" s="25"/>
      <c r="C147" s="26" t="s">
        <v>228</v>
      </c>
      <c r="D147" s="26"/>
      <c r="E147" s="27"/>
      <c r="F147" s="28"/>
      <c r="G147" s="156"/>
      <c r="H147" s="157">
        <f>SUM(H146)</f>
        <v>470493</v>
      </c>
      <c r="I147" s="158"/>
      <c r="J147" s="156"/>
      <c r="K147" s="157">
        <f>SUM(K146)</f>
        <v>466637</v>
      </c>
      <c r="L147" s="158"/>
      <c r="M147" s="156"/>
      <c r="N147" s="157">
        <f>SUM(N146)</f>
        <v>480000</v>
      </c>
      <c r="O147" s="158"/>
      <c r="P147" s="156"/>
      <c r="Q147" s="157">
        <f>SUM(Q146)</f>
        <v>476567</v>
      </c>
      <c r="R147" s="158"/>
      <c r="S147" s="156"/>
      <c r="T147" s="157">
        <f>SUM(T146)</f>
        <v>464649</v>
      </c>
      <c r="U147" s="158"/>
      <c r="V147" s="160"/>
      <c r="W147" s="161">
        <f>SUM(W146)</f>
        <v>0</v>
      </c>
      <c r="X147" s="162"/>
      <c r="Y147" s="156"/>
      <c r="Z147" s="157">
        <f>SUM(Z146)</f>
        <v>481099</v>
      </c>
      <c r="AA147" s="158"/>
      <c r="AB147" s="156"/>
      <c r="AC147" s="157">
        <f>SUM(AC146)</f>
        <v>466974</v>
      </c>
      <c r="AD147" s="158"/>
    </row>
    <row r="148" spans="2:30" ht="11.25" customHeight="1" thickBot="1" x14ac:dyDescent="0.25">
      <c r="B148" s="63"/>
      <c r="C148" s="63"/>
      <c r="D148" s="63"/>
      <c r="E148" s="63"/>
      <c r="F148" s="63"/>
      <c r="G148" s="180"/>
      <c r="H148" s="71"/>
      <c r="I148" s="158"/>
      <c r="J148" s="180"/>
      <c r="K148" s="71"/>
      <c r="L148" s="158"/>
      <c r="M148" s="180"/>
      <c r="N148" s="71"/>
      <c r="O148" s="158"/>
      <c r="P148" s="180"/>
      <c r="Q148" s="71"/>
      <c r="R148" s="158"/>
      <c r="S148" s="180"/>
      <c r="T148" s="71"/>
      <c r="U148" s="158"/>
      <c r="V148" s="181"/>
      <c r="W148" s="72"/>
      <c r="X148" s="162"/>
      <c r="Y148" s="180"/>
      <c r="Z148" s="71"/>
      <c r="AA148" s="158"/>
      <c r="AB148" s="180"/>
      <c r="AC148" s="71"/>
      <c r="AD148" s="158"/>
    </row>
    <row r="149" spans="2:30" ht="20.25" customHeight="1" thickBot="1" x14ac:dyDescent="0.25">
      <c r="B149" s="73"/>
      <c r="C149" s="74" t="s">
        <v>229</v>
      </c>
      <c r="D149" s="74"/>
      <c r="E149" s="74"/>
      <c r="F149" s="75"/>
      <c r="G149" s="183"/>
      <c r="H149" s="76">
        <f>H30+H35+H39+H48+H52+H61+H75+H94+H98+H103+H113+H118+H123+H132+H138+H143+H147</f>
        <v>317058321</v>
      </c>
      <c r="I149" s="75"/>
      <c r="J149" s="183"/>
      <c r="K149" s="76">
        <f>K30+K35+K39+K48+K52+K61+K75+K94+K98+K103+K113+K118+K123+K132+K138+K143+K147</f>
        <v>314459463</v>
      </c>
      <c r="L149" s="75"/>
      <c r="M149" s="183"/>
      <c r="N149" s="76">
        <f>N30+N35+N39+N48+N52+N61+N75+N94+N98+N103+N113+N118+N123+N132+N138+N143+N147</f>
        <v>613903416</v>
      </c>
      <c r="O149" s="75"/>
      <c r="P149" s="183"/>
      <c r="Q149" s="76">
        <f>Q30+Q35+Q39+Q48+Q52+Q61+Q75+Q94+Q98+Q103+Q113+Q118+Q123+Q132+Q138+Q143+Q147</f>
        <v>321150913</v>
      </c>
      <c r="R149" s="75"/>
      <c r="S149" s="183"/>
      <c r="T149" s="76">
        <f>T30+T35+T39+T48+T52+T61+T75+T94+T98+T103+T113+T118+T123+T132+T138+T143+T147</f>
        <v>634378686</v>
      </c>
      <c r="U149" s="75"/>
      <c r="V149" s="184"/>
      <c r="W149" s="77">
        <f>W30+W35+W39+W48+W52+W61+W75+W94+W98+W103+W113+W118+W123+W132+W138+W143+W147</f>
        <v>0</v>
      </c>
      <c r="X149" s="185"/>
      <c r="Y149" s="183"/>
      <c r="Z149" s="76">
        <f>Z30+Z35+Z39+Z48+Z52+Z61+Z75+Z94+Z98+Z103+Z113+Z118+Z123+Z132+Z138+Z143+Z147</f>
        <v>324204823</v>
      </c>
      <c r="AA149" s="75"/>
      <c r="AB149" s="183"/>
      <c r="AC149" s="76">
        <f>AC30+AC35+AC39+AC48+AC52+AC61+AC75+AC94+AC98+AC103+AC113+AC118+AC123+AC132+AC138+AC143+AC147</f>
        <v>314686508</v>
      </c>
      <c r="AD149" s="186"/>
    </row>
    <row r="150" spans="2:30" ht="12" customHeight="1" thickBot="1" x14ac:dyDescent="0.25">
      <c r="B150" s="29"/>
      <c r="C150" s="30"/>
      <c r="D150" s="30"/>
      <c r="E150" s="30"/>
      <c r="F150" s="60"/>
      <c r="G150" s="177"/>
      <c r="H150" s="32"/>
      <c r="I150" s="158"/>
      <c r="J150" s="177"/>
      <c r="K150" s="32"/>
      <c r="L150" s="158"/>
      <c r="M150" s="177"/>
      <c r="N150" s="32"/>
      <c r="O150" s="158"/>
      <c r="P150" s="177"/>
      <c r="Q150" s="32"/>
      <c r="R150" s="158"/>
      <c r="S150" s="177"/>
      <c r="T150" s="32"/>
      <c r="U150" s="158"/>
      <c r="V150" s="178"/>
      <c r="W150" s="33"/>
      <c r="X150" s="162"/>
      <c r="Y150" s="177"/>
      <c r="Z150" s="32"/>
      <c r="AA150" s="158"/>
      <c r="AB150" s="177"/>
      <c r="AC150" s="32"/>
      <c r="AD150" s="158"/>
    </row>
    <row r="151" spans="2:30" ht="24.75" customHeight="1" thickBot="1" x14ac:dyDescent="0.25">
      <c r="B151" s="73"/>
      <c r="C151" s="78" t="s">
        <v>230</v>
      </c>
      <c r="D151" s="78"/>
      <c r="E151" s="79"/>
      <c r="F151" s="80" t="s">
        <v>231</v>
      </c>
      <c r="G151" s="187" t="s">
        <v>232</v>
      </c>
      <c r="H151" s="81"/>
      <c r="I151" s="82"/>
      <c r="J151" s="188" t="s">
        <v>232</v>
      </c>
      <c r="K151" s="81"/>
      <c r="L151" s="82"/>
      <c r="M151" s="187" t="s">
        <v>232</v>
      </c>
      <c r="N151" s="81"/>
      <c r="O151" s="82"/>
      <c r="P151" s="187" t="s">
        <v>232</v>
      </c>
      <c r="Q151" s="81"/>
      <c r="R151" s="82"/>
      <c r="S151" s="187" t="s">
        <v>232</v>
      </c>
      <c r="T151" s="81"/>
      <c r="U151" s="82"/>
      <c r="V151" s="189"/>
      <c r="W151" s="83"/>
      <c r="X151" s="84"/>
      <c r="Y151" s="187" t="s">
        <v>232</v>
      </c>
      <c r="Z151" s="81"/>
      <c r="AA151" s="82"/>
      <c r="AB151" s="187" t="s">
        <v>232</v>
      </c>
      <c r="AC151" s="81"/>
      <c r="AD151" s="85"/>
    </row>
    <row r="152" spans="2:30" ht="20.45" customHeight="1" x14ac:dyDescent="0.2">
      <c r="B152" s="86" t="s">
        <v>233</v>
      </c>
      <c r="C152" s="87"/>
      <c r="D152" s="87" t="s">
        <v>234</v>
      </c>
      <c r="E152" s="88"/>
      <c r="F152" s="89">
        <v>0.2</v>
      </c>
      <c r="G152" s="190">
        <v>0.2</v>
      </c>
      <c r="H152" s="43">
        <f>ROUND((H149*G152),0)</f>
        <v>63411664</v>
      </c>
      <c r="I152" s="158"/>
      <c r="J152" s="190">
        <v>0.2</v>
      </c>
      <c r="K152" s="43">
        <f>ROUND((K149*J152),0)</f>
        <v>62891893</v>
      </c>
      <c r="L152" s="158"/>
      <c r="M152" s="190">
        <v>0.2</v>
      </c>
      <c r="N152" s="43">
        <f>ROUND((N149*M152),0)</f>
        <v>122780683</v>
      </c>
      <c r="O152" s="158"/>
      <c r="P152" s="190">
        <v>0.2</v>
      </c>
      <c r="Q152" s="43">
        <f>ROUND((Q149*P152),0)</f>
        <v>64230183</v>
      </c>
      <c r="R152" s="158"/>
      <c r="S152" s="190">
        <v>0.2</v>
      </c>
      <c r="T152" s="43">
        <f>ROUND((T149*S152),0)</f>
        <v>126875737</v>
      </c>
      <c r="U152" s="158"/>
      <c r="V152" s="191"/>
      <c r="W152" s="44">
        <f>ROUND((W149*V152),0)</f>
        <v>0</v>
      </c>
      <c r="X152" s="162"/>
      <c r="Y152" s="190">
        <v>0.2</v>
      </c>
      <c r="Z152" s="43">
        <f>ROUND((Z149*Y152),0)</f>
        <v>64840965</v>
      </c>
      <c r="AA152" s="158"/>
      <c r="AB152" s="190">
        <v>0.2</v>
      </c>
      <c r="AC152" s="43">
        <f>ROUND((AC149*AB152),0)</f>
        <v>62937302</v>
      </c>
      <c r="AD152" s="158"/>
    </row>
    <row r="153" spans="2:30" ht="23.25" customHeight="1" x14ac:dyDescent="0.2">
      <c r="B153" s="90"/>
      <c r="C153" s="91"/>
      <c r="D153" s="91" t="s">
        <v>235</v>
      </c>
      <c r="E153" s="92"/>
      <c r="F153" s="93">
        <v>0.02</v>
      </c>
      <c r="G153" s="192">
        <v>0.02</v>
      </c>
      <c r="H153" s="16">
        <f>ROUND((H149*G153),0)</f>
        <v>6341166</v>
      </c>
      <c r="I153" s="158"/>
      <c r="J153" s="192">
        <v>0.02</v>
      </c>
      <c r="K153" s="16">
        <f>ROUND((K149*J153),0)</f>
        <v>6289189</v>
      </c>
      <c r="L153" s="158"/>
      <c r="M153" s="192">
        <v>0.02</v>
      </c>
      <c r="N153" s="16">
        <f>ROUND((N149*M153),0)</f>
        <v>12278068</v>
      </c>
      <c r="O153" s="158"/>
      <c r="P153" s="192">
        <v>0.02</v>
      </c>
      <c r="Q153" s="16">
        <f>ROUND((Q149*P153),0)</f>
        <v>6423018</v>
      </c>
      <c r="R153" s="158"/>
      <c r="S153" s="192">
        <v>0.02</v>
      </c>
      <c r="T153" s="16">
        <f>ROUND((T149*S153),0)</f>
        <v>12687574</v>
      </c>
      <c r="U153" s="158"/>
      <c r="V153" s="193"/>
      <c r="W153" s="17">
        <f>ROUND((W149*V153),0)</f>
        <v>0</v>
      </c>
      <c r="X153" s="162"/>
      <c r="Y153" s="192">
        <v>0.02</v>
      </c>
      <c r="Z153" s="16">
        <f>ROUND((Z149*Y153),0)</f>
        <v>6484096</v>
      </c>
      <c r="AA153" s="158"/>
      <c r="AB153" s="192">
        <v>0.02</v>
      </c>
      <c r="AC153" s="16">
        <f>ROUND((AC149*AB153),0)</f>
        <v>6293730</v>
      </c>
      <c r="AD153" s="158"/>
    </row>
    <row r="154" spans="2:30" ht="18" customHeight="1" thickBot="1" x14ac:dyDescent="0.25">
      <c r="B154" s="94"/>
      <c r="C154" s="95"/>
      <c r="D154" s="95" t="s">
        <v>236</v>
      </c>
      <c r="E154" s="96"/>
      <c r="F154" s="97">
        <v>0.06</v>
      </c>
      <c r="G154" s="194">
        <v>0.06</v>
      </c>
      <c r="H154" s="98">
        <f>ROUND((H149*G154),0)</f>
        <v>19023499</v>
      </c>
      <c r="I154" s="158"/>
      <c r="J154" s="194">
        <v>0.06</v>
      </c>
      <c r="K154" s="98">
        <f>ROUND((K149*J154),0)</f>
        <v>18867568</v>
      </c>
      <c r="L154" s="158"/>
      <c r="M154" s="194">
        <v>0.06</v>
      </c>
      <c r="N154" s="98">
        <f>ROUND((N149*M154),0)</f>
        <v>36834205</v>
      </c>
      <c r="O154" s="158"/>
      <c r="P154" s="194">
        <v>0.06</v>
      </c>
      <c r="Q154" s="98">
        <f>ROUND((Q149*P154),0)</f>
        <v>19269055</v>
      </c>
      <c r="R154" s="158"/>
      <c r="S154" s="194">
        <v>0.06</v>
      </c>
      <c r="T154" s="98">
        <f>ROUND((T149*S154),0)</f>
        <v>38062721</v>
      </c>
      <c r="U154" s="158"/>
      <c r="V154" s="195"/>
      <c r="W154" s="99">
        <f>ROUND((W149*V154),0)</f>
        <v>0</v>
      </c>
      <c r="X154" s="162"/>
      <c r="Y154" s="194">
        <v>0.06</v>
      </c>
      <c r="Z154" s="98">
        <f>ROUND((Z149*Y154),0)</f>
        <v>19452289</v>
      </c>
      <c r="AA154" s="158"/>
      <c r="AB154" s="194">
        <v>0.06</v>
      </c>
      <c r="AC154" s="98">
        <f>ROUND((AC149*AB154),0)</f>
        <v>18881190</v>
      </c>
      <c r="AD154" s="158"/>
    </row>
    <row r="155" spans="2:30" ht="19.5" customHeight="1" thickBot="1" x14ac:dyDescent="0.25">
      <c r="B155" s="100" t="s">
        <v>237</v>
      </c>
      <c r="C155" s="74"/>
      <c r="D155" s="74"/>
      <c r="E155" s="74"/>
      <c r="F155" s="75"/>
      <c r="G155" s="183"/>
      <c r="H155" s="101">
        <f>SUM(H149:H154)</f>
        <v>405834650</v>
      </c>
      <c r="I155" s="75"/>
      <c r="J155" s="183"/>
      <c r="K155" s="101">
        <f>SUM(K149:K154)</f>
        <v>402508113</v>
      </c>
      <c r="L155" s="75"/>
      <c r="M155" s="183"/>
      <c r="N155" s="101">
        <f>SUM(N149:N154)</f>
        <v>785796372</v>
      </c>
      <c r="O155" s="75"/>
      <c r="P155" s="183"/>
      <c r="Q155" s="101">
        <f>SUM(Q149:Q154)</f>
        <v>411073169</v>
      </c>
      <c r="R155" s="75"/>
      <c r="S155" s="183"/>
      <c r="T155" s="101">
        <f>SUM(T149:T154)</f>
        <v>812004718</v>
      </c>
      <c r="U155" s="75"/>
      <c r="V155" s="184"/>
      <c r="W155" s="102">
        <f>SUM(W149:W154)</f>
        <v>0</v>
      </c>
      <c r="X155" s="185"/>
      <c r="Y155" s="183"/>
      <c r="Z155" s="101">
        <f>SUM(Z149:Z154)</f>
        <v>414982173</v>
      </c>
      <c r="AA155" s="75"/>
      <c r="AB155" s="183"/>
      <c r="AC155" s="101">
        <f>SUM(AC149:AC154)</f>
        <v>402798730</v>
      </c>
      <c r="AD155" s="186"/>
    </row>
    <row r="156" spans="2:30" ht="21.75" customHeight="1" thickBot="1" x14ac:dyDescent="0.25">
      <c r="B156" s="103" t="s">
        <v>238</v>
      </c>
      <c r="C156" s="104"/>
      <c r="D156" s="104"/>
      <c r="E156" s="105"/>
      <c r="F156" s="106">
        <v>0.19</v>
      </c>
      <c r="G156" s="190">
        <v>0.19</v>
      </c>
      <c r="H156" s="107">
        <f>ROUND((H154*G156),0)</f>
        <v>3614465</v>
      </c>
      <c r="I156" s="158"/>
      <c r="J156" s="190">
        <v>0.19</v>
      </c>
      <c r="K156" s="107">
        <f>ROUND((K154*J156),0)</f>
        <v>3584838</v>
      </c>
      <c r="L156" s="158"/>
      <c r="M156" s="190">
        <v>0.19</v>
      </c>
      <c r="N156" s="107">
        <f>ROUND((N154*M156),0)</f>
        <v>6998499</v>
      </c>
      <c r="O156" s="158"/>
      <c r="P156" s="190">
        <v>0.19</v>
      </c>
      <c r="Q156" s="107">
        <f>ROUND((Q154*P156),0)</f>
        <v>3661120</v>
      </c>
      <c r="R156" s="158"/>
      <c r="S156" s="190">
        <v>0.19</v>
      </c>
      <c r="T156" s="107">
        <f>ROUND((T154*S156),0)</f>
        <v>7231917</v>
      </c>
      <c r="U156" s="158"/>
      <c r="V156" s="191"/>
      <c r="W156" s="108">
        <f>ROUND((W154*V156),0)</f>
        <v>0</v>
      </c>
      <c r="X156" s="162"/>
      <c r="Y156" s="190">
        <v>0.19</v>
      </c>
      <c r="Z156" s="107">
        <f>ROUND((Z154*Y156),0)</f>
        <v>3695935</v>
      </c>
      <c r="AA156" s="158"/>
      <c r="AB156" s="190">
        <v>0.19</v>
      </c>
      <c r="AC156" s="107">
        <f>ROUND((AC154*AB156),0)</f>
        <v>3587426</v>
      </c>
      <c r="AD156" s="158"/>
    </row>
    <row r="157" spans="2:30" ht="23.25" customHeight="1" thickBot="1" x14ac:dyDescent="0.25">
      <c r="B157" s="109" t="s">
        <v>239</v>
      </c>
      <c r="C157" s="110"/>
      <c r="D157" s="110"/>
      <c r="E157" s="110"/>
      <c r="F157" s="110"/>
      <c r="G157" s="196"/>
      <c r="H157" s="111">
        <f>H155+H156</f>
        <v>409449115</v>
      </c>
      <c r="I157" s="197"/>
      <c r="J157" s="196"/>
      <c r="K157" s="111">
        <f>K155+K156</f>
        <v>406092951</v>
      </c>
      <c r="L157" s="197"/>
      <c r="M157" s="196"/>
      <c r="N157" s="111">
        <f>N155+N156</f>
        <v>792794871</v>
      </c>
      <c r="O157" s="197"/>
      <c r="P157" s="196"/>
      <c r="Q157" s="111">
        <f>Q155+Q156</f>
        <v>414734289</v>
      </c>
      <c r="R157" s="197"/>
      <c r="S157" s="196"/>
      <c r="T157" s="111">
        <f>T155+T156</f>
        <v>819236635</v>
      </c>
      <c r="U157" s="197"/>
      <c r="V157" s="198"/>
      <c r="W157" s="112">
        <f>W155+W156</f>
        <v>0</v>
      </c>
      <c r="X157" s="199"/>
      <c r="Y157" s="196"/>
      <c r="Z157" s="111">
        <f>Z155+Z156</f>
        <v>418678108</v>
      </c>
      <c r="AA157" s="197"/>
      <c r="AB157" s="196"/>
      <c r="AC157" s="111">
        <f>AC155+AC156</f>
        <v>406386156</v>
      </c>
      <c r="AD157" s="200"/>
    </row>
    <row r="158" spans="2:30" ht="70.5" customHeight="1" thickBot="1" x14ac:dyDescent="0.25">
      <c r="G158" s="201" t="s">
        <v>240</v>
      </c>
      <c r="H158" s="202"/>
      <c r="I158" s="203"/>
      <c r="J158" s="201" t="s">
        <v>240</v>
      </c>
      <c r="K158" s="202"/>
      <c r="L158" s="203"/>
      <c r="M158" s="204" t="s">
        <v>241</v>
      </c>
      <c r="N158" s="205"/>
      <c r="O158" s="206"/>
      <c r="P158" s="201" t="s">
        <v>240</v>
      </c>
      <c r="Q158" s="202"/>
      <c r="R158" s="203"/>
      <c r="S158" s="204" t="s">
        <v>241</v>
      </c>
      <c r="T158" s="205"/>
      <c r="U158" s="206"/>
      <c r="V158" s="207" t="s">
        <v>242</v>
      </c>
      <c r="W158" s="208"/>
      <c r="X158" s="209"/>
      <c r="Y158" s="201" t="s">
        <v>240</v>
      </c>
      <c r="Z158" s="202"/>
      <c r="AA158" s="203"/>
      <c r="AB158" s="201" t="s">
        <v>240</v>
      </c>
      <c r="AC158" s="202"/>
      <c r="AD158" s="203"/>
    </row>
    <row r="159" spans="2:30" x14ac:dyDescent="0.2">
      <c r="B159" s="116"/>
      <c r="C159" s="116"/>
      <c r="D159" s="116"/>
      <c r="E159" s="116"/>
      <c r="F159" s="116"/>
      <c r="G159" s="116"/>
      <c r="H159" s="116"/>
    </row>
    <row r="160" spans="2:30" ht="14.25" x14ac:dyDescent="0.2">
      <c r="B160" s="117"/>
      <c r="C160" s="117"/>
      <c r="D160" s="117"/>
      <c r="E160" s="117"/>
      <c r="F160" s="117"/>
      <c r="G160" s="117"/>
      <c r="H160" s="117"/>
      <c r="I160" s="118"/>
    </row>
    <row r="161" spans="2:9" ht="14.25" x14ac:dyDescent="0.2">
      <c r="C161" s="118"/>
      <c r="D161" s="118"/>
      <c r="E161" s="118"/>
      <c r="F161" s="118"/>
      <c r="G161" s="118"/>
      <c r="H161" s="118"/>
      <c r="I161" s="118"/>
    </row>
    <row r="162" spans="2:9" ht="14.25" x14ac:dyDescent="0.2">
      <c r="B162" s="116"/>
      <c r="C162" s="116"/>
      <c r="D162" s="116"/>
      <c r="E162" s="116"/>
      <c r="F162" s="116"/>
      <c r="G162" s="116"/>
      <c r="H162" s="116"/>
      <c r="I162" s="118"/>
    </row>
    <row r="163" spans="2:9" ht="14.25" x14ac:dyDescent="0.2">
      <c r="B163" s="117"/>
      <c r="C163" s="117"/>
      <c r="D163" s="117"/>
      <c r="E163" s="117"/>
      <c r="F163" s="117"/>
      <c r="G163" s="117"/>
      <c r="H163" s="117"/>
      <c r="I163" s="118"/>
    </row>
    <row r="164" spans="2:9" ht="14.25" x14ac:dyDescent="0.2">
      <c r="C164" s="118"/>
      <c r="D164" s="118"/>
      <c r="E164" s="118"/>
      <c r="F164" s="118"/>
      <c r="G164" s="118"/>
      <c r="H164" s="118"/>
      <c r="I164" s="118"/>
    </row>
    <row r="165" spans="2:9" ht="14.25" x14ac:dyDescent="0.2">
      <c r="B165" s="116"/>
      <c r="C165" s="116"/>
      <c r="D165" s="116"/>
      <c r="E165" s="116"/>
      <c r="F165" s="116"/>
      <c r="G165" s="116"/>
      <c r="H165" s="116"/>
      <c r="I165" s="118"/>
    </row>
    <row r="166" spans="2:9" ht="14.25" x14ac:dyDescent="0.2">
      <c r="B166" s="117"/>
      <c r="C166" s="117"/>
      <c r="D166" s="117"/>
      <c r="E166" s="117"/>
      <c r="F166" s="117"/>
      <c r="G166" s="117"/>
      <c r="H166" s="117"/>
      <c r="I166" s="118"/>
    </row>
    <row r="167" spans="2:9" ht="14.25" x14ac:dyDescent="0.2">
      <c r="C167" s="118"/>
      <c r="D167" s="118"/>
      <c r="E167" s="118"/>
      <c r="F167" s="118"/>
      <c r="G167" s="118"/>
      <c r="H167" s="118"/>
      <c r="I167" s="118"/>
    </row>
    <row r="168" spans="2:9" ht="14.25" x14ac:dyDescent="0.2">
      <c r="B168" s="116"/>
      <c r="C168" s="116"/>
      <c r="D168" s="116"/>
      <c r="E168" s="116"/>
      <c r="F168" s="116"/>
      <c r="G168" s="116"/>
      <c r="H168" s="116"/>
      <c r="I168" s="118"/>
    </row>
    <row r="169" spans="2:9" ht="14.25" x14ac:dyDescent="0.2">
      <c r="B169" s="117"/>
      <c r="C169" s="117"/>
      <c r="D169" s="117"/>
      <c r="E169" s="117"/>
      <c r="F169" s="117"/>
      <c r="G169" s="117"/>
      <c r="H169" s="117"/>
      <c r="I169" s="118"/>
    </row>
    <row r="170" spans="2:9" ht="14.25" x14ac:dyDescent="0.2">
      <c r="C170" s="118"/>
      <c r="D170" s="118"/>
      <c r="E170" s="118"/>
      <c r="F170" s="118"/>
      <c r="G170" s="118"/>
      <c r="H170" s="118"/>
      <c r="I170" s="118"/>
    </row>
    <row r="171" spans="2:9" ht="14.25" x14ac:dyDescent="0.2">
      <c r="B171" s="116"/>
      <c r="C171" s="116"/>
      <c r="D171" s="116"/>
      <c r="E171" s="116"/>
      <c r="F171" s="116"/>
      <c r="G171" s="116"/>
      <c r="H171" s="116"/>
      <c r="I171" s="118"/>
    </row>
    <row r="172" spans="2:9" ht="14.25" x14ac:dyDescent="0.2">
      <c r="B172" s="117"/>
      <c r="C172" s="117"/>
      <c r="D172" s="117"/>
      <c r="E172" s="117"/>
      <c r="F172" s="117"/>
      <c r="G172" s="117"/>
      <c r="H172" s="117"/>
      <c r="I172" s="118"/>
    </row>
    <row r="173" spans="2:9" ht="14.25" x14ac:dyDescent="0.2">
      <c r="B173" s="117"/>
      <c r="C173" s="117"/>
      <c r="D173" s="117"/>
      <c r="E173" s="117"/>
      <c r="F173" s="117"/>
      <c r="G173" s="117"/>
      <c r="H173" s="117"/>
      <c r="I173" s="117"/>
    </row>
    <row r="174" spans="2:9" x14ac:dyDescent="0.2">
      <c r="F174" s="114"/>
      <c r="G174" s="114"/>
    </row>
  </sheetData>
  <sheetProtection algorithmName="SHA-512" hashValue="joDyELahyBVRdVCwG7/gU/5uM0oLk0fSLmQoc8UuHhKNWl4Dww4b2UmVG/d7XhlPjbdvbF5apA70oBzxEZO0Dw==" saltValue="kRTk43ecosEIGNWhShfKTQ==" spinCount="100000" sheet="1" formatCells="0" formatColumns="0" formatRows="0" insertColumns="0" insertRows="0" insertHyperlinks="0" deleteColumns="0" deleteRows="0" sort="0" autoFilter="0" pivotTables="0"/>
  <mergeCells count="65">
    <mergeCell ref="B171:H171"/>
    <mergeCell ref="B172:H172"/>
    <mergeCell ref="B173:I173"/>
    <mergeCell ref="B162:H162"/>
    <mergeCell ref="B163:H163"/>
    <mergeCell ref="B165:H165"/>
    <mergeCell ref="B166:H166"/>
    <mergeCell ref="B168:H168"/>
    <mergeCell ref="B169:H169"/>
    <mergeCell ref="S158:U158"/>
    <mergeCell ref="V158:X158"/>
    <mergeCell ref="Y158:AA158"/>
    <mergeCell ref="AB158:AD158"/>
    <mergeCell ref="B159:H159"/>
    <mergeCell ref="B160:H160"/>
    <mergeCell ref="B156:E156"/>
    <mergeCell ref="B157:F157"/>
    <mergeCell ref="G158:I158"/>
    <mergeCell ref="J158:L158"/>
    <mergeCell ref="M158:O158"/>
    <mergeCell ref="P158:R158"/>
    <mergeCell ref="C149:E149"/>
    <mergeCell ref="B152:C154"/>
    <mergeCell ref="D152:E152"/>
    <mergeCell ref="D153:E153"/>
    <mergeCell ref="D154:E154"/>
    <mergeCell ref="B155:E155"/>
    <mergeCell ref="C123:E123"/>
    <mergeCell ref="C132:E132"/>
    <mergeCell ref="C134:E134"/>
    <mergeCell ref="C138:E138"/>
    <mergeCell ref="C143:E143"/>
    <mergeCell ref="C147:E147"/>
    <mergeCell ref="C61:E61"/>
    <mergeCell ref="C75:E75"/>
    <mergeCell ref="C94:E94"/>
    <mergeCell ref="C98:E98"/>
    <mergeCell ref="C113:E113"/>
    <mergeCell ref="C118:E118"/>
    <mergeCell ref="AB10:AD10"/>
    <mergeCell ref="C30:E30"/>
    <mergeCell ref="C35:E35"/>
    <mergeCell ref="C39:E39"/>
    <mergeCell ref="C48:E48"/>
    <mergeCell ref="C52:E52"/>
    <mergeCell ref="Y9:AA9"/>
    <mergeCell ref="AB9:AD9"/>
    <mergeCell ref="A10:F10"/>
    <mergeCell ref="G10:I10"/>
    <mergeCell ref="J10:L10"/>
    <mergeCell ref="M10:O10"/>
    <mergeCell ref="P10:R10"/>
    <mergeCell ref="S10:U10"/>
    <mergeCell ref="V10:X10"/>
    <mergeCell ref="Y10:AA10"/>
    <mergeCell ref="C1:AD1"/>
    <mergeCell ref="A3:AD3"/>
    <mergeCell ref="A5:R5"/>
    <mergeCell ref="A7:F7"/>
    <mergeCell ref="G9:I9"/>
    <mergeCell ref="J9:L9"/>
    <mergeCell ref="M9:O9"/>
    <mergeCell ref="P9:R9"/>
    <mergeCell ref="S9:U9"/>
    <mergeCell ref="V9:X9"/>
  </mergeCells>
  <pageMargins left="0.75" right="0.75" top="1" bottom="1" header="0.5" footer="0.5"/>
  <pageSetup scale="23" orientation="portrait" r:id="rId1"/>
  <rowBreaks count="3" manualBreakCount="3">
    <brk id="39" max="16383" man="1"/>
    <brk id="119" max="29" man="1"/>
    <brk id="150" max="2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087ED575-720D-4590-882D-D23F04DC8AE0}"/>
</file>

<file path=customXml/itemProps2.xml><?xml version="1.0" encoding="utf-8"?>
<ds:datastoreItem xmlns:ds="http://schemas.openxmlformats.org/officeDocument/2006/customXml" ds:itemID="{3C989049-2D1C-452A-828D-C20766ED87E4}"/>
</file>

<file path=customXml/itemProps3.xml><?xml version="1.0" encoding="utf-8"?>
<ds:datastoreItem xmlns:ds="http://schemas.openxmlformats.org/officeDocument/2006/customXml" ds:itemID="{928F7FE8-9B12-481E-AA44-AD7AC9A8436D}"/>
</file>

<file path=customXml/itemProps4.xml><?xml version="1.0" encoding="utf-8"?>
<ds:datastoreItem xmlns:ds="http://schemas.openxmlformats.org/officeDocument/2006/customXml" ds:itemID="{D5EDD861-2D48-4A74-8D77-043C7B4B0E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VERIFICACIÓN PROPUESTA F 4</vt:lpstr>
      <vt:lpstr>'VERIFICACIÓN PROPUESTA F 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Yasmith Umana Rodriguez</dc:creator>
  <cp:lastModifiedBy>Maria Yasmith Umana Rodriguez</cp:lastModifiedBy>
  <dcterms:created xsi:type="dcterms:W3CDTF">2026-04-21T20:46:00Z</dcterms:created>
  <dcterms:modified xsi:type="dcterms:W3CDTF">2026-04-21T20:48:49Z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a253a7b7-6899-44df-abb6-85189e6cf016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a253a7b7-6899-44df-abb6-85189e6cf016</vt:lpwstr>
  </property>
  <property fmtid="{D5CDD505-2E9C-101B-9397-08002B2CF9AE}" pid="6" name="UserId">
    <vt:lpwstr>Maria Yasmith Umana Rodriguez</vt:lpwstr>
  </property>
  <property fmtid="{D5CDD505-2E9C-101B-9397-08002B2CF9AE}" pid="7" name="TagDateTime">
    <vt:lpwstr>2026-04-21T20:46:01Z</vt:lpwstr>
  </property>
  <property fmtid="{D5CDD505-2E9C-101B-9397-08002B2CF9AE}" pid="8" name="GVData">
    <vt:lpwstr>eyJPUyI6IldpbmRvd3MiLCJkb2NJRCI6ImEyNTNhN2I3LTY4OTktNDRkZi1hYmI2LTg1MTg5ZTZjZjAxNiIsImRvY1N0YXRlIjoie30iLCJwYXJlbnRMaW5lSWRzIjoiW10iLCJ3cml0dGVuS2V5cyI6IltcImd2ZG9jaWRcIixcIkNsYXNzaWZpY2F0aW9uVGFnU2V0</vt:lpwstr>
  </property>
  <property fmtid="{D5CDD505-2E9C-101B-9397-08002B2CF9AE}" pid="9" name="GVData0">
    <vt:lpwstr>SWRcIixcIkNvbXBsaWFuY2VUYWdTZXRJZFwiLFwiRmlsZUlkXCIsXCJVc2VySWRcIixcIlRhZ0RhdGVUaW1lXCJdIiwibm9PZkd2RGF0YUVudHJpZXMiOiI1IiwibGluZUlkIjoiYjEyZDM2MWYtOTlmZC00MTE1LWFmNzQtMGIyOTY2MGQ1MTlmIn0=</vt:lpwstr>
  </property>
  <property fmtid="{D5CDD505-2E9C-101B-9397-08002B2CF9AE}" pid="10" name="GVData1">
    <vt:lpwstr>(end)</vt:lpwstr>
  </property>
  <property fmtid="{D5CDD505-2E9C-101B-9397-08002B2CF9AE}" pid="11" name="ContentTypeId">
    <vt:lpwstr>0x0101005863B650E9255644A1B24DBA1F101A74</vt:lpwstr>
  </property>
</Properties>
</file>