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3"/>
  <workbookPr defaultThemeVersion="166925"/>
  <mc:AlternateContent xmlns:mc="http://schemas.openxmlformats.org/markup-compatibility/2006">
    <mc:Choice Requires="x15">
      <x15ac:absPath xmlns:x15ac="http://schemas.microsoft.com/office/spreadsheetml/2010/11/ac" url="https://sena4-my.sharepoint.com/personal/sandra_martinez_sena_edu_co/Documents/Desktop/CONTRATACION BIENES Y SERVICIOS 2026/SUSANA/MC-CLD-CPA-0032-2026/"/>
    </mc:Choice>
  </mc:AlternateContent>
  <xr:revisionPtr revIDLastSave="273" documentId="8_{1343FAE4-202D-45EF-9D03-F47811514EF6}" xr6:coauthVersionLast="47" xr6:coauthVersionMax="47" xr10:uidLastSave="{F0836142-C67E-4D93-BF40-EFBC9BE2857A}"/>
  <bookViews>
    <workbookView xWindow="-110" yWindow="-110" windowWidth="19420" windowHeight="11500" tabRatio="781" firstSheet="5" activeTab="5" xr2:uid="{00000000-000D-0000-FFFF-FFFF00000000}"/>
  </bookViews>
  <sheets>
    <sheet name="Aguas " sheetId="5" state="hidden" r:id="rId1"/>
    <sheet name="Suelos" sheetId="8" state="hidden" r:id="rId2"/>
    <sheet name="Fauna" sheetId="10" state="hidden" r:id="rId3"/>
    <sheet name="Flora" sheetId="9" state="hidden" r:id="rId4"/>
    <sheet name="Hoja6" sheetId="11" state="hidden" r:id="rId5"/>
    <sheet name="4 2026 MOTORES " sheetId="20" r:id="rId6"/>
    <sheet name="Materiales ambientales (3)" sheetId="16" state="hidden" r:id="rId7"/>
    <sheet name="Hoja2" sheetId="13" state="hidden" r:id="rId8"/>
    <sheet name="Materiales ambientales (2)" sheetId="14" state="hidden" r:id="rId9"/>
    <sheet name="Hoja1" sheetId="6" state="hidden"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2" i="20" l="1"/>
  <c r="J22" i="20"/>
  <c r="O22" i="20" s="1"/>
  <c r="N12" i="20"/>
  <c r="N21" i="20"/>
  <c r="N20" i="20"/>
  <c r="N19" i="20"/>
  <c r="N18" i="20"/>
  <c r="N17" i="20"/>
  <c r="N16" i="20"/>
  <c r="N15" i="20"/>
  <c r="N14" i="20"/>
  <c r="N13" i="20"/>
  <c r="N11" i="20"/>
  <c r="N10" i="20"/>
  <c r="N9" i="20"/>
  <c r="N8" i="20"/>
  <c r="N7" i="20"/>
  <c r="N6" i="20"/>
  <c r="N5" i="20"/>
  <c r="J6" i="20"/>
  <c r="O6" i="20" s="1"/>
  <c r="J7" i="20"/>
  <c r="O7" i="20" s="1"/>
  <c r="J8" i="20"/>
  <c r="O8" i="20" s="1"/>
  <c r="J9" i="20"/>
  <c r="O9" i="20" s="1"/>
  <c r="J10" i="20"/>
  <c r="O10" i="20" s="1"/>
  <c r="J11" i="20"/>
  <c r="O11" i="20" s="1"/>
  <c r="J12" i="20"/>
  <c r="J13" i="20"/>
  <c r="O13" i="20" s="1"/>
  <c r="J14" i="20"/>
  <c r="O14" i="20" s="1"/>
  <c r="J15" i="20"/>
  <c r="O15" i="20" s="1"/>
  <c r="J16" i="20"/>
  <c r="O16" i="20" s="1"/>
  <c r="J17" i="20"/>
  <c r="O17" i="20" s="1"/>
  <c r="J18" i="20"/>
  <c r="J19" i="20"/>
  <c r="J20" i="20"/>
  <c r="O20" i="20" s="1"/>
  <c r="J21" i="20"/>
  <c r="O21" i="20" s="1"/>
  <c r="J5" i="20"/>
  <c r="J34" i="16"/>
  <c r="H31" i="14"/>
  <c r="I31" i="14" s="1"/>
  <c r="J31" i="14" s="1"/>
  <c r="H30" i="14"/>
  <c r="I30" i="14" s="1"/>
  <c r="J30" i="14" s="1"/>
  <c r="H29" i="14"/>
  <c r="I29" i="14" s="1"/>
  <c r="J29" i="14" s="1"/>
  <c r="H28" i="14"/>
  <c r="I28" i="14" s="1"/>
  <c r="J28" i="14" s="1"/>
  <c r="H27" i="14"/>
  <c r="I27" i="14" s="1"/>
  <c r="J27" i="14" s="1"/>
  <c r="H26" i="14"/>
  <c r="I26" i="14" s="1"/>
  <c r="J26" i="14" s="1"/>
  <c r="H25" i="14"/>
  <c r="I25" i="14" s="1"/>
  <c r="J25" i="14" s="1"/>
  <c r="H24" i="14"/>
  <c r="I24" i="14" s="1"/>
  <c r="J24" i="14" s="1"/>
  <c r="H23" i="14"/>
  <c r="I23" i="14" s="1"/>
  <c r="J23" i="14" s="1"/>
  <c r="H22" i="14"/>
  <c r="I22" i="14" s="1"/>
  <c r="J22" i="14" s="1"/>
  <c r="H21" i="14"/>
  <c r="I21" i="14" s="1"/>
  <c r="J21" i="14" s="1"/>
  <c r="H20" i="14"/>
  <c r="I20" i="14" s="1"/>
  <c r="J20" i="14" s="1"/>
  <c r="H19" i="14"/>
  <c r="I19" i="14" s="1"/>
  <c r="J19" i="14" s="1"/>
  <c r="H18" i="14"/>
  <c r="I18" i="14" s="1"/>
  <c r="J18" i="14" s="1"/>
  <c r="H17" i="14"/>
  <c r="I17" i="14" s="1"/>
  <c r="J17" i="14" s="1"/>
  <c r="H16" i="14"/>
  <c r="I16" i="14" s="1"/>
  <c r="J16" i="14" s="1"/>
  <c r="H15" i="14"/>
  <c r="I15" i="14" s="1"/>
  <c r="J15" i="14" s="1"/>
  <c r="H14" i="14"/>
  <c r="I14" i="14" s="1"/>
  <c r="J14" i="14" s="1"/>
  <c r="H13" i="14"/>
  <c r="I13" i="14" s="1"/>
  <c r="J13" i="14" s="1"/>
  <c r="H12" i="14"/>
  <c r="I12" i="14" s="1"/>
  <c r="J12" i="14" s="1"/>
  <c r="H11" i="14"/>
  <c r="I11" i="14" s="1"/>
  <c r="J11" i="14" s="1"/>
  <c r="H10" i="14"/>
  <c r="I10" i="14" s="1"/>
  <c r="J10" i="14" s="1"/>
  <c r="H9" i="14"/>
  <c r="I9" i="14" s="1"/>
  <c r="J9" i="14" s="1"/>
  <c r="H8" i="14"/>
  <c r="I8" i="14" s="1"/>
  <c r="J8" i="14" s="1"/>
  <c r="H7" i="14"/>
  <c r="I7" i="14" s="1"/>
  <c r="J7" i="14" s="1"/>
  <c r="H6" i="14"/>
  <c r="I6" i="14" s="1"/>
  <c r="J6" i="14" s="1"/>
  <c r="H23" i="10"/>
  <c r="I23" i="10" s="1"/>
  <c r="J23" i="10" s="1"/>
  <c r="K23" i="10"/>
  <c r="L23" i="10"/>
  <c r="H24" i="10"/>
  <c r="I24" i="10" s="1"/>
  <c r="J24" i="10" s="1"/>
  <c r="K24" i="10"/>
  <c r="L24" i="10"/>
  <c r="H25" i="10"/>
  <c r="I25" i="10" s="1"/>
  <c r="J25" i="10" s="1"/>
  <c r="K25" i="10"/>
  <c r="L25" i="10" s="1"/>
  <c r="H26" i="10"/>
  <c r="I26" i="10" s="1"/>
  <c r="J26" i="10" s="1"/>
  <c r="K26" i="10"/>
  <c r="L26" i="10" s="1"/>
  <c r="H27" i="10"/>
  <c r="I27" i="10" s="1"/>
  <c r="J27" i="10" s="1"/>
  <c r="K27" i="10"/>
  <c r="L27" i="10" s="1"/>
  <c r="H28" i="10"/>
  <c r="I28" i="10"/>
  <c r="J28" i="10" s="1"/>
  <c r="K28" i="10"/>
  <c r="L28" i="10" s="1"/>
  <c r="H29" i="10"/>
  <c r="I29" i="10" s="1"/>
  <c r="J29" i="10" s="1"/>
  <c r="K29" i="10"/>
  <c r="L29" i="10" s="1"/>
  <c r="H30" i="10"/>
  <c r="I30" i="10"/>
  <c r="J30" i="10" s="1"/>
  <c r="K30" i="10"/>
  <c r="L30" i="10" s="1"/>
  <c r="H31" i="10"/>
  <c r="I31" i="10" s="1"/>
  <c r="J31" i="10" s="1"/>
  <c r="K31" i="10"/>
  <c r="L31" i="10" s="1"/>
  <c r="H20" i="10"/>
  <c r="I20" i="10" s="1"/>
  <c r="J20" i="10" s="1"/>
  <c r="K20" i="10"/>
  <c r="L20" i="10" s="1"/>
  <c r="H21" i="10"/>
  <c r="I21" i="10"/>
  <c r="J21" i="10" s="1"/>
  <c r="K21" i="10"/>
  <c r="L21" i="10" s="1"/>
  <c r="H22" i="10"/>
  <c r="I22" i="10" s="1"/>
  <c r="J22" i="10" s="1"/>
  <c r="K22" i="10"/>
  <c r="L22" i="10"/>
  <c r="K15" i="10"/>
  <c r="L15" i="10" s="1"/>
  <c r="K16" i="10"/>
  <c r="L16" i="10" s="1"/>
  <c r="K17" i="10"/>
  <c r="L17" i="10" s="1"/>
  <c r="K18" i="10"/>
  <c r="L18" i="10"/>
  <c r="K19" i="10"/>
  <c r="L19" i="10" s="1"/>
  <c r="I9" i="10"/>
  <c r="H15" i="10"/>
  <c r="I15" i="10" s="1"/>
  <c r="J15" i="10" s="1"/>
  <c r="H16" i="10"/>
  <c r="I16" i="10" s="1"/>
  <c r="J16" i="10" s="1"/>
  <c r="H17" i="10"/>
  <c r="I17" i="10" s="1"/>
  <c r="J17" i="10" s="1"/>
  <c r="H18" i="10"/>
  <c r="I18" i="10" s="1"/>
  <c r="J18" i="10" s="1"/>
  <c r="H19" i="10"/>
  <c r="I19" i="10" s="1"/>
  <c r="J19" i="10" s="1"/>
  <c r="H7" i="10"/>
  <c r="H8" i="10"/>
  <c r="I8" i="10" s="1"/>
  <c r="J8" i="10" s="1"/>
  <c r="H9" i="10"/>
  <c r="H10" i="10"/>
  <c r="H11" i="10"/>
  <c r="H12" i="10"/>
  <c r="I12" i="10" s="1"/>
  <c r="J12" i="10" s="1"/>
  <c r="H13" i="10"/>
  <c r="I13" i="10" s="1"/>
  <c r="J13" i="10" s="1"/>
  <c r="H14" i="10"/>
  <c r="I14" i="10" s="1"/>
  <c r="J14" i="10" s="1"/>
  <c r="K7" i="10"/>
  <c r="L7" i="10" s="1"/>
  <c r="K8" i="10"/>
  <c r="L8" i="10" s="1"/>
  <c r="K9" i="10"/>
  <c r="L9" i="10" s="1"/>
  <c r="K10" i="10"/>
  <c r="L10" i="10" s="1"/>
  <c r="K11" i="10"/>
  <c r="L11" i="10" s="1"/>
  <c r="K12" i="10"/>
  <c r="L12" i="10" s="1"/>
  <c r="K13" i="10"/>
  <c r="L13" i="10" s="1"/>
  <c r="K14" i="10"/>
  <c r="L14" i="10" s="1"/>
  <c r="K6" i="10"/>
  <c r="L6" i="10" s="1"/>
  <c r="D12" i="11"/>
  <c r="C13" i="11" s="1"/>
  <c r="H6" i="10"/>
  <c r="I6" i="10" s="1"/>
  <c r="H7" i="9"/>
  <c r="I7" i="9" s="1"/>
  <c r="J7" i="9" s="1"/>
  <c r="H8" i="9"/>
  <c r="I8" i="9" s="1"/>
  <c r="J8" i="9" s="1"/>
  <c r="H9" i="9"/>
  <c r="I9" i="9" s="1"/>
  <c r="J9" i="9" s="1"/>
  <c r="H10" i="9"/>
  <c r="I10" i="9" s="1"/>
  <c r="J10" i="9" s="1"/>
  <c r="H11" i="9"/>
  <c r="I11" i="9" s="1"/>
  <c r="J11" i="9" s="1"/>
  <c r="H12" i="9"/>
  <c r="I12" i="9" s="1"/>
  <c r="J12" i="9" s="1"/>
  <c r="H13" i="9"/>
  <c r="I13" i="9" s="1"/>
  <c r="J13" i="9" s="1"/>
  <c r="H14" i="9"/>
  <c r="I14" i="9" s="1"/>
  <c r="J14" i="9" s="1"/>
  <c r="I6" i="9"/>
  <c r="J6" i="9" s="1"/>
  <c r="J17" i="9" s="1"/>
  <c r="H6" i="9"/>
  <c r="O12" i="20" l="1"/>
  <c r="O18" i="20"/>
  <c r="O5" i="20"/>
  <c r="J34" i="14"/>
  <c r="I11" i="10"/>
  <c r="J11" i="10" s="1"/>
  <c r="I10" i="10"/>
  <c r="J10" i="10" s="1"/>
  <c r="J9" i="10"/>
  <c r="L50" i="10"/>
  <c r="J6" i="10"/>
  <c r="D13" i="11"/>
  <c r="C14" i="11"/>
  <c r="D14" i="11" s="1"/>
  <c r="I7" i="10"/>
  <c r="J7" i="10" s="1"/>
  <c r="J50" i="10" l="1"/>
  <c r="J6" i="8"/>
  <c r="J7" i="8"/>
  <c r="J8" i="8"/>
  <c r="J9" i="8"/>
  <c r="J10" i="8"/>
  <c r="J11" i="8"/>
  <c r="J12" i="8"/>
  <c r="J13" i="8"/>
  <c r="J14" i="8"/>
  <c r="H7" i="5" l="1"/>
  <c r="I7" i="5" s="1"/>
  <c r="J7" i="5" s="1"/>
  <c r="H6" i="5"/>
  <c r="I6" i="5" s="1"/>
  <c r="J6" i="5" s="1"/>
  <c r="H8" i="5"/>
  <c r="I8" i="5" s="1"/>
  <c r="J8" i="5" s="1"/>
  <c r="H10" i="5"/>
  <c r="I10" i="5" s="1"/>
  <c r="J10" i="5" s="1"/>
  <c r="H9" i="5"/>
  <c r="I9" i="5" s="1"/>
  <c r="J9" i="5" s="1"/>
  <c r="H13" i="5"/>
  <c r="I13" i="5" s="1"/>
  <c r="J13" i="5" s="1"/>
  <c r="H14" i="5"/>
  <c r="I14" i="5" s="1"/>
  <c r="J14" i="5" s="1"/>
  <c r="H12" i="5"/>
  <c r="I12" i="5" s="1"/>
  <c r="J12" i="5" s="1"/>
  <c r="H11" i="5"/>
  <c r="I11" i="5" s="1"/>
  <c r="J11" i="5" s="1"/>
  <c r="G17" i="6"/>
  <c r="G16" i="6"/>
  <c r="G15" i="6"/>
  <c r="G14" i="6"/>
  <c r="G13" i="6"/>
  <c r="G12" i="6"/>
  <c r="G11" i="6"/>
  <c r="G10" i="6"/>
  <c r="G9" i="6"/>
  <c r="G8" i="6"/>
  <c r="G7" i="6"/>
  <c r="G6" i="6"/>
  <c r="J15"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6" authorId="0" shapeId="0" xr:uid="{00000000-0006-0000-0000-000001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https://co.hach.com/test-kit-de-aguas-superficiales/product?id=53559662257
</t>
        </r>
        <r>
          <rPr>
            <sz val="10"/>
            <color rgb="FF000000"/>
            <rFont val="Tahoma"/>
            <family val="2"/>
          </rPr>
          <t xml:space="preserve">
</t>
        </r>
      </text>
    </comment>
    <comment ref="C7" authorId="0" shapeId="0" xr:uid="{00000000-0006-0000-0000-000002000000}">
      <text>
        <r>
          <rPr>
            <b/>
            <sz val="10"/>
            <color rgb="FF000000"/>
            <rFont val="Tahoma"/>
            <family val="2"/>
          </rPr>
          <t>Microsoft Office User:</t>
        </r>
        <r>
          <rPr>
            <sz val="10"/>
            <color rgb="FF000000"/>
            <rFont val="Tahoma"/>
            <family val="2"/>
          </rPr>
          <t xml:space="preserve">
</t>
        </r>
        <r>
          <rPr>
            <sz val="10"/>
            <color rgb="FF000000"/>
            <rFont val="Tahoma"/>
            <family val="2"/>
          </rPr>
          <t>Pure Water 3103817213</t>
        </r>
      </text>
    </comment>
    <comment ref="D7" authorId="0" shapeId="0" xr:uid="{00000000-0006-0000-0000-000003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https://purewater.com.co/product/kit-de-prueba-de-agua-potable-16-en-1/
</t>
        </r>
        <r>
          <rPr>
            <sz val="10"/>
            <color rgb="FF000000"/>
            <rFont val="Tahoma"/>
            <family val="2"/>
          </rPr>
          <t xml:space="preserve">
</t>
        </r>
      </text>
    </comment>
    <comment ref="D8" authorId="0" shapeId="0" xr:uid="{00000000-0006-0000-0000-000004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https://articulo.mercadolibre.com.co/MCO-894298810-kit-de-prueba-de-agua-potable-prueba-de-calidad-del-agua-_JM#position=3&amp;search_layout=stack&amp;type=item&amp;tracking_id=62a382d6-d10d-4896-abf1-960838d7f58d
</t>
        </r>
        <r>
          <rPr>
            <sz val="10"/>
            <color rgb="FF000000"/>
            <rFont val="Tahoma"/>
            <family val="2"/>
          </rPr>
          <t xml:space="preserve">
</t>
        </r>
      </text>
    </comment>
    <comment ref="D9" authorId="0" shapeId="0" xr:uid="{00000000-0006-0000-0000-000005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https://www.homecenter.com.co/homecenter-co/product/519677/tester-de-ph-y-temperatura-hi-98127/519677/
</t>
        </r>
        <r>
          <rPr>
            <sz val="10"/>
            <color rgb="FF000000"/>
            <rFont val="Tahoma"/>
            <family val="2"/>
          </rPr>
          <t xml:space="preserve">
</t>
        </r>
      </text>
    </comment>
    <comment ref="D10" authorId="0" shapeId="0" xr:uid="{00000000-0006-0000-0000-000006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https://www.homecenter.com.co/homecenter-co/product/357018/termo-22l-azul-noche/357018/?kid=goosho_1161562&amp;shop=googleShopping&amp;gclid=CjwKCAjw_YShBhAiEiwAMomsEKDrJIdQnepLD8mpyK-foz_tOg9e4cNn_0qUIlTjkHaMD9m3w7XFDxoCDV8QAvD_BwE
</t>
        </r>
      </text>
    </comment>
    <comment ref="D11" authorId="0" shapeId="0" xr:uid="{00000000-0006-0000-0000-000007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https://instrumentalia.com.co/material-vidrio/40232-frasco-plastico-polietileno-graduado-tapa-rosca-de-1000-ml.html?gclid=CjwKCAjw_YShBhAiEiwAMomsENEjZ65ZuaRRBUr7_NXl71e3LqoS52A2QQwJ_xwPK_3PWAK9K3uAfBoCxqsQAvD_BwE
</t>
        </r>
      </text>
    </comment>
    <comment ref="D12" authorId="0" shapeId="0" xr:uid="{00000000-0006-0000-0000-000008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https://instrumentalia.com.co/material-vidrio/11679-frascos-tapa-rosca-azul-vidrio-ambar-capacidad-1000-ml.html
</t>
        </r>
      </text>
    </comment>
    <comment ref="D13" authorId="0" shapeId="0" xr:uid="{00000000-0006-0000-0000-000009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articulo.mercadolibre.com.co/MCO-610282266-caja-6-frasco-envase-recipiente-vidrio-1000ml-1litro-_JM?matt_tool=45862477&amp;matt_word=&amp;matt_source=google&amp;matt_campaign_id=14633851677&amp;matt_ad_group_id=145183662637&amp;matt_match_type=&amp;matt_network=g&amp;matt_device=c&amp;matt_creative=644838201749&amp;matt_keyword=&amp;matt_ad_position=&amp;matt_ad_type=pla&amp;matt_merchant_id=310914831&amp;matt_product_id=MCO610282266&amp;matt_product_partition_id=1934975216305&amp;matt_target_id=aud-1919918614771:pla-1934975216305&amp;gclid=CjwKCAjw_YShBhAiEiwAMomsELREjkzcJptu3wcxbvJb2K9s6TkfYfbcbi1-k4dOD0XTThMUsbuejhoCSpoQAvD_BwE
</t>
        </r>
      </text>
    </comment>
    <comment ref="D14" authorId="0" shapeId="0" xr:uid="{00000000-0006-0000-0000-00000A000000}">
      <text>
        <r>
          <rPr>
            <b/>
            <sz val="10"/>
            <color rgb="FF000000"/>
            <rFont val="Tahoma"/>
            <family val="2"/>
          </rPr>
          <t>Microsoft Office User:</t>
        </r>
        <r>
          <rPr>
            <sz val="10"/>
            <color rgb="FF000000"/>
            <rFont val="Tahoma"/>
            <family val="2"/>
          </rPr>
          <t xml:space="preserve">
</t>
        </r>
        <r>
          <rPr>
            <sz val="10"/>
            <color rgb="FF000000"/>
            <rFont val="Tahoma"/>
            <family val="2"/>
          </rPr>
          <t xml:space="preserve">https://articulo.mercadolibre.com.co/MCO-876299109-frasco-tapa-rosca-azul-vidrio-claro-de-1000-ml-_JM?matt_tool=52751608&amp;matt_word=&amp;matt_source=google&amp;matt_campaign_id=14630807694&amp;matt_ad_group_id=150880830211&amp;matt_match_type=&amp;matt_network=g&amp;matt_device=c&amp;matt_creative=644704251117&amp;matt_keyword=&amp;matt_ad_position=&amp;matt_ad_type=pla&amp;matt_merchant_id=528650832&amp;matt_product_id=MCO876299109&amp;matt_product_partition_id=1933752070736&amp;matt_target_id=aud-1931146835904:pla-1933752070736&amp;gclid=CjwKCAjw_YShBhAiEiwAMomsEILEdNQoTxyF9mnXSkjUhW3uWlYWvk9cujxO8G0tQCgYn158Hqg4PBoCQUAQAvD_BwE
</t>
        </r>
      </text>
    </comment>
  </commentList>
</comments>
</file>

<file path=xl/sharedStrings.xml><?xml version="1.0" encoding="utf-8"?>
<sst xmlns="http://schemas.openxmlformats.org/spreadsheetml/2006/main" count="486" uniqueCount="143">
  <si>
    <t>FORMATO FICHA TÉCNICA PARA LA ADQUISICIÓN DE BIENES O SERVICOS DEL CENTRO PECUARIO Y AGROEMPRESARIAL DEL SENA - LA DORADA CALDAS</t>
  </si>
  <si>
    <t xml:space="preserve">OBJETO: </t>
  </si>
  <si>
    <r>
      <t xml:space="preserve">Elementos de formación  para el Tecnólogo en Gestión de Recursos Naturales, para la competencia: </t>
    </r>
    <r>
      <rPr>
        <i/>
        <sz val="11"/>
        <rFont val="Calibri"/>
        <family val="2"/>
        <scheme val="minor"/>
      </rPr>
      <t>Efectuar procesos de saneamiento ambiental básico.</t>
    </r>
  </si>
  <si>
    <t>ITEM</t>
  </si>
  <si>
    <t>CODIGO UNSPSC</t>
  </si>
  <si>
    <t>NOMBRE DEL ELEMENTO</t>
  </si>
  <si>
    <t>DESCRIPCIÓN DEL BIEN O SERVICIO SOLICTADO</t>
  </si>
  <si>
    <t>UNIDAD DE MEDIDA /PRESENTACIÓN</t>
  </si>
  <si>
    <t>CANTIDAD</t>
  </si>
  <si>
    <t>VALOR UNITARIO ANTES DE IVA</t>
  </si>
  <si>
    <t>IVA</t>
  </si>
  <si>
    <t>VALOR UNITARIO CON IVA</t>
  </si>
  <si>
    <t>VALOR TOTAL INCLUIDO IVA</t>
  </si>
  <si>
    <t>Test Kit de aguas superficiales</t>
  </si>
  <si>
    <t>La caja incluye incluye diez reactivos, agua desionizada, medidor de pH, tubo de medición, botellas, tijeras, caja de comparador, botella de DBO, gafas protectoras, tubos, discos de color, hoja de instrucciones y maletín de transporte.
La plataforma de medición es por discos de color.
Utiliza la valoración por recuento de gotas, colorimetría con disco de color y medidor de pH Pocket Pal.</t>
  </si>
  <si>
    <t>unidad</t>
  </si>
  <si>
    <t>Test de detección de Coliformes para agua potable</t>
  </si>
  <si>
    <t>Kit de prueba para la detección de bacterias Coliformes Fecales y E. Coli – fácil de usar – Resultado en 48 horas, sin usar incubadora | Método de prueba aprobado por EPA</t>
  </si>
  <si>
    <t>Kit De Prueba De Agua Potable Prueba De Calidad Del Agua</t>
  </si>
  <si>
    <r>
      <t xml:space="preserve">Actualización 14 en 1: prueba de alcalinidad total, pH, dureza, plomo, cobre, hierro, mercurio, cromo/cromo (VI), bromo, nitrato, nitrito, cloro residual, flúor, sulfito
Salud: las tiras reactivas se utilizan para agua potable, grifos, agua de pozo, tanques de agua dulce y más pruebas de calidad del agua. Utiliza tiras reactivas de agua potable para probar los estándares de calidad del agua.
Fácil de usar: sumerja el papel de prueba de agua potable en el agua durante 5 segundos, manténgalo en el aire durante unos 30 segundos, luego ajusta el color de la parte posterior de la botella para obtener la lectura. Incluso para los principiantes, las tiras reactivas de agua potable son fáciles de usar y punto;
Ecológicas: hechas de material PET ecológico
Fácil de transportar: aproximadamente 14 cm de largo, peso aproximado de 7 onzas, fácil de transportar y punto;
Modo de uso:
1. Remoja la tira reactiva en agua durante 5 segundos.
Sácala y espera 30 segundos. Compare la tira reactiva de agua potable con la tabla de colores de la botella.
Consejos:
manténgala alejada de la luz y la humedad. Después de quitar el cinturón, vuelva a colocar rápidamente la tapa. No retire los desecantes. No toque el área de prueba de la tira reactiva.
Lista del paquete:
50 tiras reactivas para agua potable.
</t>
    </r>
    <r>
      <rPr>
        <b/>
        <u/>
        <sz val="11"/>
        <color theme="1"/>
        <rFont val="Calibri (Cuerpo)"/>
      </rPr>
      <t>OJO: COMPRA INTERNACIONAL</t>
    </r>
    <r>
      <rPr>
        <sz val="11"/>
        <color theme="1"/>
        <rFont val="Calibri"/>
        <family val="2"/>
        <scheme val="minor"/>
      </rPr>
      <t xml:space="preserve">
</t>
    </r>
    <r>
      <rPr>
        <b/>
        <u/>
        <sz val="11"/>
        <color theme="1"/>
        <rFont val="Calibri (Cuerpo)"/>
      </rPr>
      <t xml:space="preserve">
Fecha de vencimiento Mayor a 24 meses</t>
    </r>
  </si>
  <si>
    <t>Tester de Ph y Temperatura Hi 98127 Marca HANNA</t>
  </si>
  <si>
    <t>Rango pH: -2.0 hasta 16.0 pH
Rango Temperatura: -5.0°C hasta 60.0° C / 23.0 hasta 140.0° F
Resolución pH: 0.1 pH
Resolución Temperatura: 0.1° C / 0.1° F
Precisión (@20°C) pH: ±0.1 pH
Precisión Temperatura: ±0.5° C /±1° F
Compensación de Temperatura: Automática
Calibración pH: automática, uno o dos puntos con dos juegos de tampones estándar (pH 4.01 / 7.01 / 10.01 o 4.01 / 6.86 / 9.18)
Electrodo de pH: HI 73127 (reemplazable, incluido)
Ambiente: -5.0°C hasta 50° C (23 hasta 122° F);HR max 100%
Tipo/Duración de Bateria: 1.5V (4) /aproximadamente 300 horas de uso continuo, apagado automático después de 8 minutos sin uso.
Dimensiones/Peso: 163 x 40 x 26 mm (6.4 x 1.6 x 1.0’’)/100 g (3.5 oz.)</t>
  </si>
  <si>
    <t>Nevera plástica para transporte de muestras de 22 L   (Termo  insulado con boquilla antigoteo y capacidad de 22L para toma de muestras en campo)</t>
  </si>
  <si>
    <t>Fabricado en materia prima de alta resistencia. Contiene como aislante térmico espuma de poliuretano rígida que ayuda a mantener los alimentos frios por mas tiempo. No retiene olores. Manija para facil transporte. Facil de lavar. Se recomienda llevar la boquilla hasta su posición final de abertura para evitar derrames.</t>
  </si>
  <si>
    <t>Frasco Plastico Polietileno Graduado Tapa Rosca De 1000 Ml</t>
  </si>
  <si>
    <t>Frasco Plastico
Marca: Kartell
Referencia: 1616
Unidad de venta: unidad
Uso: de uso general
Caracteristicas:
- Frascos de cuello ancho; fáciles de llenar y vaciar
- Conformes a las normas para sustancias alimentarias
- El cuello largo roscado garantiza un cierre a prueba de fugas
- Tapón con sistema de cierre integral totalmente estanco
- Cuello y rosca según las normas DIN 13316 y 168
- Material polietileno
- Graduado
- Vidrieria Y Accesorios Para Laboratorio Kartell
Especificaciones técnicas:
- Capacidad 1000 ml
- Grad. 100 ml
- Diámetro 95 mm; diámetro boca 55 mm</t>
  </si>
  <si>
    <t>Frascos Tapa Rosca Azul Vidrio Ambar Capacidad: 1000 Ml</t>
  </si>
  <si>
    <t>Frasco de tapa de rosca azul Simax de vidrio ambar.
Marca: JSW – Simax.
Referencia: 275.202.04.
Unidad de venta: unidad.
Uso: Protege los reactivos y soluciones sensibles a la luz.
Caracteristicas:
-Tapón de rosca de PP esterilizable en autoclave y anillo de vertido.
-Anillos de vertido de PP especialmente diseñados para operaciones sin goteo.
-Graduación de escala clara y área de marcado grande.
-Estos frascos completos se pueden esterilizar en autoclavable.
-El color ámbar uniforme es muy duradero y resistente a los productos químicos.
-Estas botellas son ideales para el almacenamiento a largo plazo de sustancias.
-Almacenamiento de medios sensibles a la luz.
-Capacidad 1000 ml.
-Fabricado en vidrio borosilicato 3.3.
-Color ámbar.
-Con boca ancha y tapa de rosca en polipropileno azul, y con anillo de vertido, campo de rotulación.
-Graduado.
-Tipo de rosca GL45. 
-Norma ISO: ISO 4796 - 1.
-Diametro: 234 mm.
-Altura 410 mm.
-EAN 8593419604140.
-Clasificación de riesgo: IIA Riesgo moderado.
-Esteriilización : 140°C.</t>
  </si>
  <si>
    <t>Frasco Envase Recipiente Vidrio 1000ml (1litro) Boca ancha</t>
  </si>
  <si>
    <t>Envase de vidrio de 1000ml con tapa de aluminio
Terminado en Media Rosca Tipo Twist Off.
Altura 177.8 mm
Diámetro 98.7 mm</t>
  </si>
  <si>
    <t>Frasco Tapa Rosca Azul Vidrio Claro De 1000 Ml</t>
  </si>
  <si>
    <t>FRASCO TAPA ROSCA AZUL VIDRIO CLARO X 1000ML
Marca: LABSCIEN
Fabricado en vidrio borosilicato 3.3 - DIN/ISO 4796, protege los reactivos y soluciones sensibles a la luz , tapa rosca en polipropileno azul DIN GL 45 , y con anillo de vertido, campo de rotulación, graduado y autoclavable a 140ºC.</t>
  </si>
  <si>
    <t>FIRMA DE QUIEN ELABORO:</t>
  </si>
  <si>
    <t>NOMBRE</t>
  </si>
  <si>
    <t>WILLIAM ALEXANDER CARDONA PERDOMO</t>
  </si>
  <si>
    <t>CARGO</t>
  </si>
  <si>
    <t>Instructor G20 - Area gestión ambiental sectorial y urbana</t>
  </si>
  <si>
    <t xml:space="preserve">Bugui </t>
  </si>
  <si>
    <t>Tolva Metálica 65 Litros, Llanta Antipinchazo 3.5</t>
  </si>
  <si>
    <t>Unidad</t>
  </si>
  <si>
    <t xml:space="preserve">Cascarilla </t>
  </si>
  <si>
    <t>Mezcla para vivero X bulto por 17 kilos</t>
  </si>
  <si>
    <t>Bulto</t>
  </si>
  <si>
    <t>Tijera podadora</t>
  </si>
  <si>
    <t xml:space="preserve"> Material en acero, con cuchilla De Paso 8 pulgadas Corte 3/4 de pulgada</t>
  </si>
  <si>
    <t xml:space="preserve">Bolsa </t>
  </si>
  <si>
    <t>10 cmts  x 17 cmts x  calibre 2 x 100 unidades</t>
  </si>
  <si>
    <t xml:space="preserve">paquete </t>
  </si>
  <si>
    <t xml:space="preserve">Bandeja de germinación </t>
  </si>
  <si>
    <t>Tamaño de la bandeja 55 cm X 29 cm x 72 cavidades
tamaño de cada una de las celdas 4 X 4 cm por 6 cm de profundidad X PAQUETE DE 10 UNIDADES</t>
  </si>
  <si>
    <t>Lupa</t>
  </si>
  <si>
    <t>Lupa 30X iluminación LED</t>
  </si>
  <si>
    <t>Calibrador</t>
  </si>
  <si>
    <t>Calibrador Pie De Rey Digital Acero Inoxidable
Calibrador pie de rey tipo digital, fabricado en acero inoxidable de fácil lectura con una precisión: ± 0.03 mm.
- Material: Acero inoxidable.
- Aplicación: Calibración.
- Instrumento de alta precisión.
- Tipo: Digital.
- Fácil lectura.
- Rango: 8'' (200 mm).
- Resolución: 0.0005 ''/0.01 mm.
- Precisión: ± 0.03 mm.
- Velocidad máxima de medición: 1.5 m / seg o 60 ''/ seg.
- Protección IP54</t>
  </si>
  <si>
    <t>Termohidrómetro</t>
  </si>
  <si>
    <t>Terrmohidrómetro digital, pantalla con 3 valores: T° externa, T° interna y %H máximas y mínimas</t>
  </si>
  <si>
    <t>Desjarretadora</t>
  </si>
  <si>
    <t>Desjarretadora profesional capacidad de corte 37 mm - mango modular en aluminio 9 m</t>
  </si>
  <si>
    <t>Red de Niebla</t>
  </si>
  <si>
    <t>Redes de Niebla Ojo 40 x 2,5 m H - 6 m</t>
  </si>
  <si>
    <t>Bolsa para culebras</t>
  </si>
  <si>
    <t>Bolsa Costal Para Culebras Serpientes Herpetología 60x35</t>
  </si>
  <si>
    <t>Trampas Sherman</t>
  </si>
  <si>
    <t>Trampas Sherman Originales Plegables</t>
  </si>
  <si>
    <t>Trampas Tomahawk</t>
  </si>
  <si>
    <t>Trampas Plegables Tomahawk de Una Puerta</t>
  </si>
  <si>
    <t>Tenazas para Serpientes Tomahawk</t>
  </si>
  <si>
    <t>Tenazas para Serpientes Tomahawk con Agarre Extremo en Aluminio</t>
  </si>
  <si>
    <t xml:space="preserve"> Chipiadora o Ripiadora</t>
  </si>
  <si>
    <t xml:space="preserve"> MASTER diametro 2" , 4 cuchillas , Motor 10HP Diesel (máquina trituradora que produce chips o astillas a partir del procesamiento de troncos de madera, ramas, restos de podas) 
MODELO:CF-700D
CILINDRADA: 270 CC
POTENCIA: 10 HP
VELOCIDAD DE GIRO: 3600 RPM
MOTOR: MONOCILÍNDRICO DE 4 TIEMPOS
MARCA: MASTER
COMBUSTIBLE: Diesel-Acpm
ARRANQUE:MANUAL
REFRIGERACIÓN: POR AIRE - ACEITE
DIÁMETRO MÁXIMO CORTE DE RAMA: 2.5 6.5CM
DIMENSIONES(LXAXH): 110CM X 90CM X 120 CM
PESO (NETO): 120 KG
PAIS DE ORIGEN:COLOMBIA</t>
  </si>
  <si>
    <t>Maya Zaranda</t>
  </si>
  <si>
    <t>Maya zaranda arena, color gris, fleje galvanizado, Malla zaranda arena 8x8 de 0.90 x 30 mts para zaranda de arena</t>
  </si>
  <si>
    <t>Termómetro Digital de suelos</t>
  </si>
  <si>
    <t>Termómetro Digital De Suelo 4 En 1 Termómetro De Suelo
mide la temperatura del suelo, la temperatura del aire y el nivel de luz solar, con 3 funciones, el medidor de plantas puede analizar el suelo de forma más portátil, con un panel de lectura claro y una respuesta rápida.
Fiable y precisa: la sonda de detección garantiza resultados de prueba precisos e instantáneos, adecuados tanto para uso en interiores como en exteriores. La precisión de la temperatura es de un grado.
Con una sonda de 8.67 pies de largo, también es ideal para plantas grandes en macetas.
Ligera y portátil: herramienta de análisis de suelo perfecta para uso en interiores y exteriores. pantalla de temperatura del
aire y temperatura del suelo
Pantalla de humedad del aire Pantalla de intensidad de luz solar Pantalla de intensidad de luz solar con 9 niveles: BAJO, BAJO. LOW+, NOR-, NOR, NOR+, HGR-, HGR, HGR+</t>
  </si>
  <si>
    <t>MIGUEL ANTONIO COY GONZÁLEZ</t>
  </si>
  <si>
    <t>INSTRUCTOR ÁREA AMBIENTAL</t>
  </si>
  <si>
    <t>Producto: Chipiadora MASTER diametro 2" , 4 cuchillas , Motor 10HP Diesel (máquina trituradora que produce chips o astillas a partir del procesamiento de troncos de madera, ramas, restos de podas )</t>
  </si>
  <si>
    <t>MODELO:CF-700D
CILINDRADA: 270 CC
POTENCIA: 10 HP
VELOCIDAD DE GIRO: 3600 RPM
MOTOR: MONOCILÍNDRICO DE 4 TIEMPOS
MARCA: MASTER
COMBUSTIBLE: Diesel-Acpm
ARRANQUE:MANUAL
REFRIGERACIÓN: POR AIRE - ACEITE
DIÁMETRO MÁXIMO CORTE DE RAMA: 2.5 6.5CM
DIMENSIONES(LXAXH): 110CM X 90CM X 120 CM
PESO (NETO): 120 KG
PAIS DE ORIGEN:COLOMBIA</t>
  </si>
  <si>
    <t>Flora</t>
  </si>
  <si>
    <t xml:space="preserve">Fauna </t>
  </si>
  <si>
    <t>Suelos</t>
  </si>
  <si>
    <t>Aguas</t>
  </si>
  <si>
    <t>FORMATO FICHA TÉCNICA Y ESTUDIO DE MERCADO PARA LA ADQUISICIÓN DE BIENES O SERVICOS DEL CENTRO PECUARIO Y AGROEMPRESARIAL DEL SENA - LA DORADA CALDAS</t>
  </si>
  <si>
    <t xml:space="preserve">ADQUIRIR DE MATERIALES EN EL ÁREA DE MECANICA DE MOTOS PARA LAS FORMACIONES DEL PROGRAMA VICTIMAS DEL CENTRO PECUARIO Y AGROEMPRESARIAL </t>
  </si>
  <si>
    <t xml:space="preserve">ZULLY MOTOS </t>
  </si>
  <si>
    <t>MOTOLIDER</t>
  </si>
  <si>
    <t>PRESENTACIÓN</t>
  </si>
  <si>
    <t>VALOR PROMEDIO CON IVA</t>
  </si>
  <si>
    <t>BATERIAS SECAS  PARA MOTOCICLETAS</t>
  </si>
  <si>
    <t>Bateria para moto carga Seca YT7A-YUASA, AGM 12V. 7Ah</t>
  </si>
  <si>
    <t>UNIDAD</t>
  </si>
  <si>
    <t>LIQUIDO DE FRENOS</t>
  </si>
  <si>
    <t>Pintas de liquido freno referencia DOT4</t>
  </si>
  <si>
    <t>PINTA</t>
  </si>
  <si>
    <t>ACEITE</t>
  </si>
  <si>
    <t>Cuarto de aceite, motor 4 tiempos a Gasolina 20W50</t>
  </si>
  <si>
    <t>CUARTO</t>
  </si>
  <si>
    <t>Cuarto de aceite, motor 2 tiempos para guadañadoras</t>
  </si>
  <si>
    <t>Cuarto de aceite, motor DIESEL SAE 50</t>
  </si>
  <si>
    <t>LIMPIADOR ELECTRONICO</t>
  </si>
  <si>
    <t>Limpiador Electronico CDR en Spray</t>
  </si>
  <si>
    <t>CADENILLA MOTOR</t>
  </si>
  <si>
    <t>Cadenilla Motor, referencia varias marcas</t>
  </si>
  <si>
    <t>KIT DE ARRASTRE</t>
  </si>
  <si>
    <t>Kit de Arrastre generico, piñon, Sproket y cadena, referencia 428*132</t>
  </si>
  <si>
    <t xml:space="preserve">KIT </t>
  </si>
  <si>
    <t>VALVULAS MOTOR</t>
  </si>
  <si>
    <t>Valvulas motor, referencias varias marcas</t>
  </si>
  <si>
    <t>KIT MEDIO DE EMPAQUES</t>
  </si>
  <si>
    <t>Kit medio empaques, varias referencias</t>
  </si>
  <si>
    <t>SILICONA MOTOR</t>
  </si>
  <si>
    <t>Silicona Ultra Grey gris</t>
  </si>
  <si>
    <t>SELLOS DE VALVULAS</t>
  </si>
  <si>
    <t>Sellos de valvulas motor, referencia varias marcas</t>
  </si>
  <si>
    <t>PASTILLAS DE FRENO</t>
  </si>
  <si>
    <t>Pastillas de freno, referencias R407- 0053; 102.2x9.0 mm.</t>
  </si>
  <si>
    <t>BANDAS FRENO</t>
  </si>
  <si>
    <t>Banda zapata liviano freno.</t>
  </si>
  <si>
    <t>CAPUCHON DE BUJIA</t>
  </si>
  <si>
    <t>Capuchon de Bujia Universal motocicleta</t>
  </si>
  <si>
    <t>BUJIA</t>
  </si>
  <si>
    <t>Bujias para motocicletas de 4 Tiempos de diferentes grados termicos.</t>
  </si>
  <si>
    <t xml:space="preserve">NEUMATICOS. </t>
  </si>
  <si>
    <t>Neumaticos, RIN 17, 18 y 19 varias marcas.</t>
  </si>
  <si>
    <t>Adquirir materiales para fortalecer los procesos formativos en el programa de Tecnología en Gestión de Recursos Naturales.</t>
  </si>
  <si>
    <t>Malla para Zaranda</t>
  </si>
  <si>
    <r>
      <t xml:space="preserve">Actualización 14 en 1: prueba de alcalinidad total, pH, dureza, plomo, cobre, hierro, mercurio, cromo/cromo (VI), bromo, nitrato, nitrito, cloro residual, flúor, sulfito
Salud: las tiras reactivas se utilizan para agua potable, grifos, agua de pozo, tanques de agua dulce y más pruebas de calidad del agua. Utiliza tiras reactivas de agua potable para probar los estándares de calidad del agua.
Fácil de usar: sumerja el papel de prueba de agua potable en el agua durante 5 segundos, manténgalo en el aire durante unos 30 segundos, luego ajusta el color de la parte posterior de la botella para obtener la lectura. Incluso para los principiantes, las tiras reactivas de agua potable son fáciles de usar y punto;
Ecológicas: hechas de material PET ecológico
Fácil de transportar: aproximadamente 14 cm de largo, peso aproximado de 7 onzas, fácil de transportar y punto;
Modo de uso:
1. Remoja la tira reactiva en agua durante 5 segundos.
Sácala y espera 30 segundos. Compare la tira reactiva de agua potable con la tabla de colores de la botella.
Consejos:
manténgala alejada de la luz y la humedad. Después de quitar el cinturón, vuelva a colocar rápidamente la tapa. No retire los desecantes. No toque el área de prueba de la tira reactiva.
Lista del paquete:
50 tiras reactivas para agua potable.
</t>
    </r>
    <r>
      <rPr>
        <b/>
        <u/>
        <sz val="11"/>
        <color theme="1"/>
        <rFont val="Calibri"/>
        <family val="2"/>
        <scheme val="minor"/>
      </rPr>
      <t xml:space="preserve">
Fecha de vencimiento Mayor a 24 meses</t>
    </r>
  </si>
  <si>
    <t>WILLIAM CARDONA, CARLOS CORREA, ANIBAL MOLINA, MIGUEL ANTONIO COY GONZÁLEZ Y ELIANA TUNARROSA</t>
  </si>
  <si>
    <t>INSTRUCTORES ÁREA AMBIENTAL</t>
  </si>
  <si>
    <t>El programa de Tecnología de Recursos Naturales se dedica al estudio y conservación de la biodiversidad y ambiental, abarcando una amplia gama de competencias de suelos, flora, fauna y aguas que requieren herramientas y equipos especializados. La adquisición de estos elementos es esencial para garantizar la eficiencia y la calidad de los resultados de aprendizaje obtenidos en los trabajos de monitoreo en campo y laboratorio. Contar con un conjunto completo de herramientas y equipos adecuados permitirá a los aprendices desempeñar sus actividades de manera más efectiva, optimizando los recursos disponibles y mejorando la calidad de los datos recolectados.
La contratación de los elementos mencionados se justifica por la necesidad de mantener y mejorar las capacidades de profundizar, monitorear, emplear elementos de la realidad laboral en diferentes áreas de estudio. La diversidad de equipos y herramientas asegura sea capaz de abordar adecuadamente los desafíos específicos que enfrentamos en cada proyecto formativo, desde la identificación y análisis de especies, hasta la recolección y el manejo de muestras ambientales. La adquisición de estos elementos también permitirá ampliar nuestras habilidades en el análisis de muestras y facilitarán la toma de decisiones basadas en datos precisos y confiables, lo que permitirá al proyecto formativo desarrollar estrategias de conservación y manejo más efectivas y orientadas hacia el logro de las competencias.</t>
  </si>
  <si>
    <t>Proveer los materiales para fortalecer los procesos formativos en el programa de Tecnología en Gestión de Recursos Naturales.</t>
  </si>
  <si>
    <t>Kit de análisis de Cloro</t>
  </si>
  <si>
    <t>Kit de análisis de Oxigeno Disuelto</t>
  </si>
  <si>
    <t>Cinta- rollo de papel indicador de PH</t>
  </si>
  <si>
    <t>KIT o Laboratorio portátil de plantas de tratamiento de aguas residuales</t>
  </si>
  <si>
    <t>KIT o Laboratorio portátil de agua potable</t>
  </si>
  <si>
    <t>Nevera plástica para transporte de muestras de 22 L</t>
  </si>
  <si>
    <t>Frasco plástico tapa rosca de Polipropileno volúmen 1 L</t>
  </si>
  <si>
    <t>Frasco vidrio ambar tapa rosca volúmen 1 L</t>
  </si>
  <si>
    <t>Frasco vidrio trnsparente tapa rosca volúmen 1 L</t>
  </si>
  <si>
    <t>Frasco plástico tapa rosca de Polipropileno volúmen 500 mL</t>
  </si>
  <si>
    <t>Frasco vidrio ambar tapa rosca volúmen 500 mL</t>
  </si>
  <si>
    <t>Frasco vidrio trnsparente tapa rosca volúmen 500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</si>
</sst>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quot;$&quot;* #,##0_-;\-&quot;$&quot;* #,##0_-;_-&quot;$&quot;* &quot;-&quot;_-;_-@_-"/>
    <numFmt numFmtId="169" formatCode="_-[$$-240A]\ * #,##0.00_-;\-[$$-240A]\ * #,##0.00_-;_-[$$-240A]\ * &quot;-&quot;??_-;_-@_-"/>
    <numFmt numFmtId="170" formatCode="_-[$$-240A]\ * #,##0_-;\-[$$-240A]\ * #,##0_-;_-[$$-240A]\ * &quot;-&quot;??_-;_-@_-"/>
  </numFmts>
  <fonts count="25">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sz val="10"/>
      <name val="Arial"/>
      <family val="2"/>
    </font>
    <font>
      <sz val="8"/>
      <color rgb="FF000000"/>
      <name val="Arial"/>
      <family val="2"/>
    </font>
    <font>
      <sz val="8"/>
      <color theme="1"/>
      <name val="Calibri"/>
      <family val="2"/>
      <scheme val="minor"/>
    </font>
    <font>
      <sz val="11"/>
      <color rgb="FF000000"/>
      <name val="Arial"/>
      <family val="2"/>
    </font>
    <font>
      <sz val="10"/>
      <color rgb="FF000000"/>
      <name val="Tahoma"/>
      <family val="2"/>
    </font>
    <font>
      <b/>
      <sz val="10"/>
      <color rgb="FF000000"/>
      <name val="Tahoma"/>
      <family val="2"/>
    </font>
    <font>
      <sz val="18"/>
      <color rgb="FF222222"/>
      <name val="Poppins"/>
    </font>
    <font>
      <b/>
      <u/>
      <sz val="11"/>
      <color theme="1"/>
      <name val="Calibri (Cuerpo)"/>
    </font>
    <font>
      <i/>
      <sz val="11"/>
      <name val="Calibri"/>
      <family val="2"/>
      <scheme val="minor"/>
    </font>
    <font>
      <b/>
      <sz val="16"/>
      <color theme="1"/>
      <name val="Calibri"/>
      <family val="2"/>
      <scheme val="minor"/>
    </font>
    <font>
      <sz val="11"/>
      <color rgb="FF666666"/>
      <name val="Arial"/>
      <family val="2"/>
    </font>
    <font>
      <sz val="11"/>
      <color rgb="FF000000"/>
      <name val="Calibri"/>
      <family val="2"/>
      <scheme val="minor"/>
    </font>
    <font>
      <b/>
      <u/>
      <sz val="11"/>
      <color theme="1"/>
      <name val="Calibri"/>
      <family val="2"/>
      <scheme val="minor"/>
    </font>
    <font>
      <b/>
      <sz val="14"/>
      <color theme="1"/>
      <name val="Calibri"/>
      <family val="2"/>
      <scheme val="minor"/>
    </font>
    <font>
      <b/>
      <sz val="12"/>
      <color rgb="FFFFFFFF"/>
      <name val="Calibri"/>
      <family val="2"/>
      <scheme val="minor"/>
    </font>
    <font>
      <b/>
      <sz val="12"/>
      <color rgb="FF000000"/>
      <name val="Calibri"/>
      <family val="2"/>
      <scheme val="minor"/>
    </font>
    <font>
      <sz val="8"/>
      <color rgb="FF000000"/>
      <name val="Calibri"/>
      <family val="2"/>
      <scheme val="minor"/>
    </font>
    <font>
      <b/>
      <sz val="8"/>
      <color rgb="FF000000"/>
      <name val="Arial"/>
      <family val="2"/>
    </font>
    <font>
      <b/>
      <sz val="8"/>
      <color theme="1"/>
      <name val="Arial"/>
      <family val="2"/>
    </font>
    <font>
      <b/>
      <sz val="8"/>
      <color rgb="FF000000"/>
      <name val="Calibri"/>
      <family val="2"/>
      <scheme val="minor"/>
    </font>
  </fonts>
  <fills count="14">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FFFFFF"/>
        <bgColor rgb="FF000000"/>
      </patternFill>
    </fill>
    <fill>
      <patternFill patternType="solid">
        <fgColor rgb="FFACB9CA"/>
        <bgColor rgb="FF000000"/>
      </patternFill>
    </fill>
    <fill>
      <patternFill patternType="solid">
        <fgColor rgb="FFF2F2F2"/>
        <bgColor rgb="FF000000"/>
      </patternFill>
    </fill>
    <fill>
      <patternFill patternType="solid">
        <fgColor rgb="FFFFFF00"/>
        <bgColor rgb="FF000000"/>
      </patternFill>
    </fill>
    <fill>
      <patternFill patternType="solid">
        <fgColor rgb="FF00B050"/>
        <bgColor rgb="FF000000"/>
      </patternFill>
    </fill>
    <fill>
      <patternFill patternType="solid">
        <fgColor rgb="FFFFC000"/>
        <bgColor indexed="64"/>
      </patternFill>
    </fill>
    <fill>
      <patternFill patternType="solid">
        <fgColor rgb="FFFFC000"/>
        <bgColor rgb="FF000000"/>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bottom style="thin">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4">
    <xf numFmtId="0" fontId="0" fillId="0" borderId="0"/>
    <xf numFmtId="167" fontId="1" fillId="0" borderId="0" applyFont="0" applyFill="0" applyBorder="0" applyAlignment="0" applyProtection="0"/>
    <xf numFmtId="0" fontId="1" fillId="0" borderId="0"/>
    <xf numFmtId="166" fontId="1" fillId="0" borderId="0" applyFont="0" applyFill="0" applyBorder="0" applyAlignment="0" applyProtection="0"/>
    <xf numFmtId="0" fontId="5" fillId="0" borderId="0"/>
    <xf numFmtId="168"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cellStyleXfs>
  <cellXfs count="140">
    <xf numFmtId="0" fontId="0" fillId="0" borderId="0" xfId="0"/>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0" xfId="0" applyAlignment="1">
      <alignment wrapText="1"/>
    </xf>
    <xf numFmtId="0" fontId="0" fillId="0" borderId="1" xfId="0" applyBorder="1" applyAlignment="1">
      <alignment horizontal="center" vertical="center" wrapText="1"/>
    </xf>
    <xf numFmtId="0" fontId="0" fillId="0" borderId="2" xfId="0" applyBorder="1" applyAlignment="1">
      <alignment horizontal="center" wrapText="1"/>
    </xf>
    <xf numFmtId="49" fontId="0" fillId="0" borderId="2" xfId="0" applyNumberFormat="1" applyBorder="1" applyAlignment="1">
      <alignment wrapText="1"/>
    </xf>
    <xf numFmtId="49" fontId="2" fillId="2" borderId="1" xfId="0" applyNumberFormat="1" applyFont="1" applyFill="1" applyBorder="1" applyAlignment="1">
      <alignment horizontal="center" vertical="center" wrapText="1"/>
    </xf>
    <xf numFmtId="49" fontId="0" fillId="0" borderId="0" xfId="0" applyNumberFormat="1" applyAlignment="1">
      <alignment wrapText="1"/>
    </xf>
    <xf numFmtId="49" fontId="3" fillId="0" borderId="2" xfId="0" applyNumberFormat="1" applyFont="1" applyBorder="1" applyAlignment="1">
      <alignment horizontal="center" wrapText="1"/>
    </xf>
    <xf numFmtId="49" fontId="4" fillId="2" borderId="1" xfId="0" applyNumberFormat="1" applyFont="1" applyFill="1" applyBorder="1" applyAlignment="1">
      <alignment horizontal="center" vertical="center" wrapText="1"/>
    </xf>
    <xf numFmtId="49" fontId="3" fillId="0" borderId="0" xfId="0" applyNumberFormat="1" applyFont="1" applyAlignment="1">
      <alignment horizontal="center" wrapText="1"/>
    </xf>
    <xf numFmtId="0" fontId="0" fillId="0" borderId="0" xfId="0" applyAlignment="1">
      <alignment horizontal="center" wrapText="1"/>
    </xf>
    <xf numFmtId="169" fontId="0" fillId="0" borderId="1" xfId="1" applyNumberFormat="1" applyFont="1" applyBorder="1" applyAlignment="1">
      <alignment horizontal="center" vertical="center" wrapText="1"/>
    </xf>
    <xf numFmtId="0" fontId="0" fillId="3" borderId="1" xfId="0" applyFill="1" applyBorder="1" applyAlignment="1">
      <alignment horizontal="center" vertical="center" wrapText="1"/>
    </xf>
    <xf numFmtId="0" fontId="3" fillId="3" borderId="1" xfId="0" applyFont="1" applyFill="1" applyBorder="1" applyAlignment="1">
      <alignment horizontal="left" vertical="center" wrapText="1"/>
    </xf>
    <xf numFmtId="169" fontId="0" fillId="0" borderId="0" xfId="0" applyNumberFormat="1" applyAlignment="1">
      <alignment vertical="center" wrapText="1"/>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169" fontId="0" fillId="3" borderId="0" xfId="1" applyNumberFormat="1" applyFont="1" applyFill="1" applyBorder="1" applyAlignment="1">
      <alignment horizontal="center" vertical="center" wrapText="1"/>
    </xf>
    <xf numFmtId="0" fontId="6" fillId="4" borderId="4" xfId="0" applyFont="1" applyFill="1" applyBorder="1" applyAlignment="1" applyProtection="1">
      <alignment vertical="center"/>
      <protection locked="0"/>
    </xf>
    <xf numFmtId="0" fontId="6" fillId="4" borderId="1" xfId="0" applyFont="1" applyFill="1" applyBorder="1" applyAlignment="1" applyProtection="1">
      <alignment horizontal="center" vertical="center"/>
      <protection locked="0"/>
    </xf>
    <xf numFmtId="168" fontId="7" fillId="4" borderId="1" xfId="5" applyFont="1" applyFill="1" applyBorder="1" applyAlignment="1" applyProtection="1">
      <alignment horizontal="center" vertical="top"/>
      <protection locked="0"/>
    </xf>
    <xf numFmtId="0" fontId="6" fillId="5" borderId="4" xfId="0" applyFont="1" applyFill="1" applyBorder="1" applyAlignment="1" applyProtection="1">
      <alignment vertical="center"/>
      <protection locked="0"/>
    </xf>
    <xf numFmtId="0" fontId="6" fillId="5" borderId="1" xfId="0" applyFont="1" applyFill="1" applyBorder="1" applyAlignment="1" applyProtection="1">
      <alignment horizontal="center" vertical="center"/>
      <protection locked="0"/>
    </xf>
    <xf numFmtId="168" fontId="7" fillId="5" borderId="1" xfId="5" applyFont="1" applyFill="1" applyBorder="1" applyAlignment="1" applyProtection="1">
      <alignment horizontal="center" vertical="top"/>
      <protection locked="0"/>
    </xf>
    <xf numFmtId="0" fontId="8" fillId="0" borderId="4" xfId="0" applyFont="1" applyBorder="1" applyAlignment="1" applyProtection="1">
      <alignment vertical="center"/>
      <protection locked="0"/>
    </xf>
    <xf numFmtId="0" fontId="8" fillId="0" borderId="1" xfId="0" applyFont="1" applyBorder="1" applyAlignment="1" applyProtection="1">
      <alignment horizontal="center" vertical="center"/>
      <protection locked="0"/>
    </xf>
    <xf numFmtId="49" fontId="0" fillId="0" borderId="1" xfId="0" applyNumberFormat="1" applyBorder="1" applyAlignment="1">
      <alignment vertical="top" wrapText="1"/>
    </xf>
    <xf numFmtId="0" fontId="0" fillId="0" borderId="1" xfId="0" applyBorder="1" applyAlignment="1">
      <alignment wrapText="1"/>
    </xf>
    <xf numFmtId="49" fontId="3" fillId="0" borderId="1" xfId="0" applyNumberFormat="1" applyFont="1" applyBorder="1" applyAlignment="1">
      <alignment horizontal="center" vertical="center" wrapText="1"/>
    </xf>
    <xf numFmtId="49" fontId="0" fillId="0" borderId="1" xfId="0" applyNumberFormat="1" applyBorder="1" applyAlignment="1">
      <alignment wrapText="1"/>
    </xf>
    <xf numFmtId="0" fontId="8" fillId="0" borderId="1" xfId="0" applyFont="1" applyBorder="1" applyAlignment="1" applyProtection="1">
      <alignment vertical="center" wrapText="1"/>
      <protection locked="0"/>
    </xf>
    <xf numFmtId="170" fontId="0" fillId="3" borderId="1" xfId="1" applyNumberFormat="1" applyFont="1" applyFill="1"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pplyProtection="1">
      <alignment vertical="center" wrapText="1"/>
      <protection locked="0"/>
    </xf>
    <xf numFmtId="49" fontId="3" fillId="0" borderId="5" xfId="0" applyNumberFormat="1" applyFont="1" applyBorder="1" applyAlignment="1">
      <alignment horizontal="center" vertical="center" wrapText="1"/>
    </xf>
    <xf numFmtId="0" fontId="0" fillId="0" borderId="5" xfId="0" applyBorder="1" applyAlignment="1">
      <alignment horizontal="center" vertical="center" wrapText="1"/>
    </xf>
    <xf numFmtId="170" fontId="0" fillId="3" borderId="5" xfId="1" applyNumberFormat="1" applyFont="1" applyFill="1" applyBorder="1" applyAlignment="1">
      <alignment horizontal="center" vertical="center" wrapText="1"/>
    </xf>
    <xf numFmtId="168" fontId="0" fillId="0" borderId="1" xfId="5" applyFont="1" applyBorder="1" applyAlignment="1">
      <alignment vertical="center" wrapText="1"/>
    </xf>
    <xf numFmtId="0" fontId="8" fillId="0" borderId="4" xfId="0" applyFont="1" applyBorder="1" applyAlignment="1" applyProtection="1">
      <alignment vertical="center" wrapText="1"/>
      <protection locked="0"/>
    </xf>
    <xf numFmtId="169" fontId="0" fillId="0" borderId="0" xfId="1" applyNumberFormat="1" applyFont="1" applyFill="1" applyBorder="1" applyAlignment="1">
      <alignment horizontal="center" vertical="center" wrapText="1"/>
    </xf>
    <xf numFmtId="0" fontId="11" fillId="0" borderId="0" xfId="0" applyFont="1"/>
    <xf numFmtId="49" fontId="2" fillId="0" borderId="0" xfId="0" applyNumberFormat="1" applyFont="1" applyAlignment="1">
      <alignment wrapText="1"/>
    </xf>
    <xf numFmtId="169" fontId="14" fillId="0" borderId="0" xfId="0" applyNumberFormat="1" applyFont="1" applyAlignment="1">
      <alignment wrapText="1"/>
    </xf>
    <xf numFmtId="49" fontId="3" fillId="3" borderId="1" xfId="0" applyNumberFormat="1" applyFont="1" applyFill="1" applyBorder="1" applyAlignment="1">
      <alignment horizontal="left" vertical="center" wrapText="1"/>
    </xf>
    <xf numFmtId="0" fontId="3" fillId="3" borderId="1" xfId="0" applyFont="1" applyFill="1" applyBorder="1" applyAlignment="1">
      <alignment horizontal="center" vertical="center" wrapText="1"/>
    </xf>
    <xf numFmtId="49" fontId="0" fillId="3" borderId="1" xfId="0" applyNumberFormat="1" applyFill="1" applyBorder="1" applyAlignment="1">
      <alignment horizontal="left" vertical="center" wrapText="1"/>
    </xf>
    <xf numFmtId="0" fontId="0" fillId="3" borderId="1" xfId="0" applyFill="1" applyBorder="1" applyAlignment="1">
      <alignment horizontal="left" vertical="center" wrapText="1"/>
    </xf>
    <xf numFmtId="0" fontId="15" fillId="0" borderId="0" xfId="0" applyFont="1" applyAlignment="1">
      <alignment wrapText="1"/>
    </xf>
    <xf numFmtId="0" fontId="0" fillId="0" borderId="0" xfId="0" applyAlignment="1">
      <alignment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0" fontId="0" fillId="0" borderId="6" xfId="0" applyBorder="1" applyAlignment="1">
      <alignment wrapText="1"/>
    </xf>
    <xf numFmtId="49" fontId="0" fillId="0" borderId="0" xfId="0" applyNumberFormat="1" applyAlignment="1">
      <alignment horizontal="center" wrapText="1"/>
    </xf>
    <xf numFmtId="169" fontId="0" fillId="0" borderId="1" xfId="6" applyNumberFormat="1" applyFont="1" applyBorder="1" applyAlignment="1">
      <alignment horizontal="center" vertical="center" wrapText="1"/>
    </xf>
    <xf numFmtId="0" fontId="2" fillId="0" borderId="0" xfId="0" applyFont="1"/>
    <xf numFmtId="169" fontId="2" fillId="3" borderId="0" xfId="1" applyNumberFormat="1" applyFont="1" applyFill="1" applyBorder="1" applyAlignment="1">
      <alignment horizontal="center" vertical="center" wrapText="1"/>
    </xf>
    <xf numFmtId="169" fontId="0" fillId="0" borderId="0" xfId="0" applyNumberFormat="1"/>
    <xf numFmtId="169" fontId="2" fillId="0" borderId="0" xfId="0" applyNumberFormat="1" applyFont="1"/>
    <xf numFmtId="9" fontId="0" fillId="0" borderId="0" xfId="0" applyNumberFormat="1"/>
    <xf numFmtId="169" fontId="0" fillId="0" borderId="0" xfId="0" applyNumberFormat="1" applyAlignment="1">
      <alignment wrapText="1"/>
    </xf>
    <xf numFmtId="169" fontId="0" fillId="3" borderId="1" xfId="1" applyNumberFormat="1" applyFont="1" applyFill="1" applyBorder="1" applyAlignment="1">
      <alignment horizontal="center" vertical="center" wrapText="1"/>
    </xf>
    <xf numFmtId="169" fontId="0" fillId="3" borderId="5" xfId="1" applyNumberFormat="1" applyFont="1" applyFill="1" applyBorder="1" applyAlignment="1">
      <alignment horizontal="center" vertical="center" wrapText="1"/>
    </xf>
    <xf numFmtId="169" fontId="0" fillId="0" borderId="1" xfId="5" applyNumberFormat="1" applyFont="1" applyBorder="1" applyAlignment="1">
      <alignment vertical="center" wrapText="1"/>
    </xf>
    <xf numFmtId="0" fontId="0" fillId="0" borderId="0" xfId="0" applyAlignment="1">
      <alignment vertical="top" wrapText="1"/>
    </xf>
    <xf numFmtId="169" fontId="0" fillId="0" borderId="1" xfId="0" applyNumberFormat="1" applyBorder="1" applyAlignment="1">
      <alignment wrapText="1"/>
    </xf>
    <xf numFmtId="49" fontId="0" fillId="0" borderId="2" xfId="0" applyNumberFormat="1" applyBorder="1" applyAlignment="1">
      <alignment horizontal="center" wrapText="1"/>
    </xf>
    <xf numFmtId="49" fontId="0" fillId="0" borderId="1" xfId="0" applyNumberFormat="1" applyBorder="1" applyAlignment="1">
      <alignment horizontal="left" vertical="center" wrapText="1"/>
    </xf>
    <xf numFmtId="0" fontId="0" fillId="0" borderId="4" xfId="0" applyBorder="1" applyAlignment="1" applyProtection="1">
      <alignment vertical="center"/>
      <protection locked="0"/>
    </xf>
    <xf numFmtId="0" fontId="0" fillId="0" borderId="1" xfId="0" applyBorder="1" applyAlignment="1" applyProtection="1">
      <alignment horizontal="center" vertical="center"/>
      <protection locked="0"/>
    </xf>
    <xf numFmtId="0" fontId="0" fillId="0" borderId="1" xfId="0" applyBorder="1" applyAlignment="1" applyProtection="1">
      <alignment vertical="center" wrapText="1"/>
      <protection locked="0"/>
    </xf>
    <xf numFmtId="49" fontId="0" fillId="0" borderId="1" xfId="0" applyNumberFormat="1" applyBorder="1" applyAlignment="1">
      <alignment horizontal="center" vertical="center" wrapText="1"/>
    </xf>
    <xf numFmtId="0" fontId="0" fillId="0" borderId="5" xfId="0" applyBorder="1" applyAlignment="1" applyProtection="1">
      <alignment vertical="center" wrapText="1"/>
      <protection locked="0"/>
    </xf>
    <xf numFmtId="49" fontId="0" fillId="0" borderId="5" xfId="0" applyNumberFormat="1" applyBorder="1" applyAlignment="1">
      <alignment horizontal="center" vertical="center" wrapText="1"/>
    </xf>
    <xf numFmtId="0" fontId="0" fillId="0" borderId="4" xfId="0" applyBorder="1" applyAlignment="1" applyProtection="1">
      <alignment vertical="center" wrapText="1"/>
      <protection locked="0"/>
    </xf>
    <xf numFmtId="169" fontId="18" fillId="3" borderId="0" xfId="1" applyNumberFormat="1" applyFont="1" applyFill="1" applyBorder="1" applyAlignment="1">
      <alignment horizontal="center" vertical="center" wrapText="1"/>
    </xf>
    <xf numFmtId="0" fontId="19" fillId="0" borderId="0" xfId="0" applyFont="1" applyAlignment="1">
      <alignment horizontal="center"/>
    </xf>
    <xf numFmtId="0" fontId="16" fillId="0" borderId="0" xfId="0" applyFont="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wrapText="1"/>
    </xf>
    <xf numFmtId="0" fontId="0" fillId="0" borderId="1" xfId="0" applyBorder="1"/>
    <xf numFmtId="0" fontId="0" fillId="0" borderId="0" xfId="0" applyAlignment="1">
      <alignment horizontal="center"/>
    </xf>
    <xf numFmtId="0" fontId="0" fillId="0" borderId="1" xfId="0" applyBorder="1" applyAlignment="1">
      <alignment horizontal="center" wrapText="1"/>
    </xf>
    <xf numFmtId="0" fontId="2" fillId="2" borderId="3" xfId="0" applyFont="1" applyFill="1" applyBorder="1" applyAlignment="1">
      <alignment horizontal="center" vertical="center" wrapText="1"/>
    </xf>
    <xf numFmtId="0" fontId="2" fillId="2" borderId="0" xfId="0" applyFont="1" applyFill="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wrapText="1"/>
    </xf>
    <xf numFmtId="0" fontId="6" fillId="0" borderId="4" xfId="0" applyFont="1" applyBorder="1" applyAlignment="1">
      <alignment horizontal="center"/>
    </xf>
    <xf numFmtId="0" fontId="6" fillId="0" borderId="2" xfId="0" applyFont="1" applyBorder="1" applyAlignment="1">
      <alignment horizontal="center"/>
    </xf>
    <xf numFmtId="0" fontId="22" fillId="7" borderId="17" xfId="0" applyFont="1" applyFill="1" applyBorder="1" applyAlignment="1">
      <alignment horizontal="center" vertical="center" wrapText="1"/>
    </xf>
    <xf numFmtId="0" fontId="7" fillId="0" borderId="0" xfId="0" applyFont="1"/>
    <xf numFmtId="0" fontId="22" fillId="0" borderId="4" xfId="0" applyFont="1" applyBorder="1" applyAlignment="1">
      <alignment horizontal="center" vertical="center" wrapText="1"/>
    </xf>
    <xf numFmtId="0" fontId="23" fillId="13" borderId="16" xfId="0" applyFont="1" applyFill="1" applyBorder="1" applyAlignment="1">
      <alignment horizontal="center" vertical="center" wrapText="1"/>
    </xf>
    <xf numFmtId="0" fontId="6" fillId="0" borderId="7" xfId="0" applyFont="1" applyBorder="1" applyAlignment="1">
      <alignment vertical="center" wrapText="1"/>
    </xf>
    <xf numFmtId="0" fontId="6" fillId="0" borderId="13" xfId="0" applyFont="1" applyBorder="1" applyAlignment="1">
      <alignment vertical="center" wrapText="1"/>
    </xf>
    <xf numFmtId="0" fontId="6" fillId="0" borderId="7" xfId="0" applyFont="1" applyBorder="1" applyAlignment="1">
      <alignment horizontal="center" vertical="center" wrapText="1"/>
    </xf>
    <xf numFmtId="0" fontId="24" fillId="9" borderId="8" xfId="0" applyFont="1" applyFill="1" applyBorder="1" applyAlignment="1">
      <alignment horizontal="center" vertical="center" wrapText="1"/>
    </xf>
    <xf numFmtId="0" fontId="24" fillId="9" borderId="9" xfId="0" applyFont="1" applyFill="1" applyBorder="1" applyAlignment="1">
      <alignment horizontal="center" vertical="center" wrapText="1"/>
    </xf>
    <xf numFmtId="0" fontId="24" fillId="9" borderId="13" xfId="0" applyFont="1" applyFill="1" applyBorder="1" applyAlignment="1">
      <alignment horizontal="center" vertical="center" wrapText="1"/>
    </xf>
    <xf numFmtId="0" fontId="24" fillId="10" borderId="8" xfId="0" applyFont="1" applyFill="1" applyBorder="1" applyAlignment="1">
      <alignment horizontal="center" vertical="center" wrapText="1"/>
    </xf>
    <xf numFmtId="0" fontId="24" fillId="10" borderId="9" xfId="0" applyFont="1" applyFill="1" applyBorder="1" applyAlignment="1">
      <alignment horizontal="center" vertical="center" wrapText="1"/>
    </xf>
    <xf numFmtId="0" fontId="24" fillId="10" borderId="13" xfId="0" applyFont="1" applyFill="1" applyBorder="1" applyAlignment="1">
      <alignment horizontal="center" vertical="center" wrapText="1"/>
    </xf>
    <xf numFmtId="0" fontId="21" fillId="11" borderId="7" xfId="0" applyFont="1" applyFill="1" applyBorder="1" applyAlignment="1">
      <alignment horizontal="center" wrapText="1"/>
    </xf>
    <xf numFmtId="0" fontId="22" fillId="7" borderId="4" xfId="0" applyFont="1" applyFill="1" applyBorder="1" applyAlignment="1">
      <alignment horizontal="center" vertical="center" wrapText="1"/>
    </xf>
    <xf numFmtId="0" fontId="22" fillId="7" borderId="1" xfId="0" applyFont="1" applyFill="1" applyBorder="1" applyAlignment="1">
      <alignment horizontal="center" vertical="center" wrapText="1"/>
    </xf>
    <xf numFmtId="0" fontId="22" fillId="7" borderId="6" xfId="0" applyFont="1" applyFill="1" applyBorder="1" applyAlignment="1">
      <alignment horizontal="center" vertical="center" wrapText="1"/>
    </xf>
    <xf numFmtId="0" fontId="24" fillId="9" borderId="1" xfId="0" applyFont="1" applyFill="1" applyBorder="1" applyAlignment="1">
      <alignment horizontal="center" vertical="center" wrapText="1"/>
    </xf>
    <xf numFmtId="0" fontId="24" fillId="10" borderId="1" xfId="0" applyFont="1" applyFill="1" applyBorder="1" applyAlignment="1">
      <alignment horizontal="center" vertical="center" wrapText="1"/>
    </xf>
    <xf numFmtId="0" fontId="24" fillId="12" borderId="1" xfId="0" applyFont="1" applyFill="1" applyBorder="1" applyAlignment="1">
      <alignment horizontal="center" vertical="center" wrapText="1"/>
    </xf>
    <xf numFmtId="0" fontId="6" fillId="0" borderId="4" xfId="0" applyFont="1" applyBorder="1" applyAlignment="1">
      <alignment horizontal="center" vertical="center"/>
    </xf>
    <xf numFmtId="0" fontId="6" fillId="6" borderId="1" xfId="0" applyFont="1" applyFill="1" applyBorder="1" applyAlignment="1">
      <alignment horizontal="center" vertical="center" wrapText="1"/>
    </xf>
    <xf numFmtId="0" fontId="6" fillId="0" borderId="6" xfId="0" applyFont="1" applyBorder="1" applyAlignment="1">
      <alignment horizontal="center" wrapText="1"/>
    </xf>
    <xf numFmtId="0" fontId="6" fillId="0" borderId="10" xfId="0" applyFont="1" applyBorder="1" applyAlignment="1">
      <alignment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164" fontId="6" fillId="0" borderId="1" xfId="0" applyNumberFormat="1" applyFont="1" applyBorder="1"/>
    <xf numFmtId="165" fontId="6" fillId="0" borderId="1" xfId="0" applyNumberFormat="1" applyFont="1" applyBorder="1"/>
    <xf numFmtId="0" fontId="6" fillId="0" borderId="14" xfId="0" applyFont="1" applyBorder="1" applyAlignment="1">
      <alignment horizontal="center" wrapText="1"/>
    </xf>
    <xf numFmtId="0" fontId="6" fillId="0" borderId="10" xfId="0" applyFont="1" applyBorder="1" applyAlignment="1">
      <alignment wrapText="1"/>
    </xf>
    <xf numFmtId="0" fontId="6" fillId="0" borderId="11" xfId="0" applyFont="1" applyBorder="1" applyAlignment="1">
      <alignment horizontal="center" vertical="center" wrapText="1"/>
    </xf>
    <xf numFmtId="0" fontId="6" fillId="0" borderId="15" xfId="0" applyFont="1" applyBorder="1" applyAlignment="1">
      <alignment horizontal="center" wrapText="1"/>
    </xf>
    <xf numFmtId="0" fontId="6" fillId="0" borderId="9" xfId="0" applyFont="1" applyBorder="1" applyAlignment="1">
      <alignment horizontal="center" wrapText="1"/>
    </xf>
    <xf numFmtId="0" fontId="21" fillId="0" borderId="12" xfId="0" applyFont="1" applyBorder="1" applyAlignment="1">
      <alignment horizontal="center"/>
    </xf>
    <xf numFmtId="0" fontId="21" fillId="0" borderId="9" xfId="0" applyFont="1" applyBorder="1" applyAlignment="1">
      <alignment horizontal="center"/>
    </xf>
    <xf numFmtId="0" fontId="21" fillId="0" borderId="1" xfId="0" applyFont="1" applyBorder="1" applyAlignment="1">
      <alignment horizontal="center" wrapText="1"/>
    </xf>
    <xf numFmtId="0" fontId="6" fillId="8" borderId="0" xfId="0" applyFont="1" applyFill="1" applyAlignment="1">
      <alignment horizontal="center" wrapText="1"/>
    </xf>
    <xf numFmtId="0" fontId="21" fillId="8" borderId="1" xfId="0" applyFont="1" applyFill="1" applyBorder="1" applyAlignment="1">
      <alignment horizontal="center"/>
    </xf>
    <xf numFmtId="165" fontId="6" fillId="0" borderId="1" xfId="0" applyNumberFormat="1" applyFont="1" applyFill="1" applyBorder="1"/>
    <xf numFmtId="164" fontId="6" fillId="0" borderId="1" xfId="0" applyNumberFormat="1" applyFont="1" applyFill="1" applyBorder="1"/>
    <xf numFmtId="0" fontId="21" fillId="0" borderId="6" xfId="0" applyFont="1" applyBorder="1" applyAlignment="1">
      <alignment horizontal="center" wrapText="1"/>
    </xf>
    <xf numFmtId="0" fontId="21" fillId="0" borderId="1" xfId="0" applyFont="1" applyBorder="1" applyAlignment="1">
      <alignment horizontal="center"/>
    </xf>
    <xf numFmtId="0" fontId="7" fillId="0" borderId="4" xfId="0" applyFont="1" applyBorder="1" applyAlignment="1">
      <alignment wrapText="1"/>
    </xf>
    <xf numFmtId="0" fontId="7" fillId="0" borderId="1" xfId="0" applyFont="1" applyBorder="1"/>
    <xf numFmtId="0" fontId="7" fillId="0" borderId="6" xfId="0" applyFont="1" applyBorder="1" applyAlignment="1">
      <alignment vertical="center" wrapText="1"/>
    </xf>
    <xf numFmtId="49" fontId="7" fillId="0" borderId="1" xfId="0" applyNumberFormat="1" applyFont="1" applyBorder="1" applyAlignment="1">
      <alignment wrapText="1"/>
    </xf>
    <xf numFmtId="49" fontId="7" fillId="0" borderId="1" xfId="0" applyNumberFormat="1" applyFont="1" applyBorder="1" applyAlignment="1">
      <alignment horizontal="center" wrapText="1"/>
    </xf>
    <xf numFmtId="0" fontId="7" fillId="0" borderId="1" xfId="0" applyFont="1" applyBorder="1" applyAlignment="1">
      <alignment horizontal="center" wrapText="1"/>
    </xf>
    <xf numFmtId="0" fontId="7" fillId="0" borderId="1" xfId="0" applyFont="1" applyBorder="1" applyAlignment="1">
      <alignment wrapText="1"/>
    </xf>
    <xf numFmtId="165" fontId="7" fillId="0" borderId="1" xfId="0" applyNumberFormat="1" applyFont="1" applyBorder="1" applyAlignment="1">
      <alignment wrapText="1"/>
    </xf>
  </cellXfs>
  <cellStyles count="14">
    <cellStyle name="Moneda" xfId="1" builtinId="4"/>
    <cellStyle name="Moneda [0]" xfId="5" builtinId="7"/>
    <cellStyle name="Moneda [0] 2" xfId="3" xr:uid="{00000000-0005-0000-0000-000002000000}"/>
    <cellStyle name="Moneda [0] 2 2" xfId="8" xr:uid="{00000000-0005-0000-0000-000003000000}"/>
    <cellStyle name="Moneda [0] 2 2 2" xfId="13" xr:uid="{00000000-0005-0000-0000-000004000000}"/>
    <cellStyle name="Moneda [0] 2 3" xfId="10" xr:uid="{00000000-0005-0000-0000-000005000000}"/>
    <cellStyle name="Moneda 2" xfId="6" xr:uid="{00000000-0005-0000-0000-000006000000}"/>
    <cellStyle name="Moneda 2 2" xfId="11" xr:uid="{00000000-0005-0000-0000-000007000000}"/>
    <cellStyle name="Moneda 3" xfId="7" xr:uid="{00000000-0005-0000-0000-000008000000}"/>
    <cellStyle name="Moneda 3 2" xfId="12" xr:uid="{00000000-0005-0000-0000-000009000000}"/>
    <cellStyle name="Moneda 4" xfId="9" xr:uid="{00000000-0005-0000-0000-00000A000000}"/>
    <cellStyle name="Normal" xfId="0" builtinId="0"/>
    <cellStyle name="Normal 2" xfId="4" xr:uid="{00000000-0005-0000-0000-00000C000000}"/>
    <cellStyle name="Normal 4" xfId="2" xr:uid="{00000000-0005-0000-0000-00000D00000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280147</xdr:colOff>
      <xdr:row>0</xdr:row>
      <xdr:rowOff>190500</xdr:rowOff>
    </xdr:from>
    <xdr:to>
      <xdr:col>1</xdr:col>
      <xdr:colOff>446069</xdr:colOff>
      <xdr:row>0</xdr:row>
      <xdr:rowOff>889635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280147" y="190500"/>
          <a:ext cx="715010" cy="6991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280147</xdr:colOff>
      <xdr:row>0</xdr:row>
      <xdr:rowOff>190500</xdr:rowOff>
    </xdr:from>
    <xdr:ext cx="715010" cy="699135"/>
    <xdr:pic>
      <xdr:nvPicPr>
        <xdr:cNvPr id="2" name="Imagen 1">
          <a:extLst>
            <a:ext uri="{FF2B5EF4-FFF2-40B4-BE49-F238E27FC236}">
              <a16:creationId xmlns:a16="http://schemas.microsoft.com/office/drawing/2014/main" id="{367090B4-B1A9-4633-8262-95F6E241C257}"/>
            </a:ext>
          </a:extLst>
        </xdr:cNvPr>
        <xdr:cNvPicPr/>
      </xdr:nvPicPr>
      <xdr:blipFill>
        <a:blip xmlns:r="http://schemas.openxmlformats.org/officeDocument/2006/relationships" r:embed="rId1"/>
        <a:stretch>
          <a:fillRect/>
        </a:stretch>
      </xdr:blipFill>
      <xdr:spPr>
        <a:xfrm>
          <a:off x="280147" y="190500"/>
          <a:ext cx="715010" cy="69913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280147</xdr:colOff>
      <xdr:row>0</xdr:row>
      <xdr:rowOff>190500</xdr:rowOff>
    </xdr:from>
    <xdr:to>
      <xdr:col>1</xdr:col>
      <xdr:colOff>446069</xdr:colOff>
      <xdr:row>0</xdr:row>
      <xdr:rowOff>889635</xdr:rowOff>
    </xdr:to>
    <xdr:pic>
      <xdr:nvPicPr>
        <xdr:cNvPr id="2" name="Imagen 1">
          <a:extLst>
            <a:ext uri="{FF2B5EF4-FFF2-40B4-BE49-F238E27FC236}">
              <a16:creationId xmlns:a16="http://schemas.microsoft.com/office/drawing/2014/main" id="{4E6E66F7-1841-4AC7-81F3-A07C3F5C1523}"/>
            </a:ext>
          </a:extLst>
        </xdr:cNvPr>
        <xdr:cNvPicPr/>
      </xdr:nvPicPr>
      <xdr:blipFill>
        <a:blip xmlns:r="http://schemas.openxmlformats.org/officeDocument/2006/relationships" r:embed="rId1"/>
        <a:stretch>
          <a:fillRect/>
        </a:stretch>
      </xdr:blipFill>
      <xdr:spPr>
        <a:xfrm>
          <a:off x="280147" y="190500"/>
          <a:ext cx="718372" cy="699135"/>
        </a:xfrm>
        <a:prstGeom prst="rect">
          <a:avLst/>
        </a:prstGeom>
      </xdr:spPr>
    </xdr:pic>
    <xdr:clientData/>
  </xdr:twoCellAnchor>
  <xdr:twoCellAnchor editAs="oneCell">
    <xdr:from>
      <xdr:col>3</xdr:col>
      <xdr:colOff>1240118</xdr:colOff>
      <xdr:row>50</xdr:row>
      <xdr:rowOff>74706</xdr:rowOff>
    </xdr:from>
    <xdr:to>
      <xdr:col>3</xdr:col>
      <xdr:colOff>3026401</xdr:colOff>
      <xdr:row>52</xdr:row>
      <xdr:rowOff>17929</xdr:rowOff>
    </xdr:to>
    <xdr:pic>
      <xdr:nvPicPr>
        <xdr:cNvPr id="3" name="Imagen 2">
          <a:extLst>
            <a:ext uri="{FF2B5EF4-FFF2-40B4-BE49-F238E27FC236}">
              <a16:creationId xmlns:a16="http://schemas.microsoft.com/office/drawing/2014/main" id="{3C7D7153-555A-4572-B8AE-D2B8D86DD4B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26143" y="7285131"/>
          <a:ext cx="1786283" cy="70522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280147</xdr:colOff>
      <xdr:row>0</xdr:row>
      <xdr:rowOff>190500</xdr:rowOff>
    </xdr:from>
    <xdr:ext cx="715010" cy="699135"/>
    <xdr:pic>
      <xdr:nvPicPr>
        <xdr:cNvPr id="2" name="Imagen 1">
          <a:extLst>
            <a:ext uri="{FF2B5EF4-FFF2-40B4-BE49-F238E27FC236}">
              <a16:creationId xmlns:a16="http://schemas.microsoft.com/office/drawing/2014/main" id="{7E761514-2E02-4DD9-BAE4-B161CF36D375}"/>
            </a:ext>
          </a:extLst>
        </xdr:cNvPr>
        <xdr:cNvPicPr/>
      </xdr:nvPicPr>
      <xdr:blipFill>
        <a:blip xmlns:r="http://schemas.openxmlformats.org/officeDocument/2006/relationships" r:embed="rId1"/>
        <a:stretch>
          <a:fillRect/>
        </a:stretch>
      </xdr:blipFill>
      <xdr:spPr>
        <a:xfrm>
          <a:off x="280147" y="190500"/>
          <a:ext cx="715010" cy="69913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280147</xdr:colOff>
      <xdr:row>0</xdr:row>
      <xdr:rowOff>190500</xdr:rowOff>
    </xdr:from>
    <xdr:to>
      <xdr:col>1</xdr:col>
      <xdr:colOff>446069</xdr:colOff>
      <xdr:row>0</xdr:row>
      <xdr:rowOff>889635</xdr:rowOff>
    </xdr:to>
    <xdr:pic>
      <xdr:nvPicPr>
        <xdr:cNvPr id="2" name="Imagen 1">
          <a:extLst>
            <a:ext uri="{FF2B5EF4-FFF2-40B4-BE49-F238E27FC236}">
              <a16:creationId xmlns:a16="http://schemas.microsoft.com/office/drawing/2014/main" id="{CF81F271-1DC8-4190-B7DA-93F878E7946C}"/>
            </a:ext>
          </a:extLst>
        </xdr:cNvPr>
        <xdr:cNvPicPr/>
      </xdr:nvPicPr>
      <xdr:blipFill>
        <a:blip xmlns:r="http://schemas.openxmlformats.org/officeDocument/2006/relationships" r:embed="rId1"/>
        <a:stretch>
          <a:fillRect/>
        </a:stretch>
      </xdr:blipFill>
      <xdr:spPr>
        <a:xfrm>
          <a:off x="280147" y="190500"/>
          <a:ext cx="718372" cy="6991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280147</xdr:colOff>
      <xdr:row>0</xdr:row>
      <xdr:rowOff>190500</xdr:rowOff>
    </xdr:from>
    <xdr:to>
      <xdr:col>1</xdr:col>
      <xdr:colOff>446069</xdr:colOff>
      <xdr:row>0</xdr:row>
      <xdr:rowOff>889635</xdr:rowOff>
    </xdr:to>
    <xdr:pic>
      <xdr:nvPicPr>
        <xdr:cNvPr id="2" name="Imagen 1">
          <a:extLst>
            <a:ext uri="{FF2B5EF4-FFF2-40B4-BE49-F238E27FC236}">
              <a16:creationId xmlns:a16="http://schemas.microsoft.com/office/drawing/2014/main" id="{F636B9D0-A5AA-482C-8229-9CC04AC7040C}"/>
            </a:ext>
          </a:extLst>
        </xdr:cNvPr>
        <xdr:cNvPicPr/>
      </xdr:nvPicPr>
      <xdr:blipFill>
        <a:blip xmlns:r="http://schemas.openxmlformats.org/officeDocument/2006/relationships" r:embed="rId1"/>
        <a:stretch>
          <a:fillRect/>
        </a:stretch>
      </xdr:blipFill>
      <xdr:spPr>
        <a:xfrm>
          <a:off x="280147" y="190500"/>
          <a:ext cx="718372" cy="69913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6"/>
  <sheetViews>
    <sheetView showGridLines="0" topLeftCell="A13" zoomScale="75" zoomScaleNormal="85" workbookViewId="0">
      <selection activeCell="C6" sqref="C6:G14"/>
    </sheetView>
  </sheetViews>
  <sheetFormatPr defaultColWidth="11.42578125" defaultRowHeight="14.45"/>
  <cols>
    <col min="1" max="1" width="8.28515625" style="34" bestFit="1" customWidth="1"/>
    <col min="2" max="2" width="11.42578125" style="3"/>
    <col min="3" max="3" width="46.7109375" style="8" customWidth="1"/>
    <col min="4" max="4" width="83.28515625" style="8" customWidth="1"/>
    <col min="5" max="5" width="15" style="11" customWidth="1"/>
    <col min="6" max="6" width="11.42578125" style="12"/>
    <col min="7" max="7" width="16.85546875" style="3" customWidth="1"/>
    <col min="8" max="8" width="15.7109375" style="3" customWidth="1"/>
    <col min="9" max="9" width="12.7109375" style="3" bestFit="1" customWidth="1"/>
    <col min="10" max="10" width="24.85546875" style="3" customWidth="1"/>
    <col min="11" max="11" width="12.7109375" style="3" bestFit="1" customWidth="1"/>
    <col min="12" max="12" width="16.42578125" style="3" bestFit="1" customWidth="1"/>
    <col min="13" max="16384" width="11.42578125" style="3"/>
  </cols>
  <sheetData>
    <row r="1" spans="1:12" ht="87" customHeight="1">
      <c r="A1" s="83"/>
      <c r="B1" s="83"/>
      <c r="C1" s="84" t="s">
        <v>0</v>
      </c>
      <c r="D1" s="85"/>
      <c r="E1" s="85"/>
      <c r="F1" s="85"/>
      <c r="G1" s="85"/>
      <c r="H1" s="85"/>
      <c r="I1" s="85"/>
      <c r="J1" s="85"/>
    </row>
    <row r="2" spans="1:12">
      <c r="D2" s="6"/>
      <c r="E2" s="9"/>
      <c r="F2" s="5"/>
    </row>
    <row r="3" spans="1:12" ht="60.75" customHeight="1">
      <c r="A3" s="1" t="s">
        <v>1</v>
      </c>
      <c r="B3" s="86" t="s">
        <v>2</v>
      </c>
      <c r="C3" s="86"/>
      <c r="D3" s="86"/>
      <c r="E3" s="86"/>
      <c r="F3" s="86"/>
      <c r="G3" s="86"/>
      <c r="H3" s="86"/>
      <c r="I3" s="86"/>
      <c r="J3" s="86"/>
    </row>
    <row r="5" spans="1:12" ht="43.5">
      <c r="A5" s="2" t="s">
        <v>3</v>
      </c>
      <c r="B5" s="2" t="s">
        <v>4</v>
      </c>
      <c r="C5" s="7" t="s">
        <v>5</v>
      </c>
      <c r="D5" s="7" t="s">
        <v>6</v>
      </c>
      <c r="E5" s="10" t="s">
        <v>7</v>
      </c>
      <c r="F5" s="2" t="s">
        <v>8</v>
      </c>
      <c r="G5" s="2" t="s">
        <v>9</v>
      </c>
      <c r="H5" s="2" t="s">
        <v>10</v>
      </c>
      <c r="I5" s="2" t="s">
        <v>11</v>
      </c>
      <c r="J5" s="2" t="s">
        <v>12</v>
      </c>
    </row>
    <row r="6" spans="1:12" ht="116.1">
      <c r="A6" s="4">
        <v>1</v>
      </c>
      <c r="B6" s="15"/>
      <c r="C6" s="26" t="s">
        <v>13</v>
      </c>
      <c r="D6" s="18" t="s">
        <v>14</v>
      </c>
      <c r="E6" s="27" t="s">
        <v>15</v>
      </c>
      <c r="F6" s="27">
        <v>1</v>
      </c>
      <c r="G6" s="13">
        <v>5000000</v>
      </c>
      <c r="H6" s="13">
        <f t="shared" ref="H6:H12" si="0">+G6*19%</f>
        <v>950000</v>
      </c>
      <c r="I6" s="33">
        <f t="shared" ref="I6:I12" si="1">+G6+H6</f>
        <v>5950000</v>
      </c>
      <c r="J6" s="33">
        <f t="shared" ref="J6:J12" si="2">+I6*F6</f>
        <v>5950000</v>
      </c>
      <c r="K6" s="16"/>
      <c r="L6" s="16"/>
    </row>
    <row r="7" spans="1:12" ht="29.1">
      <c r="A7" s="4">
        <v>2</v>
      </c>
      <c r="B7" s="15"/>
      <c r="C7" s="26" t="s">
        <v>16</v>
      </c>
      <c r="D7" s="18" t="s">
        <v>17</v>
      </c>
      <c r="E7" s="17" t="s">
        <v>15</v>
      </c>
      <c r="F7" s="14">
        <v>1</v>
      </c>
      <c r="G7" s="13">
        <v>1200000</v>
      </c>
      <c r="H7" s="13">
        <f t="shared" si="0"/>
        <v>228000</v>
      </c>
      <c r="I7" s="33">
        <f t="shared" si="1"/>
        <v>1428000</v>
      </c>
      <c r="J7" s="33">
        <f t="shared" si="2"/>
        <v>1428000</v>
      </c>
      <c r="K7" s="16"/>
      <c r="L7" s="16"/>
    </row>
    <row r="8" spans="1:12" ht="318.95" customHeight="1">
      <c r="A8" s="4">
        <v>3</v>
      </c>
      <c r="B8" s="29"/>
      <c r="C8" s="32" t="s">
        <v>18</v>
      </c>
      <c r="D8" s="28" t="s">
        <v>19</v>
      </c>
      <c r="E8" s="30" t="s">
        <v>15</v>
      </c>
      <c r="F8" s="4">
        <v>2</v>
      </c>
      <c r="G8" s="33">
        <v>113581</v>
      </c>
      <c r="H8" s="13">
        <f t="shared" si="0"/>
        <v>21580.39</v>
      </c>
      <c r="I8" s="33">
        <f t="shared" si="1"/>
        <v>135161.39000000001</v>
      </c>
      <c r="J8" s="33">
        <f t="shared" si="2"/>
        <v>270322.78000000003</v>
      </c>
    </row>
    <row r="9" spans="1:12" ht="203.1">
      <c r="A9" s="4">
        <v>4</v>
      </c>
      <c r="B9" s="29"/>
      <c r="C9" s="32" t="s">
        <v>20</v>
      </c>
      <c r="D9" s="29" t="s">
        <v>21</v>
      </c>
      <c r="E9" s="30" t="s">
        <v>15</v>
      </c>
      <c r="F9" s="4">
        <v>1</v>
      </c>
      <c r="G9" s="33">
        <v>608900</v>
      </c>
      <c r="H9" s="13">
        <f t="shared" si="0"/>
        <v>115691</v>
      </c>
      <c r="I9" s="33">
        <f t="shared" si="1"/>
        <v>724591</v>
      </c>
      <c r="J9" s="33">
        <f t="shared" si="2"/>
        <v>724591</v>
      </c>
    </row>
    <row r="10" spans="1:12" ht="56.1">
      <c r="A10" s="4">
        <v>5</v>
      </c>
      <c r="B10" s="29"/>
      <c r="C10" s="35" t="s">
        <v>22</v>
      </c>
      <c r="D10" s="35" t="s">
        <v>23</v>
      </c>
      <c r="E10" s="36" t="s">
        <v>15</v>
      </c>
      <c r="F10" s="37">
        <v>1</v>
      </c>
      <c r="G10" s="38">
        <v>139900</v>
      </c>
      <c r="H10" s="13">
        <f t="shared" si="0"/>
        <v>26581</v>
      </c>
      <c r="I10" s="33">
        <f t="shared" si="1"/>
        <v>166481</v>
      </c>
      <c r="J10" s="33">
        <f t="shared" si="2"/>
        <v>166481</v>
      </c>
    </row>
    <row r="11" spans="1:12" ht="409.5">
      <c r="A11" s="4">
        <v>6</v>
      </c>
      <c r="B11" s="29"/>
      <c r="C11" s="32" t="s">
        <v>24</v>
      </c>
      <c r="D11" s="40" t="s">
        <v>25</v>
      </c>
      <c r="E11" s="30" t="s">
        <v>15</v>
      </c>
      <c r="F11" s="4">
        <v>15</v>
      </c>
      <c r="G11" s="33">
        <v>29759</v>
      </c>
      <c r="H11" s="13">
        <f t="shared" si="0"/>
        <v>5654.21</v>
      </c>
      <c r="I11" s="33">
        <f t="shared" si="1"/>
        <v>35413.21</v>
      </c>
      <c r="J11" s="33">
        <f t="shared" si="2"/>
        <v>531198.15</v>
      </c>
    </row>
    <row r="12" spans="1:12" ht="409.5">
      <c r="A12" s="4">
        <v>7</v>
      </c>
      <c r="B12" s="29"/>
      <c r="C12" s="32" t="s">
        <v>26</v>
      </c>
      <c r="D12" s="31" t="s">
        <v>27</v>
      </c>
      <c r="E12" s="30" t="s">
        <v>15</v>
      </c>
      <c r="F12" s="4">
        <v>5</v>
      </c>
      <c r="G12" s="33">
        <v>238217</v>
      </c>
      <c r="H12" s="13">
        <f t="shared" si="0"/>
        <v>45261.23</v>
      </c>
      <c r="I12" s="33">
        <f t="shared" si="1"/>
        <v>283478.23</v>
      </c>
      <c r="J12" s="33">
        <f t="shared" si="2"/>
        <v>1417391.15</v>
      </c>
    </row>
    <row r="13" spans="1:12" ht="57.95">
      <c r="A13" s="4">
        <v>8</v>
      </c>
      <c r="B13" s="29"/>
      <c r="C13" s="32" t="s">
        <v>28</v>
      </c>
      <c r="D13" s="31" t="s">
        <v>29</v>
      </c>
      <c r="E13" s="30" t="s">
        <v>15</v>
      </c>
      <c r="F13" s="4">
        <v>15</v>
      </c>
      <c r="G13" s="33">
        <v>23800</v>
      </c>
      <c r="H13" s="13">
        <f t="shared" ref="H13:H14" si="3">+G13*19%</f>
        <v>4522</v>
      </c>
      <c r="I13" s="33">
        <f t="shared" ref="I13:I14" si="4">+G13+H13</f>
        <v>28322</v>
      </c>
      <c r="J13" s="33">
        <f t="shared" ref="J13:J14" si="5">+I13*F13</f>
        <v>424830</v>
      </c>
    </row>
    <row r="14" spans="1:12" ht="72.599999999999994">
      <c r="A14" s="4">
        <v>9</v>
      </c>
      <c r="B14" s="29"/>
      <c r="C14" s="18" t="s">
        <v>30</v>
      </c>
      <c r="D14" s="31" t="s">
        <v>31</v>
      </c>
      <c r="E14" s="30" t="s">
        <v>15</v>
      </c>
      <c r="F14" s="4">
        <v>15</v>
      </c>
      <c r="G14" s="39">
        <v>41999</v>
      </c>
      <c r="H14" s="13">
        <f t="shared" si="3"/>
        <v>7979.81</v>
      </c>
      <c r="I14" s="33">
        <f t="shared" si="4"/>
        <v>49978.81</v>
      </c>
      <c r="J14" s="33">
        <f t="shared" si="5"/>
        <v>749682.14999999991</v>
      </c>
    </row>
    <row r="15" spans="1:12" ht="21">
      <c r="J15" s="44">
        <f>SUM(J6:J14)</f>
        <v>11662496.230000002</v>
      </c>
    </row>
    <row r="16" spans="1:12" ht="26.1">
      <c r="C16" s="42"/>
      <c r="G16" s="41"/>
      <c r="H16" s="41"/>
      <c r="I16" s="41"/>
      <c r="J16" s="41"/>
    </row>
    <row r="17" spans="1:10">
      <c r="G17" s="41"/>
      <c r="H17" s="41"/>
      <c r="I17" s="41"/>
      <c r="J17" s="41"/>
    </row>
    <row r="18" spans="1:10" ht="43.5">
      <c r="B18" s="3" t="s">
        <v>32</v>
      </c>
      <c r="G18" s="19"/>
      <c r="H18" s="19"/>
      <c r="I18" s="19"/>
      <c r="J18" s="19"/>
    </row>
    <row r="19" spans="1:10">
      <c r="G19" s="19"/>
      <c r="H19" s="19"/>
      <c r="I19" s="19"/>
      <c r="J19" s="19"/>
    </row>
    <row r="20" spans="1:10" s="8" customFormat="1">
      <c r="A20" s="34"/>
      <c r="B20" s="3" t="s">
        <v>33</v>
      </c>
      <c r="C20" s="43" t="s">
        <v>34</v>
      </c>
      <c r="E20" s="11"/>
      <c r="F20" s="12"/>
      <c r="G20" s="19"/>
      <c r="H20" s="19"/>
      <c r="I20" s="19"/>
      <c r="J20" s="19"/>
    </row>
    <row r="21" spans="1:10" s="8" customFormat="1" ht="29.1">
      <c r="A21" s="34"/>
      <c r="B21" s="3" t="s">
        <v>35</v>
      </c>
      <c r="C21" s="43" t="s">
        <v>36</v>
      </c>
      <c r="E21" s="11"/>
      <c r="F21" s="12"/>
      <c r="G21" s="19"/>
      <c r="H21" s="19"/>
      <c r="I21" s="19"/>
      <c r="J21" s="19"/>
    </row>
    <row r="22" spans="1:10">
      <c r="G22" s="19"/>
      <c r="H22" s="19"/>
      <c r="I22" s="19"/>
      <c r="J22" s="19"/>
    </row>
    <row r="23" spans="1:10">
      <c r="G23" s="19"/>
      <c r="H23" s="19"/>
      <c r="I23" s="19"/>
      <c r="J23" s="19"/>
    </row>
    <row r="24" spans="1:10">
      <c r="G24" s="19"/>
      <c r="H24" s="19"/>
      <c r="I24" s="19"/>
      <c r="J24" s="19"/>
    </row>
    <row r="25" spans="1:10">
      <c r="G25" s="19"/>
      <c r="H25" s="19"/>
      <c r="I25" s="19"/>
      <c r="J25" s="19"/>
    </row>
    <row r="26" spans="1:10">
      <c r="G26" s="19"/>
      <c r="H26" s="19"/>
      <c r="I26" s="19"/>
      <c r="J26" s="19"/>
    </row>
  </sheetData>
  <mergeCells count="3">
    <mergeCell ref="A1:B1"/>
    <mergeCell ref="C1:J1"/>
    <mergeCell ref="B3:J3"/>
  </mergeCells>
  <pageMargins left="0.7" right="0.7" top="0.75" bottom="0.75" header="0.3" footer="0.3"/>
  <pageSetup orientation="portrait" horizontalDpi="4294967293"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6"/>
  <sheetViews>
    <sheetView showGridLines="0" zoomScale="85" zoomScaleNormal="85" workbookViewId="0">
      <selection activeCell="B6" sqref="B6:G10"/>
    </sheetView>
  </sheetViews>
  <sheetFormatPr defaultColWidth="11.42578125" defaultRowHeight="14.45"/>
  <cols>
    <col min="1" max="1" width="8.28515625" style="3" bestFit="1" customWidth="1"/>
    <col min="2" max="2" width="11.42578125" style="3"/>
    <col min="3" max="3" width="26.42578125" style="8" customWidth="1"/>
    <col min="4" max="4" width="62.140625" style="8" customWidth="1"/>
    <col min="5" max="5" width="15" style="11" customWidth="1"/>
    <col min="6" max="6" width="11.42578125" style="12"/>
    <col min="7" max="7" width="12.7109375" style="3" bestFit="1" customWidth="1"/>
    <col min="8" max="8" width="11.42578125" style="3"/>
    <col min="9" max="9" width="12.7109375" style="3" bestFit="1" customWidth="1"/>
    <col min="10" max="10" width="14.28515625" style="3" bestFit="1" customWidth="1"/>
    <col min="11" max="11" width="16.42578125" style="3" bestFit="1" customWidth="1"/>
    <col min="12" max="16384" width="11.42578125" style="3"/>
  </cols>
  <sheetData>
    <row r="1" spans="1:11" ht="87" customHeight="1">
      <c r="A1" s="83"/>
      <c r="B1" s="83"/>
      <c r="C1" s="84" t="s">
        <v>0</v>
      </c>
      <c r="D1" s="85"/>
      <c r="E1" s="85"/>
      <c r="F1" s="85"/>
      <c r="G1" s="85"/>
      <c r="H1" s="85"/>
      <c r="I1" s="85"/>
      <c r="J1" s="85"/>
    </row>
    <row r="2" spans="1:11">
      <c r="D2" s="6"/>
      <c r="E2" s="9"/>
      <c r="F2" s="5"/>
    </row>
    <row r="3" spans="1:11" ht="60.75" customHeight="1">
      <c r="A3" s="1" t="s">
        <v>1</v>
      </c>
      <c r="B3" s="86"/>
      <c r="C3" s="86"/>
      <c r="D3" s="86"/>
      <c r="E3" s="86"/>
      <c r="F3" s="86"/>
      <c r="G3" s="86"/>
      <c r="H3" s="86"/>
      <c r="I3" s="86"/>
      <c r="J3" s="86"/>
    </row>
    <row r="5" spans="1:11" ht="43.5">
      <c r="A5" s="2" t="s">
        <v>3</v>
      </c>
      <c r="B5" s="2" t="s">
        <v>4</v>
      </c>
      <c r="C5" s="7" t="s">
        <v>5</v>
      </c>
      <c r="D5" s="7" t="s">
        <v>6</v>
      </c>
      <c r="E5" s="10" t="s">
        <v>7</v>
      </c>
      <c r="F5" s="2" t="s">
        <v>8</v>
      </c>
      <c r="G5" s="2" t="s">
        <v>9</v>
      </c>
      <c r="H5" s="2" t="s">
        <v>10</v>
      </c>
      <c r="I5" s="2" t="s">
        <v>11</v>
      </c>
      <c r="J5" s="2" t="s">
        <v>12</v>
      </c>
    </row>
    <row r="6" spans="1:11" s="50" customFormat="1">
      <c r="A6" s="4">
        <v>1</v>
      </c>
      <c r="B6" s="52">
        <v>240475</v>
      </c>
      <c r="C6" s="51" t="s">
        <v>37</v>
      </c>
      <c r="D6" s="18" t="s">
        <v>38</v>
      </c>
      <c r="E6" s="17" t="s">
        <v>39</v>
      </c>
      <c r="F6" s="4">
        <v>2</v>
      </c>
      <c r="G6" s="13">
        <v>223000</v>
      </c>
      <c r="H6" s="13">
        <v>0</v>
      </c>
      <c r="I6" s="13">
        <v>0</v>
      </c>
      <c r="J6" s="13">
        <f t="shared" ref="J6:J14" si="0">+F6*I6</f>
        <v>0</v>
      </c>
      <c r="K6" s="16"/>
    </row>
    <row r="7" spans="1:11" s="50" customFormat="1">
      <c r="A7" s="4">
        <v>3</v>
      </c>
      <c r="B7" s="52"/>
      <c r="C7" s="51" t="s">
        <v>40</v>
      </c>
      <c r="D7" s="18" t="s">
        <v>41</v>
      </c>
      <c r="E7" s="17" t="s">
        <v>42</v>
      </c>
      <c r="F7" s="4">
        <v>10</v>
      </c>
      <c r="G7" s="13">
        <v>24000</v>
      </c>
      <c r="H7" s="13">
        <v>0</v>
      </c>
      <c r="I7" s="13">
        <v>0</v>
      </c>
      <c r="J7" s="13">
        <f t="shared" si="0"/>
        <v>0</v>
      </c>
      <c r="K7" s="16"/>
    </row>
    <row r="8" spans="1:11" s="50" customFormat="1">
      <c r="A8" s="4">
        <v>4</v>
      </c>
      <c r="B8" s="15">
        <v>27112007</v>
      </c>
      <c r="C8" s="45" t="s">
        <v>43</v>
      </c>
      <c r="D8" s="18" t="s">
        <v>44</v>
      </c>
      <c r="E8" s="17" t="s">
        <v>39</v>
      </c>
      <c r="F8" s="4">
        <v>10</v>
      </c>
      <c r="G8" s="13">
        <v>25000</v>
      </c>
      <c r="H8" s="13">
        <v>0</v>
      </c>
      <c r="I8" s="13">
        <v>0</v>
      </c>
      <c r="J8" s="13">
        <f t="shared" si="0"/>
        <v>0</v>
      </c>
      <c r="K8" s="16"/>
    </row>
    <row r="9" spans="1:11">
      <c r="A9" s="4">
        <v>5</v>
      </c>
      <c r="B9" s="15">
        <v>234902</v>
      </c>
      <c r="C9" s="45" t="s">
        <v>45</v>
      </c>
      <c r="D9" s="18" t="s">
        <v>46</v>
      </c>
      <c r="E9" s="17" t="s">
        <v>47</v>
      </c>
      <c r="F9" s="14">
        <v>50</v>
      </c>
      <c r="G9" s="13">
        <v>5000</v>
      </c>
      <c r="H9" s="13">
        <v>0</v>
      </c>
      <c r="I9" s="13">
        <v>0</v>
      </c>
      <c r="J9" s="13">
        <f t="shared" si="0"/>
        <v>0</v>
      </c>
      <c r="K9" s="16"/>
    </row>
    <row r="10" spans="1:11" ht="42.6">
      <c r="A10" s="4">
        <v>6</v>
      </c>
      <c r="B10" s="48">
        <v>258181</v>
      </c>
      <c r="C10" s="47" t="s">
        <v>48</v>
      </c>
      <c r="D10" s="49" t="s">
        <v>49</v>
      </c>
      <c r="E10" s="17" t="s">
        <v>47</v>
      </c>
      <c r="F10" s="14">
        <v>5</v>
      </c>
      <c r="G10" s="13">
        <v>85000</v>
      </c>
      <c r="H10" s="13">
        <v>0</v>
      </c>
      <c r="I10" s="13">
        <v>0</v>
      </c>
      <c r="J10" s="13">
        <f t="shared" si="0"/>
        <v>0</v>
      </c>
      <c r="K10" s="16"/>
    </row>
    <row r="11" spans="1:11">
      <c r="A11" s="4">
        <v>7</v>
      </c>
      <c r="B11" s="48"/>
      <c r="C11" s="47"/>
      <c r="D11" s="18"/>
      <c r="E11" s="17"/>
      <c r="F11" s="14"/>
      <c r="G11" s="13">
        <v>0</v>
      </c>
      <c r="H11" s="13">
        <v>0</v>
      </c>
      <c r="I11" s="13">
        <v>0</v>
      </c>
      <c r="J11" s="13">
        <f t="shared" si="0"/>
        <v>0</v>
      </c>
      <c r="K11" s="16"/>
    </row>
    <row r="12" spans="1:11">
      <c r="A12" s="4">
        <v>8</v>
      </c>
      <c r="B12" s="15"/>
      <c r="C12" s="45"/>
      <c r="D12" s="18"/>
      <c r="E12" s="46"/>
      <c r="F12" s="14"/>
      <c r="G12" s="13">
        <v>0</v>
      </c>
      <c r="H12" s="13">
        <v>0</v>
      </c>
      <c r="I12" s="13">
        <v>0</v>
      </c>
      <c r="J12" s="13">
        <f t="shared" si="0"/>
        <v>0</v>
      </c>
      <c r="K12" s="16"/>
    </row>
    <row r="13" spans="1:11">
      <c r="A13" s="4">
        <v>9</v>
      </c>
      <c r="B13" s="15"/>
      <c r="C13" s="45"/>
      <c r="D13" s="18"/>
      <c r="E13" s="46"/>
      <c r="F13" s="14"/>
      <c r="G13" s="13">
        <v>0</v>
      </c>
      <c r="H13" s="13">
        <v>0</v>
      </c>
      <c r="I13" s="13">
        <v>0</v>
      </c>
      <c r="J13" s="13">
        <f t="shared" si="0"/>
        <v>0</v>
      </c>
      <c r="K13" s="16"/>
    </row>
    <row r="14" spans="1:11">
      <c r="A14" s="4">
        <v>10</v>
      </c>
      <c r="B14" s="15"/>
      <c r="C14" s="45"/>
      <c r="D14" s="18"/>
      <c r="E14" s="17"/>
      <c r="F14" s="14"/>
      <c r="G14" s="13">
        <v>0</v>
      </c>
      <c r="H14" s="13">
        <v>0</v>
      </c>
      <c r="I14" s="13">
        <v>0</v>
      </c>
      <c r="J14" s="13">
        <f t="shared" si="0"/>
        <v>0</v>
      </c>
      <c r="K14" s="16"/>
    </row>
    <row r="15" spans="1:11">
      <c r="G15" s="19"/>
      <c r="H15" s="19"/>
      <c r="I15" s="19"/>
      <c r="J15" s="19"/>
    </row>
    <row r="16" spans="1:11">
      <c r="G16" s="19"/>
      <c r="H16" s="19"/>
      <c r="I16" s="19"/>
      <c r="J16" s="19"/>
    </row>
    <row r="17" spans="1:10">
      <c r="G17" s="19"/>
      <c r="H17" s="19"/>
      <c r="I17" s="19"/>
      <c r="J17" s="19"/>
    </row>
    <row r="18" spans="1:10" ht="43.5">
      <c r="B18" s="3" t="s">
        <v>32</v>
      </c>
      <c r="G18" s="19"/>
      <c r="H18" s="19"/>
      <c r="I18" s="19"/>
      <c r="J18" s="19"/>
    </row>
    <row r="19" spans="1:10">
      <c r="G19" s="19"/>
      <c r="H19" s="19"/>
      <c r="I19" s="19"/>
      <c r="J19" s="19"/>
    </row>
    <row r="20" spans="1:10" s="8" customFormat="1">
      <c r="A20" s="3"/>
      <c r="B20" s="3" t="s">
        <v>33</v>
      </c>
      <c r="E20" s="11"/>
      <c r="F20" s="12"/>
      <c r="G20" s="19"/>
      <c r="H20" s="19"/>
      <c r="I20" s="19"/>
      <c r="J20" s="19"/>
    </row>
    <row r="21" spans="1:10" s="8" customFormat="1">
      <c r="A21" s="3"/>
      <c r="B21" s="3" t="s">
        <v>35</v>
      </c>
      <c r="E21" s="11"/>
      <c r="F21" s="12"/>
      <c r="G21" s="19"/>
      <c r="H21" s="19"/>
      <c r="I21" s="19"/>
      <c r="J21" s="19"/>
    </row>
    <row r="22" spans="1:10">
      <c r="G22" s="19"/>
      <c r="H22" s="19"/>
      <c r="I22" s="19"/>
      <c r="J22" s="19"/>
    </row>
    <row r="23" spans="1:10">
      <c r="G23" s="19"/>
      <c r="H23" s="19"/>
      <c r="I23" s="19"/>
      <c r="J23" s="19"/>
    </row>
    <row r="24" spans="1:10">
      <c r="G24" s="19"/>
      <c r="H24" s="19"/>
      <c r="I24" s="19"/>
      <c r="J24" s="19"/>
    </row>
    <row r="25" spans="1:10">
      <c r="G25" s="19"/>
      <c r="H25" s="19"/>
      <c r="I25" s="19"/>
      <c r="J25" s="19"/>
    </row>
    <row r="26" spans="1:10">
      <c r="G26" s="19"/>
      <c r="H26" s="19"/>
      <c r="I26" s="19"/>
      <c r="J26" s="19"/>
    </row>
  </sheetData>
  <mergeCells count="3">
    <mergeCell ref="A1:B1"/>
    <mergeCell ref="C1:J1"/>
    <mergeCell ref="B3:J3"/>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60"/>
  <sheetViews>
    <sheetView showGridLines="0" zoomScale="85" zoomScaleNormal="85" workbookViewId="0">
      <selection activeCell="C20" sqref="C20"/>
    </sheetView>
  </sheetViews>
  <sheetFormatPr defaultColWidth="11.42578125" defaultRowHeight="14.45"/>
  <cols>
    <col min="1" max="1" width="8.28515625" style="3" bestFit="1" customWidth="1"/>
    <col min="2" max="2" width="11.42578125" style="3"/>
    <col min="3" max="3" width="17.5703125" style="8" customWidth="1"/>
    <col min="4" max="4" width="62.140625" style="8" customWidth="1"/>
    <col min="5" max="5" width="15" style="11" customWidth="1"/>
    <col min="6" max="6" width="11.42578125" style="12"/>
    <col min="7" max="7" width="15.42578125" style="3" customWidth="1"/>
    <col min="8" max="8" width="14.85546875" style="3" customWidth="1"/>
    <col min="9" max="9" width="15.42578125" style="3" customWidth="1"/>
    <col min="10" max="10" width="19" style="3" customWidth="1"/>
    <col min="11" max="11" width="12.7109375" style="3" bestFit="1" customWidth="1"/>
    <col min="12" max="12" width="16.42578125" style="3" bestFit="1" customWidth="1"/>
    <col min="13" max="13" width="16.140625" style="3" customWidth="1"/>
    <col min="14" max="14" width="14.5703125" style="3" customWidth="1"/>
    <col min="15" max="16384" width="11.42578125" style="3"/>
  </cols>
  <sheetData>
    <row r="1" spans="1:14" ht="87" customHeight="1">
      <c r="A1" s="83"/>
      <c r="B1" s="83"/>
      <c r="C1" s="84" t="s">
        <v>0</v>
      </c>
      <c r="D1" s="85"/>
      <c r="E1" s="85"/>
      <c r="F1" s="85"/>
      <c r="G1" s="85"/>
      <c r="H1" s="85"/>
      <c r="I1" s="85"/>
      <c r="J1" s="85"/>
    </row>
    <row r="2" spans="1:14">
      <c r="D2" s="6"/>
      <c r="E2" s="9"/>
      <c r="F2" s="5"/>
    </row>
    <row r="3" spans="1:14" ht="60.75" customHeight="1">
      <c r="A3" s="1" t="s">
        <v>1</v>
      </c>
      <c r="B3" s="86"/>
      <c r="C3" s="86"/>
      <c r="D3" s="86"/>
      <c r="E3" s="86"/>
      <c r="F3" s="86"/>
      <c r="G3" s="86"/>
      <c r="H3" s="86"/>
      <c r="I3" s="86"/>
      <c r="J3" s="86"/>
    </row>
    <row r="5" spans="1:14" ht="43.5">
      <c r="A5" s="2" t="s">
        <v>3</v>
      </c>
      <c r="B5" s="2" t="s">
        <v>4</v>
      </c>
      <c r="C5" s="7" t="s">
        <v>5</v>
      </c>
      <c r="D5" s="7" t="s">
        <v>6</v>
      </c>
      <c r="E5" s="10" t="s">
        <v>7</v>
      </c>
      <c r="F5" s="2" t="s">
        <v>8</v>
      </c>
      <c r="G5" s="2" t="s">
        <v>9</v>
      </c>
      <c r="H5" s="2" t="s">
        <v>10</v>
      </c>
      <c r="I5" s="2" t="s">
        <v>11</v>
      </c>
      <c r="J5" s="2" t="s">
        <v>12</v>
      </c>
    </row>
    <row r="6" spans="1:14" s="50" customFormat="1">
      <c r="A6" s="4">
        <v>1</v>
      </c>
      <c r="B6" s="52"/>
      <c r="C6" s="51" t="s">
        <v>50</v>
      </c>
      <c r="D6" s="18" t="s">
        <v>51</v>
      </c>
      <c r="E6" s="17" t="s">
        <v>39</v>
      </c>
      <c r="F6" s="4">
        <v>10</v>
      </c>
      <c r="G6" s="55">
        <v>71500</v>
      </c>
      <c r="H6" s="55">
        <f>+G6*19%</f>
        <v>13585</v>
      </c>
      <c r="I6" s="55">
        <f>+G6+H6</f>
        <v>85085</v>
      </c>
      <c r="J6" s="55">
        <f>+I6*F6</f>
        <v>850850</v>
      </c>
      <c r="K6" s="16">
        <f>+G6*6%</f>
        <v>4290</v>
      </c>
      <c r="L6" s="16">
        <f>K6+G6</f>
        <v>75790</v>
      </c>
      <c r="M6" s="16"/>
      <c r="N6" s="16"/>
    </row>
    <row r="7" spans="1:14" s="50" customFormat="1" ht="318.95">
      <c r="A7" s="4">
        <v>2</v>
      </c>
      <c r="B7" s="52"/>
      <c r="C7" s="51" t="s">
        <v>52</v>
      </c>
      <c r="D7" s="18" t="s">
        <v>53</v>
      </c>
      <c r="E7" s="17" t="s">
        <v>39</v>
      </c>
      <c r="F7" s="4">
        <v>1</v>
      </c>
      <c r="G7" s="55">
        <v>653000</v>
      </c>
      <c r="H7" s="55">
        <f t="shared" ref="H7:H31" si="0">+G7*19%</f>
        <v>124070</v>
      </c>
      <c r="I7" s="55">
        <f>+G7+H7</f>
        <v>777070</v>
      </c>
      <c r="J7" s="55">
        <f t="shared" ref="J7:J19" si="1">+I7*F7</f>
        <v>777070</v>
      </c>
      <c r="K7" s="16">
        <f t="shared" ref="K7:K14" si="2">+G7*6%</f>
        <v>39180</v>
      </c>
      <c r="L7" s="16">
        <f t="shared" ref="L7:L14" si="3">K7+G7</f>
        <v>692180</v>
      </c>
      <c r="M7" s="16"/>
      <c r="N7" s="16"/>
    </row>
    <row r="8" spans="1:14" s="50" customFormat="1" ht="29.1">
      <c r="A8" s="4">
        <v>3</v>
      </c>
      <c r="B8" s="15"/>
      <c r="C8" s="51" t="s">
        <v>54</v>
      </c>
      <c r="D8" s="18" t="s">
        <v>55</v>
      </c>
      <c r="E8" s="17" t="s">
        <v>39</v>
      </c>
      <c r="F8" s="4">
        <v>1</v>
      </c>
      <c r="G8" s="55">
        <v>231000</v>
      </c>
      <c r="H8" s="55">
        <f t="shared" si="0"/>
        <v>43890</v>
      </c>
      <c r="I8" s="55">
        <f t="shared" ref="I8:I19" si="4">+G8+H8</f>
        <v>274890</v>
      </c>
      <c r="J8" s="55">
        <f t="shared" si="1"/>
        <v>274890</v>
      </c>
      <c r="K8" s="16">
        <f t="shared" si="2"/>
        <v>13860</v>
      </c>
      <c r="L8" s="16">
        <f t="shared" si="3"/>
        <v>244860</v>
      </c>
      <c r="M8" s="16"/>
      <c r="N8" s="16"/>
    </row>
    <row r="9" spans="1:14" s="50" customFormat="1" ht="29.1">
      <c r="A9" s="4">
        <v>4</v>
      </c>
      <c r="B9" s="15"/>
      <c r="C9" s="45" t="s">
        <v>56</v>
      </c>
      <c r="D9" s="18" t="s">
        <v>57</v>
      </c>
      <c r="E9" s="17" t="s">
        <v>39</v>
      </c>
      <c r="F9" s="4">
        <v>1</v>
      </c>
      <c r="G9" s="55">
        <v>1200000</v>
      </c>
      <c r="H9" s="55">
        <f t="shared" si="0"/>
        <v>228000</v>
      </c>
      <c r="I9" s="55">
        <f t="shared" si="4"/>
        <v>1428000</v>
      </c>
      <c r="J9" s="55">
        <f t="shared" si="1"/>
        <v>1428000</v>
      </c>
      <c r="K9" s="16">
        <f t="shared" si="2"/>
        <v>72000</v>
      </c>
      <c r="L9" s="16">
        <f t="shared" si="3"/>
        <v>1272000</v>
      </c>
      <c r="M9" s="16"/>
      <c r="N9" s="16"/>
    </row>
    <row r="10" spans="1:14" s="50" customFormat="1">
      <c r="A10" s="4">
        <v>5</v>
      </c>
      <c r="B10" s="15"/>
      <c r="C10" s="47" t="s">
        <v>58</v>
      </c>
      <c r="D10" s="18" t="s">
        <v>59</v>
      </c>
      <c r="E10" s="17" t="s">
        <v>39</v>
      </c>
      <c r="F10" s="14">
        <v>5</v>
      </c>
      <c r="G10" s="55">
        <v>248470.2</v>
      </c>
      <c r="H10" s="55">
        <f t="shared" si="0"/>
        <v>47209.338000000003</v>
      </c>
      <c r="I10" s="55">
        <f t="shared" si="4"/>
        <v>295679.538</v>
      </c>
      <c r="J10" s="55">
        <f t="shared" si="1"/>
        <v>1478397.69</v>
      </c>
      <c r="K10" s="16">
        <f t="shared" si="2"/>
        <v>14908.212</v>
      </c>
      <c r="L10" s="16">
        <f t="shared" si="3"/>
        <v>263378.41200000001</v>
      </c>
      <c r="M10" s="16"/>
      <c r="N10" s="16"/>
    </row>
    <row r="11" spans="1:14" s="50" customFormat="1">
      <c r="A11" s="4">
        <v>6</v>
      </c>
      <c r="B11" s="15"/>
      <c r="C11" s="47" t="s">
        <v>60</v>
      </c>
      <c r="D11" s="18" t="s">
        <v>61</v>
      </c>
      <c r="E11" s="17" t="s">
        <v>39</v>
      </c>
      <c r="F11" s="14">
        <v>2</v>
      </c>
      <c r="G11" s="55">
        <v>70000</v>
      </c>
      <c r="H11" s="55">
        <f t="shared" si="0"/>
        <v>13300</v>
      </c>
      <c r="I11" s="55">
        <f t="shared" si="4"/>
        <v>83300</v>
      </c>
      <c r="J11" s="55">
        <f t="shared" si="1"/>
        <v>166600</v>
      </c>
      <c r="K11" s="16">
        <f t="shared" si="2"/>
        <v>4200</v>
      </c>
      <c r="L11" s="16">
        <f t="shared" si="3"/>
        <v>74200</v>
      </c>
      <c r="M11" s="16"/>
      <c r="N11" s="16"/>
    </row>
    <row r="12" spans="1:14">
      <c r="A12" s="4">
        <v>7</v>
      </c>
      <c r="B12" s="48"/>
      <c r="C12" s="45" t="s">
        <v>62</v>
      </c>
      <c r="D12" s="18" t="s">
        <v>63</v>
      </c>
      <c r="E12" s="17" t="s">
        <v>39</v>
      </c>
      <c r="F12" s="14">
        <v>5</v>
      </c>
      <c r="G12" s="55">
        <v>251600</v>
      </c>
      <c r="H12" s="55">
        <f t="shared" si="0"/>
        <v>47804</v>
      </c>
      <c r="I12" s="55">
        <f t="shared" si="4"/>
        <v>299404</v>
      </c>
      <c r="J12" s="55">
        <f t="shared" si="1"/>
        <v>1497020</v>
      </c>
      <c r="K12" s="16">
        <f t="shared" si="2"/>
        <v>15096</v>
      </c>
      <c r="L12" s="16">
        <f t="shared" si="3"/>
        <v>266696</v>
      </c>
      <c r="M12" s="16"/>
      <c r="N12" s="16"/>
    </row>
    <row r="13" spans="1:14" ht="29.1">
      <c r="A13" s="4">
        <v>8</v>
      </c>
      <c r="B13" s="48"/>
      <c r="C13" s="29" t="s">
        <v>64</v>
      </c>
      <c r="D13" s="53" t="s">
        <v>65</v>
      </c>
      <c r="E13" s="17" t="s">
        <v>39</v>
      </c>
      <c r="F13" s="14">
        <v>2</v>
      </c>
      <c r="G13" s="55">
        <v>420000</v>
      </c>
      <c r="H13" s="55">
        <f t="shared" si="0"/>
        <v>79800</v>
      </c>
      <c r="I13" s="55">
        <f t="shared" si="4"/>
        <v>499800</v>
      </c>
      <c r="J13" s="55">
        <f t="shared" si="1"/>
        <v>999600</v>
      </c>
      <c r="K13" s="16">
        <f t="shared" si="2"/>
        <v>25200</v>
      </c>
      <c r="L13" s="16">
        <f t="shared" si="3"/>
        <v>445200</v>
      </c>
      <c r="M13" s="16"/>
      <c r="N13" s="16"/>
    </row>
    <row r="14" spans="1:14" ht="43.5">
      <c r="A14" s="4">
        <v>9</v>
      </c>
      <c r="B14" s="15"/>
      <c r="C14" s="29" t="s">
        <v>66</v>
      </c>
      <c r="D14" s="3" t="s">
        <v>67</v>
      </c>
      <c r="E14" s="17" t="s">
        <v>39</v>
      </c>
      <c r="F14" s="14">
        <v>1</v>
      </c>
      <c r="G14" s="29">
        <v>711000</v>
      </c>
      <c r="H14" s="55">
        <f t="shared" si="0"/>
        <v>135090</v>
      </c>
      <c r="I14" s="55">
        <f t="shared" si="4"/>
        <v>846090</v>
      </c>
      <c r="J14" s="55">
        <f t="shared" si="1"/>
        <v>846090</v>
      </c>
      <c r="K14" s="16">
        <f t="shared" si="2"/>
        <v>42660</v>
      </c>
      <c r="L14" s="16">
        <f t="shared" si="3"/>
        <v>753660</v>
      </c>
      <c r="M14" s="16"/>
      <c r="N14" s="16"/>
    </row>
    <row r="15" spans="1:14">
      <c r="A15" s="4">
        <v>10</v>
      </c>
      <c r="B15" s="52">
        <v>240475</v>
      </c>
      <c r="C15" s="51" t="s">
        <v>37</v>
      </c>
      <c r="D15" s="18" t="s">
        <v>38</v>
      </c>
      <c r="E15" s="17" t="s">
        <v>39</v>
      </c>
      <c r="F15" s="4">
        <v>2</v>
      </c>
      <c r="G15" s="13">
        <v>223000</v>
      </c>
      <c r="H15" s="55">
        <f>+G15*19%</f>
        <v>42370</v>
      </c>
      <c r="I15" s="55">
        <f t="shared" si="4"/>
        <v>265370</v>
      </c>
      <c r="J15" s="55">
        <f t="shared" si="1"/>
        <v>530740</v>
      </c>
      <c r="K15" s="16">
        <f t="shared" ref="K15:K19" si="5">+G15*6%</f>
        <v>13380</v>
      </c>
      <c r="L15" s="16">
        <f t="shared" ref="L15:L19" si="6">K15+G15</f>
        <v>236380</v>
      </c>
    </row>
    <row r="16" spans="1:14">
      <c r="A16" s="4">
        <v>11</v>
      </c>
      <c r="B16" s="52"/>
      <c r="C16" s="51" t="s">
        <v>40</v>
      </c>
      <c r="D16" s="18" t="s">
        <v>41</v>
      </c>
      <c r="E16" s="17" t="s">
        <v>42</v>
      </c>
      <c r="F16" s="4">
        <v>10</v>
      </c>
      <c r="G16" s="13">
        <v>24000</v>
      </c>
      <c r="H16" s="55">
        <f t="shared" si="0"/>
        <v>4560</v>
      </c>
      <c r="I16" s="55">
        <f t="shared" si="4"/>
        <v>28560</v>
      </c>
      <c r="J16" s="55">
        <f t="shared" si="1"/>
        <v>285600</v>
      </c>
      <c r="K16" s="16">
        <f t="shared" si="5"/>
        <v>1440</v>
      </c>
      <c r="L16" s="16">
        <f t="shared" si="6"/>
        <v>25440</v>
      </c>
    </row>
    <row r="17" spans="1:12">
      <c r="A17" s="4">
        <v>12</v>
      </c>
      <c r="B17" s="15">
        <v>27112007</v>
      </c>
      <c r="C17" s="45" t="s">
        <v>43</v>
      </c>
      <c r="D17" s="18" t="s">
        <v>44</v>
      </c>
      <c r="E17" s="17" t="s">
        <v>39</v>
      </c>
      <c r="F17" s="4">
        <v>10</v>
      </c>
      <c r="G17" s="13">
        <v>25000</v>
      </c>
      <c r="H17" s="55">
        <f t="shared" si="0"/>
        <v>4750</v>
      </c>
      <c r="I17" s="55">
        <f t="shared" si="4"/>
        <v>29750</v>
      </c>
      <c r="J17" s="55">
        <f t="shared" si="1"/>
        <v>297500</v>
      </c>
      <c r="K17" s="16">
        <f t="shared" si="5"/>
        <v>1500</v>
      </c>
      <c r="L17" s="16">
        <f t="shared" si="6"/>
        <v>26500</v>
      </c>
    </row>
    <row r="18" spans="1:12">
      <c r="A18" s="4">
        <v>13</v>
      </c>
      <c r="B18" s="15">
        <v>234902</v>
      </c>
      <c r="C18" s="45" t="s">
        <v>45</v>
      </c>
      <c r="D18" s="18" t="s">
        <v>46</v>
      </c>
      <c r="E18" s="17" t="s">
        <v>47</v>
      </c>
      <c r="F18" s="14">
        <v>50</v>
      </c>
      <c r="G18" s="13">
        <v>5000</v>
      </c>
      <c r="H18" s="55">
        <f t="shared" si="0"/>
        <v>950</v>
      </c>
      <c r="I18" s="55">
        <f t="shared" si="4"/>
        <v>5950</v>
      </c>
      <c r="J18" s="55">
        <f t="shared" si="1"/>
        <v>297500</v>
      </c>
      <c r="K18" s="16">
        <f t="shared" si="5"/>
        <v>300</v>
      </c>
      <c r="L18" s="16">
        <f t="shared" si="6"/>
        <v>5300</v>
      </c>
    </row>
    <row r="19" spans="1:12" ht="42.6">
      <c r="A19" s="4">
        <v>14</v>
      </c>
      <c r="B19" s="48">
        <v>258181</v>
      </c>
      <c r="C19" s="47" t="s">
        <v>48</v>
      </c>
      <c r="D19" s="49" t="s">
        <v>49</v>
      </c>
      <c r="E19" s="17" t="s">
        <v>47</v>
      </c>
      <c r="F19" s="14">
        <v>5</v>
      </c>
      <c r="G19" s="13">
        <v>85000</v>
      </c>
      <c r="H19" s="55">
        <f t="shared" si="0"/>
        <v>16150</v>
      </c>
      <c r="I19" s="55">
        <f t="shared" si="4"/>
        <v>101150</v>
      </c>
      <c r="J19" s="55">
        <f t="shared" si="1"/>
        <v>505750</v>
      </c>
      <c r="K19" s="16">
        <f t="shared" si="5"/>
        <v>5100</v>
      </c>
      <c r="L19" s="16">
        <f t="shared" si="6"/>
        <v>90100</v>
      </c>
    </row>
    <row r="20" spans="1:12" ht="231.95">
      <c r="A20" s="4">
        <v>15</v>
      </c>
      <c r="B20" s="15"/>
      <c r="C20" s="51" t="s">
        <v>68</v>
      </c>
      <c r="D20" s="18" t="s">
        <v>69</v>
      </c>
      <c r="E20" s="17" t="s">
        <v>39</v>
      </c>
      <c r="F20" s="4">
        <v>1</v>
      </c>
      <c r="G20" s="13">
        <v>5100000</v>
      </c>
      <c r="H20" s="55">
        <f t="shared" si="0"/>
        <v>969000</v>
      </c>
      <c r="I20" s="55">
        <f t="shared" ref="I20:I22" si="7">+G20+H20</f>
        <v>6069000</v>
      </c>
      <c r="J20" s="55">
        <f t="shared" ref="J20:J22" si="8">+I20*F20</f>
        <v>6069000</v>
      </c>
      <c r="K20" s="16">
        <f t="shared" ref="K20:K22" si="9">+G20*6%</f>
        <v>306000</v>
      </c>
      <c r="L20" s="16">
        <f t="shared" ref="L20:L22" si="10">K20+G20</f>
        <v>5406000</v>
      </c>
    </row>
    <row r="21" spans="1:12" ht="29.1">
      <c r="A21" s="4">
        <v>16</v>
      </c>
      <c r="B21" s="15"/>
      <c r="C21" s="51" t="s">
        <v>70</v>
      </c>
      <c r="D21" s="18" t="s">
        <v>71</v>
      </c>
      <c r="E21" s="17" t="s">
        <v>39</v>
      </c>
      <c r="F21" s="4">
        <v>2</v>
      </c>
      <c r="G21" s="13">
        <v>230000</v>
      </c>
      <c r="H21" s="55">
        <f t="shared" si="0"/>
        <v>43700</v>
      </c>
      <c r="I21" s="55">
        <f t="shared" si="7"/>
        <v>273700</v>
      </c>
      <c r="J21" s="55">
        <f t="shared" si="8"/>
        <v>547400</v>
      </c>
      <c r="K21" s="16">
        <f t="shared" si="9"/>
        <v>13800</v>
      </c>
      <c r="L21" s="16">
        <f t="shared" si="10"/>
        <v>243800</v>
      </c>
    </row>
    <row r="22" spans="1:12" ht="217.5">
      <c r="A22" s="4">
        <v>17</v>
      </c>
      <c r="B22" s="15"/>
      <c r="C22" s="45" t="s">
        <v>72</v>
      </c>
      <c r="D22" s="18" t="s">
        <v>73</v>
      </c>
      <c r="E22" s="17" t="s">
        <v>15</v>
      </c>
      <c r="F22" s="4">
        <v>2</v>
      </c>
      <c r="G22" s="13">
        <v>86000</v>
      </c>
      <c r="H22" s="55">
        <f t="shared" si="0"/>
        <v>16340</v>
      </c>
      <c r="I22" s="55">
        <f t="shared" si="7"/>
        <v>102340</v>
      </c>
      <c r="J22" s="55">
        <f t="shared" si="8"/>
        <v>204680</v>
      </c>
      <c r="K22" s="16">
        <f t="shared" si="9"/>
        <v>5160</v>
      </c>
      <c r="L22" s="16">
        <f t="shared" si="10"/>
        <v>91160</v>
      </c>
    </row>
    <row r="23" spans="1:12" ht="130.5">
      <c r="A23" s="4">
        <v>18</v>
      </c>
      <c r="B23" s="15"/>
      <c r="C23" s="26" t="s">
        <v>13</v>
      </c>
      <c r="D23" s="18" t="s">
        <v>14</v>
      </c>
      <c r="E23" s="27" t="s">
        <v>15</v>
      </c>
      <c r="F23" s="27">
        <v>1</v>
      </c>
      <c r="G23" s="13">
        <v>5000000</v>
      </c>
      <c r="H23" s="55">
        <f t="shared" si="0"/>
        <v>950000</v>
      </c>
      <c r="I23" s="55">
        <f t="shared" ref="I23:I31" si="11">+G23+H23</f>
        <v>5950000</v>
      </c>
      <c r="J23" s="55">
        <f t="shared" ref="J23:J31" si="12">+I23*F23</f>
        <v>5950000</v>
      </c>
      <c r="K23" s="16">
        <f t="shared" ref="K23:K31" si="13">+G23*6%</f>
        <v>300000</v>
      </c>
      <c r="L23" s="16">
        <f t="shared" ref="L23:L31" si="14">K23+G23</f>
        <v>5300000</v>
      </c>
    </row>
    <row r="24" spans="1:12" ht="43.5">
      <c r="A24" s="4">
        <v>19</v>
      </c>
      <c r="B24" s="15"/>
      <c r="C24" s="26" t="s">
        <v>16</v>
      </c>
      <c r="D24" s="18" t="s">
        <v>17</v>
      </c>
      <c r="E24" s="17" t="s">
        <v>15</v>
      </c>
      <c r="F24" s="14">
        <v>1</v>
      </c>
      <c r="G24" s="13">
        <v>1200000</v>
      </c>
      <c r="H24" s="55">
        <f t="shared" si="0"/>
        <v>228000</v>
      </c>
      <c r="I24" s="55">
        <f t="shared" si="11"/>
        <v>1428000</v>
      </c>
      <c r="J24" s="55">
        <f t="shared" si="12"/>
        <v>1428000</v>
      </c>
      <c r="K24" s="16">
        <f t="shared" si="13"/>
        <v>72000</v>
      </c>
      <c r="L24" s="16">
        <f t="shared" si="14"/>
        <v>1272000</v>
      </c>
    </row>
    <row r="25" spans="1:12" ht="405">
      <c r="A25" s="4">
        <v>20</v>
      </c>
      <c r="B25" s="15"/>
      <c r="C25" s="32" t="s">
        <v>18</v>
      </c>
      <c r="D25" s="28" t="s">
        <v>19</v>
      </c>
      <c r="E25" s="30" t="s">
        <v>15</v>
      </c>
      <c r="F25" s="4">
        <v>2</v>
      </c>
      <c r="G25" s="33">
        <v>113581</v>
      </c>
      <c r="H25" s="55">
        <f t="shared" si="0"/>
        <v>21580.39</v>
      </c>
      <c r="I25" s="55">
        <f t="shared" si="11"/>
        <v>135161.39000000001</v>
      </c>
      <c r="J25" s="55">
        <f t="shared" si="12"/>
        <v>270322.78000000003</v>
      </c>
      <c r="K25" s="16">
        <f t="shared" si="13"/>
        <v>6814.86</v>
      </c>
      <c r="L25" s="16">
        <f t="shared" si="14"/>
        <v>120395.86</v>
      </c>
    </row>
    <row r="26" spans="1:12" ht="203.1">
      <c r="A26" s="4">
        <v>21</v>
      </c>
      <c r="B26" s="15"/>
      <c r="C26" s="32" t="s">
        <v>20</v>
      </c>
      <c r="D26" s="29" t="s">
        <v>21</v>
      </c>
      <c r="E26" s="30" t="s">
        <v>15</v>
      </c>
      <c r="F26" s="4">
        <v>1</v>
      </c>
      <c r="G26" s="33">
        <v>608900</v>
      </c>
      <c r="H26" s="55">
        <f t="shared" si="0"/>
        <v>115691</v>
      </c>
      <c r="I26" s="55">
        <f t="shared" si="11"/>
        <v>724591</v>
      </c>
      <c r="J26" s="55">
        <f t="shared" si="12"/>
        <v>724591</v>
      </c>
      <c r="K26" s="16">
        <f t="shared" si="13"/>
        <v>36534</v>
      </c>
      <c r="L26" s="16">
        <f t="shared" si="14"/>
        <v>645434</v>
      </c>
    </row>
    <row r="27" spans="1:12" ht="140.1">
      <c r="A27" s="4">
        <v>22</v>
      </c>
      <c r="B27" s="15"/>
      <c r="C27" s="35" t="s">
        <v>22</v>
      </c>
      <c r="D27" s="35" t="s">
        <v>23</v>
      </c>
      <c r="E27" s="36" t="s">
        <v>15</v>
      </c>
      <c r="F27" s="37">
        <v>1</v>
      </c>
      <c r="G27" s="38">
        <v>139900</v>
      </c>
      <c r="H27" s="55">
        <f t="shared" si="0"/>
        <v>26581</v>
      </c>
      <c r="I27" s="55">
        <f t="shared" si="11"/>
        <v>166481</v>
      </c>
      <c r="J27" s="55">
        <f t="shared" si="12"/>
        <v>166481</v>
      </c>
      <c r="K27" s="16">
        <f t="shared" si="13"/>
        <v>8394</v>
      </c>
      <c r="L27" s="16">
        <f t="shared" si="14"/>
        <v>148294</v>
      </c>
    </row>
    <row r="28" spans="1:12" ht="409.5">
      <c r="A28" s="4">
        <v>23</v>
      </c>
      <c r="B28" s="15"/>
      <c r="C28" s="32" t="s">
        <v>24</v>
      </c>
      <c r="D28" s="40" t="s">
        <v>25</v>
      </c>
      <c r="E28" s="30" t="s">
        <v>15</v>
      </c>
      <c r="F28" s="4">
        <v>15</v>
      </c>
      <c r="G28" s="33">
        <v>29759</v>
      </c>
      <c r="H28" s="55">
        <f t="shared" si="0"/>
        <v>5654.21</v>
      </c>
      <c r="I28" s="55">
        <f t="shared" si="11"/>
        <v>35413.21</v>
      </c>
      <c r="J28" s="55">
        <f t="shared" si="12"/>
        <v>531198.15</v>
      </c>
      <c r="K28" s="16">
        <f t="shared" si="13"/>
        <v>1785.54</v>
      </c>
      <c r="L28" s="16">
        <f t="shared" si="14"/>
        <v>31544.54</v>
      </c>
    </row>
    <row r="29" spans="1:12" ht="409.5">
      <c r="A29" s="4">
        <v>24</v>
      </c>
      <c r="B29" s="15"/>
      <c r="C29" s="32" t="s">
        <v>26</v>
      </c>
      <c r="D29" s="31" t="s">
        <v>27</v>
      </c>
      <c r="E29" s="30" t="s">
        <v>15</v>
      </c>
      <c r="F29" s="4">
        <v>5</v>
      </c>
      <c r="G29" s="33">
        <v>238217</v>
      </c>
      <c r="H29" s="55">
        <f t="shared" si="0"/>
        <v>45261.23</v>
      </c>
      <c r="I29" s="55">
        <f t="shared" si="11"/>
        <v>283478.23</v>
      </c>
      <c r="J29" s="55">
        <f t="shared" si="12"/>
        <v>1417391.15</v>
      </c>
      <c r="K29" s="16">
        <f t="shared" si="13"/>
        <v>14293.019999999999</v>
      </c>
      <c r="L29" s="16">
        <f t="shared" si="14"/>
        <v>252510.02</v>
      </c>
    </row>
    <row r="30" spans="1:12" ht="57.95">
      <c r="A30" s="4">
        <v>25</v>
      </c>
      <c r="B30" s="15"/>
      <c r="C30" s="32" t="s">
        <v>28</v>
      </c>
      <c r="D30" s="31" t="s">
        <v>29</v>
      </c>
      <c r="E30" s="30" t="s">
        <v>15</v>
      </c>
      <c r="F30" s="4">
        <v>15</v>
      </c>
      <c r="G30" s="33">
        <v>23800</v>
      </c>
      <c r="H30" s="55">
        <f t="shared" si="0"/>
        <v>4522</v>
      </c>
      <c r="I30" s="55">
        <f t="shared" si="11"/>
        <v>28322</v>
      </c>
      <c r="J30" s="55">
        <f t="shared" si="12"/>
        <v>424830</v>
      </c>
      <c r="K30" s="16">
        <f t="shared" si="13"/>
        <v>1428</v>
      </c>
      <c r="L30" s="16">
        <f t="shared" si="14"/>
        <v>25228</v>
      </c>
    </row>
    <row r="31" spans="1:12" ht="87">
      <c r="A31" s="4">
        <v>26</v>
      </c>
      <c r="B31" s="15"/>
      <c r="C31" s="18" t="s">
        <v>30</v>
      </c>
      <c r="D31" s="31" t="s">
        <v>31</v>
      </c>
      <c r="E31" s="30" t="s">
        <v>15</v>
      </c>
      <c r="F31" s="4">
        <v>15</v>
      </c>
      <c r="G31" s="39">
        <v>41999</v>
      </c>
      <c r="H31" s="55">
        <f t="shared" si="0"/>
        <v>7979.81</v>
      </c>
      <c r="I31" s="55">
        <f t="shared" si="11"/>
        <v>49978.81</v>
      </c>
      <c r="J31" s="55">
        <f t="shared" si="12"/>
        <v>749682.14999999991</v>
      </c>
      <c r="K31" s="16">
        <f t="shared" si="13"/>
        <v>2519.94</v>
      </c>
      <c r="L31" s="16">
        <f t="shared" si="14"/>
        <v>44518.94</v>
      </c>
    </row>
    <row r="32" spans="1:12">
      <c r="A32" s="4"/>
      <c r="B32" s="15"/>
      <c r="C32" s="45"/>
      <c r="D32" s="18"/>
      <c r="E32" s="46"/>
      <c r="F32" s="14"/>
      <c r="G32" s="13"/>
      <c r="H32" s="13"/>
      <c r="I32" s="13"/>
      <c r="J32" s="13"/>
      <c r="K32" s="16"/>
      <c r="L32" s="16"/>
    </row>
    <row r="33" spans="1:12">
      <c r="A33" s="4"/>
      <c r="B33" s="15"/>
      <c r="C33" s="45"/>
      <c r="D33" s="18"/>
      <c r="E33" s="46"/>
      <c r="F33" s="14"/>
      <c r="G33" s="13"/>
      <c r="H33" s="13"/>
      <c r="I33" s="13"/>
      <c r="J33" s="13"/>
      <c r="K33" s="16"/>
      <c r="L33" s="16"/>
    </row>
    <row r="34" spans="1:12">
      <c r="A34" s="4"/>
      <c r="B34" s="15"/>
      <c r="C34" s="45"/>
      <c r="D34" s="18"/>
      <c r="E34" s="46"/>
      <c r="F34" s="14"/>
      <c r="G34" s="13"/>
      <c r="H34" s="13"/>
      <c r="I34" s="13"/>
      <c r="J34" s="13"/>
      <c r="K34" s="16"/>
      <c r="L34" s="16"/>
    </row>
    <row r="35" spans="1:12">
      <c r="A35" s="4"/>
      <c r="B35" s="15"/>
      <c r="C35" s="45"/>
      <c r="D35" s="18"/>
      <c r="E35" s="46"/>
      <c r="F35" s="14"/>
      <c r="G35" s="13"/>
      <c r="H35" s="13"/>
      <c r="I35" s="13"/>
      <c r="J35" s="13"/>
      <c r="K35" s="16"/>
      <c r="L35" s="16"/>
    </row>
    <row r="36" spans="1:12">
      <c r="A36" s="4"/>
      <c r="B36" s="15"/>
      <c r="C36" s="45"/>
      <c r="D36" s="18"/>
      <c r="E36" s="46"/>
      <c r="F36" s="14"/>
      <c r="G36" s="13"/>
      <c r="H36" s="13"/>
      <c r="I36" s="13"/>
      <c r="J36" s="13"/>
      <c r="K36" s="16"/>
      <c r="L36" s="16"/>
    </row>
    <row r="37" spans="1:12">
      <c r="A37" s="4"/>
      <c r="B37" s="15"/>
      <c r="C37" s="45"/>
      <c r="D37" s="18"/>
      <c r="E37" s="46"/>
      <c r="F37" s="14"/>
      <c r="G37" s="13"/>
      <c r="H37" s="13"/>
      <c r="I37" s="13"/>
      <c r="J37" s="13"/>
      <c r="K37" s="16"/>
      <c r="L37" s="16"/>
    </row>
    <row r="38" spans="1:12">
      <c r="A38" s="4"/>
      <c r="B38" s="15"/>
      <c r="C38" s="45"/>
      <c r="D38" s="18"/>
      <c r="E38" s="46"/>
      <c r="F38" s="14"/>
      <c r="G38" s="13"/>
      <c r="H38" s="13"/>
      <c r="I38" s="13"/>
      <c r="J38" s="13"/>
      <c r="K38" s="16"/>
      <c r="L38" s="16"/>
    </row>
    <row r="39" spans="1:12">
      <c r="A39" s="4"/>
      <c r="B39" s="15"/>
      <c r="C39" s="45"/>
      <c r="D39" s="18"/>
      <c r="E39" s="46"/>
      <c r="F39" s="14"/>
      <c r="G39" s="13"/>
      <c r="H39" s="13"/>
      <c r="I39" s="13"/>
      <c r="J39" s="13"/>
      <c r="K39" s="16"/>
      <c r="L39" s="16"/>
    </row>
    <row r="40" spans="1:12">
      <c r="A40" s="4"/>
      <c r="B40" s="15"/>
      <c r="C40" s="45"/>
      <c r="D40" s="18"/>
      <c r="E40" s="46"/>
      <c r="F40" s="14"/>
      <c r="G40" s="13"/>
      <c r="H40" s="13"/>
      <c r="I40" s="13"/>
      <c r="J40" s="13"/>
      <c r="K40" s="16"/>
      <c r="L40" s="16"/>
    </row>
    <row r="41" spans="1:12">
      <c r="A41" s="4"/>
      <c r="B41" s="15"/>
      <c r="C41" s="45"/>
      <c r="D41" s="18"/>
      <c r="E41" s="46"/>
      <c r="F41" s="14"/>
      <c r="G41" s="13"/>
      <c r="H41" s="13"/>
      <c r="I41" s="13"/>
      <c r="J41" s="13"/>
      <c r="K41" s="16"/>
      <c r="L41" s="16"/>
    </row>
    <row r="42" spans="1:12">
      <c r="A42" s="4"/>
      <c r="B42" s="15"/>
      <c r="C42" s="45"/>
      <c r="D42" s="18"/>
      <c r="E42" s="46"/>
      <c r="F42" s="14"/>
      <c r="G42" s="13"/>
      <c r="H42" s="13"/>
      <c r="I42" s="13"/>
      <c r="J42" s="13"/>
      <c r="K42" s="16"/>
      <c r="L42" s="16"/>
    </row>
    <row r="43" spans="1:12">
      <c r="A43" s="4"/>
      <c r="B43" s="15"/>
      <c r="C43" s="45"/>
      <c r="D43" s="18"/>
      <c r="E43" s="46"/>
      <c r="F43" s="14"/>
      <c r="G43" s="13"/>
      <c r="H43" s="13"/>
      <c r="I43" s="13"/>
      <c r="J43" s="13"/>
      <c r="K43" s="16"/>
      <c r="L43" s="16"/>
    </row>
    <row r="44" spans="1:12">
      <c r="A44" s="4"/>
      <c r="B44" s="15"/>
      <c r="C44" s="45"/>
      <c r="D44" s="18"/>
      <c r="E44" s="46"/>
      <c r="F44" s="14"/>
      <c r="G44" s="13"/>
      <c r="H44" s="13"/>
      <c r="I44" s="13"/>
      <c r="J44" s="13"/>
      <c r="K44" s="16"/>
      <c r="L44" s="16"/>
    </row>
    <row r="45" spans="1:12">
      <c r="A45" s="4"/>
      <c r="B45" s="15"/>
      <c r="C45" s="45"/>
      <c r="D45" s="18"/>
      <c r="E45" s="46"/>
      <c r="F45" s="14"/>
      <c r="G45" s="13"/>
      <c r="H45" s="13"/>
      <c r="I45" s="13"/>
      <c r="J45" s="13"/>
      <c r="K45" s="16"/>
      <c r="L45" s="16"/>
    </row>
    <row r="46" spans="1:12">
      <c r="A46" s="4"/>
      <c r="B46" s="15"/>
      <c r="C46" s="45"/>
      <c r="D46" s="18"/>
      <c r="E46" s="46"/>
      <c r="F46" s="14"/>
      <c r="G46" s="13"/>
      <c r="H46" s="13"/>
      <c r="I46" s="13"/>
      <c r="J46" s="13"/>
      <c r="K46" s="16"/>
      <c r="L46" s="16"/>
    </row>
    <row r="47" spans="1:12">
      <c r="A47" s="4"/>
      <c r="B47" s="15"/>
      <c r="C47" s="45"/>
      <c r="D47" s="18"/>
      <c r="E47" s="46"/>
      <c r="F47" s="14"/>
      <c r="G47" s="13"/>
      <c r="H47" s="13"/>
      <c r="I47" s="13"/>
      <c r="J47" s="13"/>
      <c r="K47" s="16"/>
      <c r="L47" s="16"/>
    </row>
    <row r="48" spans="1:12">
      <c r="A48" s="4"/>
      <c r="B48" s="15"/>
      <c r="C48" s="45"/>
      <c r="D48" s="18"/>
      <c r="E48" s="17"/>
      <c r="F48" s="14"/>
      <c r="G48" s="13"/>
      <c r="H48" s="13"/>
      <c r="I48" s="13"/>
      <c r="J48" s="13"/>
      <c r="K48" s="16"/>
      <c r="L48" s="16"/>
    </row>
    <row r="49" spans="1:14">
      <c r="G49" s="19"/>
      <c r="H49" s="19"/>
      <c r="I49" s="19"/>
      <c r="J49" s="19"/>
    </row>
    <row r="50" spans="1:14">
      <c r="G50" s="19"/>
      <c r="H50" s="19"/>
      <c r="I50" s="19"/>
      <c r="J50" s="57">
        <f>SUM(J6:J49)</f>
        <v>28719183.919999994</v>
      </c>
      <c r="L50" s="61">
        <f>SUM(L6:L49)</f>
        <v>18052569.772</v>
      </c>
      <c r="M50" s="61"/>
      <c r="N50" s="61"/>
    </row>
    <row r="51" spans="1:14">
      <c r="G51" s="19"/>
      <c r="H51" s="19"/>
      <c r="I51" s="19"/>
      <c r="J51" s="19"/>
    </row>
    <row r="52" spans="1:14" ht="43.5">
      <c r="B52" s="3" t="s">
        <v>32</v>
      </c>
      <c r="G52" s="19"/>
      <c r="H52" s="19"/>
      <c r="I52" s="19"/>
      <c r="J52" s="19"/>
    </row>
    <row r="53" spans="1:14">
      <c r="G53" s="19"/>
      <c r="H53" s="19"/>
      <c r="I53" s="19"/>
      <c r="J53" s="19"/>
    </row>
    <row r="54" spans="1:14" s="8" customFormat="1">
      <c r="A54" s="3"/>
      <c r="B54" s="3" t="s">
        <v>33</v>
      </c>
      <c r="D54" s="54" t="s">
        <v>74</v>
      </c>
      <c r="E54" s="11"/>
      <c r="F54" s="12"/>
      <c r="G54" s="19"/>
      <c r="H54" s="19"/>
      <c r="I54" s="19"/>
      <c r="J54" s="19"/>
    </row>
    <row r="55" spans="1:14" s="8" customFormat="1">
      <c r="A55" s="3"/>
      <c r="B55" s="3" t="s">
        <v>35</v>
      </c>
      <c r="D55" s="54" t="s">
        <v>75</v>
      </c>
      <c r="E55" s="11"/>
      <c r="F55" s="12"/>
      <c r="G55" s="19"/>
      <c r="H55" s="19"/>
      <c r="I55" s="19"/>
      <c r="J55" s="19"/>
    </row>
    <row r="56" spans="1:14">
      <c r="G56" s="19"/>
      <c r="H56" s="19"/>
      <c r="I56" s="19"/>
      <c r="J56" s="19"/>
    </row>
    <row r="57" spans="1:14">
      <c r="G57" s="19"/>
      <c r="H57" s="19"/>
      <c r="I57" s="19"/>
      <c r="J57" s="19"/>
    </row>
    <row r="58" spans="1:14">
      <c r="G58" s="19"/>
      <c r="H58" s="19"/>
      <c r="I58" s="19"/>
      <c r="J58" s="19"/>
    </row>
    <row r="59" spans="1:14">
      <c r="G59" s="19"/>
      <c r="H59" s="19"/>
      <c r="I59" s="19"/>
      <c r="J59" s="19"/>
    </row>
    <row r="60" spans="1:14">
      <c r="G60" s="19"/>
      <c r="H60" s="19"/>
      <c r="I60" s="19"/>
      <c r="J60" s="19"/>
    </row>
  </sheetData>
  <mergeCells count="3">
    <mergeCell ref="A1:B1"/>
    <mergeCell ref="C1:J1"/>
    <mergeCell ref="B3:J3"/>
  </mergeCells>
  <pageMargins left="0.7" right="0.7" top="0.75" bottom="0.75" header="0.3" footer="0.3"/>
  <pageSetup orientation="portrait"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6"/>
  <sheetViews>
    <sheetView showGridLines="0" topLeftCell="A5" zoomScale="85" zoomScaleNormal="85" workbookViewId="0">
      <pane ySplit="1" topLeftCell="A8" activePane="bottomLeft" state="frozen"/>
      <selection pane="bottomLeft" activeCell="C6" sqref="C6:G8"/>
      <selection activeCell="A5" sqref="A5"/>
    </sheetView>
  </sheetViews>
  <sheetFormatPr defaultColWidth="11.42578125" defaultRowHeight="14.45"/>
  <cols>
    <col min="1" max="1" width="8.28515625" style="3" bestFit="1" customWidth="1"/>
    <col min="2" max="2" width="11.42578125" style="3"/>
    <col min="3" max="3" width="26.42578125" style="8" customWidth="1"/>
    <col min="4" max="4" width="62.140625" style="8" customWidth="1"/>
    <col min="5" max="5" width="15" style="11" customWidth="1"/>
    <col min="6" max="6" width="11.42578125" style="12"/>
    <col min="7" max="7" width="14.28515625" style="3" bestFit="1" customWidth="1"/>
    <col min="8" max="8" width="12.7109375" style="3" bestFit="1" customWidth="1"/>
    <col min="9" max="10" width="14.28515625" style="3" bestFit="1" customWidth="1"/>
    <col min="11" max="11" width="16.42578125" style="3" bestFit="1" customWidth="1"/>
    <col min="12" max="16384" width="11.42578125" style="3"/>
  </cols>
  <sheetData>
    <row r="1" spans="1:11" ht="87" customHeight="1">
      <c r="A1" s="83"/>
      <c r="B1" s="83"/>
      <c r="C1" s="84" t="s">
        <v>0</v>
      </c>
      <c r="D1" s="85"/>
      <c r="E1" s="85"/>
      <c r="F1" s="85"/>
      <c r="G1" s="85"/>
      <c r="H1" s="85"/>
      <c r="I1" s="85"/>
      <c r="J1" s="85"/>
    </row>
    <row r="2" spans="1:11">
      <c r="D2" s="6"/>
      <c r="E2" s="9"/>
      <c r="F2" s="5"/>
    </row>
    <row r="3" spans="1:11" ht="60.75" customHeight="1">
      <c r="A3" s="1" t="s">
        <v>1</v>
      </c>
      <c r="B3" s="86"/>
      <c r="C3" s="86"/>
      <c r="D3" s="86"/>
      <c r="E3" s="86"/>
      <c r="F3" s="86"/>
      <c r="G3" s="86"/>
      <c r="H3" s="86"/>
      <c r="I3" s="86"/>
      <c r="J3" s="86"/>
    </row>
    <row r="5" spans="1:11" ht="43.5">
      <c r="A5" s="2" t="s">
        <v>3</v>
      </c>
      <c r="B5" s="2" t="s">
        <v>4</v>
      </c>
      <c r="C5" s="7" t="s">
        <v>5</v>
      </c>
      <c r="D5" s="7" t="s">
        <v>6</v>
      </c>
      <c r="E5" s="10" t="s">
        <v>7</v>
      </c>
      <c r="F5" s="2" t="s">
        <v>8</v>
      </c>
      <c r="G5" s="2" t="s">
        <v>9</v>
      </c>
      <c r="H5" s="2" t="s">
        <v>10</v>
      </c>
      <c r="I5" s="2" t="s">
        <v>11</v>
      </c>
      <c r="J5" s="2" t="s">
        <v>12</v>
      </c>
    </row>
    <row r="6" spans="1:11" s="50" customFormat="1" ht="188.45">
      <c r="A6" s="4">
        <v>1</v>
      </c>
      <c r="B6" s="52"/>
      <c r="C6" s="51" t="s">
        <v>76</v>
      </c>
      <c r="D6" s="18" t="s">
        <v>77</v>
      </c>
      <c r="E6" s="17" t="s">
        <v>39</v>
      </c>
      <c r="F6" s="4">
        <v>1</v>
      </c>
      <c r="G6" s="13">
        <v>5100000</v>
      </c>
      <c r="H6" s="13">
        <f>+G6*19%</f>
        <v>969000</v>
      </c>
      <c r="I6" s="13">
        <f>+G6+H6</f>
        <v>6069000</v>
      </c>
      <c r="J6" s="13">
        <f>+I6*F6</f>
        <v>6069000</v>
      </c>
      <c r="K6" s="16"/>
    </row>
    <row r="7" spans="1:11" s="50" customFormat="1" ht="29.1">
      <c r="A7" s="4">
        <v>3</v>
      </c>
      <c r="B7" s="52"/>
      <c r="C7" s="51" t="s">
        <v>70</v>
      </c>
      <c r="D7" s="18" t="s">
        <v>71</v>
      </c>
      <c r="E7" s="17" t="s">
        <v>39</v>
      </c>
      <c r="F7" s="4">
        <v>2</v>
      </c>
      <c r="G7" s="13">
        <v>230000</v>
      </c>
      <c r="H7" s="13">
        <f t="shared" ref="H7:H14" si="0">+G7*19%</f>
        <v>43700</v>
      </c>
      <c r="I7" s="13">
        <f t="shared" ref="I7:I14" si="1">+G7+H7</f>
        <v>273700</v>
      </c>
      <c r="J7" s="13">
        <f t="shared" ref="J7:J14" si="2">+I7*F7</f>
        <v>547400</v>
      </c>
      <c r="K7" s="16"/>
    </row>
    <row r="8" spans="1:11" s="50" customFormat="1" ht="217.5">
      <c r="A8" s="4">
        <v>4</v>
      </c>
      <c r="B8" s="15"/>
      <c r="C8" s="45" t="s">
        <v>72</v>
      </c>
      <c r="D8" s="18" t="s">
        <v>73</v>
      </c>
      <c r="E8" s="17" t="s">
        <v>15</v>
      </c>
      <c r="F8" s="4">
        <v>2</v>
      </c>
      <c r="G8" s="13">
        <v>86000</v>
      </c>
      <c r="H8" s="13">
        <f t="shared" si="0"/>
        <v>16340</v>
      </c>
      <c r="I8" s="13">
        <f t="shared" si="1"/>
        <v>102340</v>
      </c>
      <c r="J8" s="13">
        <f t="shared" si="2"/>
        <v>204680</v>
      </c>
      <c r="K8" s="16"/>
    </row>
    <row r="9" spans="1:11">
      <c r="A9" s="4">
        <v>5</v>
      </c>
      <c r="B9" s="15"/>
      <c r="C9" s="45"/>
      <c r="D9" s="18"/>
      <c r="E9" s="17"/>
      <c r="F9" s="14"/>
      <c r="G9" s="13"/>
      <c r="H9" s="13">
        <f t="shared" si="0"/>
        <v>0</v>
      </c>
      <c r="I9" s="13">
        <f t="shared" si="1"/>
        <v>0</v>
      </c>
      <c r="J9" s="13">
        <f t="shared" si="2"/>
        <v>0</v>
      </c>
      <c r="K9" s="16"/>
    </row>
    <row r="10" spans="1:11">
      <c r="A10" s="4">
        <v>6</v>
      </c>
      <c r="B10" s="48"/>
      <c r="C10" s="47"/>
      <c r="D10" s="49"/>
      <c r="E10" s="17"/>
      <c r="F10" s="14"/>
      <c r="G10" s="13"/>
      <c r="H10" s="13">
        <f t="shared" si="0"/>
        <v>0</v>
      </c>
      <c r="I10" s="13">
        <f t="shared" si="1"/>
        <v>0</v>
      </c>
      <c r="J10" s="13">
        <f t="shared" si="2"/>
        <v>0</v>
      </c>
      <c r="K10" s="16"/>
    </row>
    <row r="11" spans="1:11">
      <c r="A11" s="4">
        <v>7</v>
      </c>
      <c r="B11" s="48"/>
      <c r="C11" s="47"/>
      <c r="D11" s="18"/>
      <c r="E11" s="17"/>
      <c r="F11" s="14"/>
      <c r="G11" s="13">
        <v>0</v>
      </c>
      <c r="H11" s="13">
        <f t="shared" si="0"/>
        <v>0</v>
      </c>
      <c r="I11" s="13">
        <f t="shared" si="1"/>
        <v>0</v>
      </c>
      <c r="J11" s="13">
        <f t="shared" si="2"/>
        <v>0</v>
      </c>
      <c r="K11" s="16"/>
    </row>
    <row r="12" spans="1:11">
      <c r="A12" s="4">
        <v>8</v>
      </c>
      <c r="B12" s="15"/>
      <c r="C12" s="45"/>
      <c r="D12" s="18"/>
      <c r="E12" s="46"/>
      <c r="F12" s="14"/>
      <c r="G12" s="13">
        <v>0</v>
      </c>
      <c r="H12" s="13">
        <f t="shared" si="0"/>
        <v>0</v>
      </c>
      <c r="I12" s="13">
        <f t="shared" si="1"/>
        <v>0</v>
      </c>
      <c r="J12" s="13">
        <f t="shared" si="2"/>
        <v>0</v>
      </c>
      <c r="K12" s="16"/>
    </row>
    <row r="13" spans="1:11">
      <c r="A13" s="4">
        <v>9</v>
      </c>
      <c r="B13" s="15"/>
      <c r="C13" s="45"/>
      <c r="D13" s="18"/>
      <c r="E13" s="46"/>
      <c r="F13" s="14"/>
      <c r="G13" s="13">
        <v>0</v>
      </c>
      <c r="H13" s="13">
        <f t="shared" si="0"/>
        <v>0</v>
      </c>
      <c r="I13" s="13">
        <f t="shared" si="1"/>
        <v>0</v>
      </c>
      <c r="J13" s="13">
        <f t="shared" si="2"/>
        <v>0</v>
      </c>
      <c r="K13" s="16"/>
    </row>
    <row r="14" spans="1:11">
      <c r="A14" s="4">
        <v>10</v>
      </c>
      <c r="B14" s="15"/>
      <c r="C14" s="45"/>
      <c r="D14" s="18"/>
      <c r="E14" s="17"/>
      <c r="F14" s="14"/>
      <c r="G14" s="13">
        <v>0</v>
      </c>
      <c r="H14" s="13">
        <f t="shared" si="0"/>
        <v>0</v>
      </c>
      <c r="I14" s="13">
        <f t="shared" si="1"/>
        <v>0</v>
      </c>
      <c r="J14" s="13">
        <f t="shared" si="2"/>
        <v>0</v>
      </c>
      <c r="K14" s="16"/>
    </row>
    <row r="15" spans="1:11">
      <c r="G15" s="19"/>
      <c r="H15" s="19"/>
      <c r="I15" s="19"/>
      <c r="J15" s="19"/>
    </row>
    <row r="16" spans="1:11">
      <c r="G16" s="19"/>
      <c r="H16" s="19"/>
      <c r="I16" s="19"/>
      <c r="J16" s="19"/>
    </row>
    <row r="17" spans="1:10">
      <c r="G17" s="19"/>
      <c r="H17" s="19"/>
      <c r="I17" s="19"/>
      <c r="J17" s="57">
        <f>SUM(J6:J16)</f>
        <v>6821080</v>
      </c>
    </row>
    <row r="18" spans="1:10" ht="43.5">
      <c r="B18" s="3" t="s">
        <v>32</v>
      </c>
      <c r="G18" s="19"/>
      <c r="H18" s="19"/>
      <c r="I18" s="19"/>
      <c r="J18" s="19"/>
    </row>
    <row r="19" spans="1:10">
      <c r="G19" s="19"/>
      <c r="H19" s="19"/>
      <c r="I19" s="19"/>
      <c r="J19" s="19"/>
    </row>
    <row r="20" spans="1:10" s="8" customFormat="1">
      <c r="A20" s="3"/>
      <c r="B20" s="3" t="s">
        <v>33</v>
      </c>
      <c r="E20" s="11"/>
      <c r="F20" s="12"/>
      <c r="G20" s="19"/>
      <c r="H20" s="19"/>
      <c r="I20" s="19"/>
      <c r="J20" s="19"/>
    </row>
    <row r="21" spans="1:10" s="8" customFormat="1">
      <c r="A21" s="3"/>
      <c r="B21" s="3" t="s">
        <v>35</v>
      </c>
      <c r="E21" s="11"/>
      <c r="F21" s="12"/>
      <c r="G21" s="19"/>
      <c r="H21" s="19"/>
      <c r="I21" s="19"/>
      <c r="J21" s="19"/>
    </row>
    <row r="22" spans="1:10">
      <c r="G22" s="19"/>
      <c r="H22" s="19"/>
      <c r="I22" s="19"/>
      <c r="J22" s="19"/>
    </row>
    <row r="23" spans="1:10">
      <c r="G23" s="19"/>
      <c r="H23" s="19"/>
      <c r="I23" s="19"/>
      <c r="J23" s="19"/>
    </row>
    <row r="24" spans="1:10">
      <c r="G24" s="19"/>
      <c r="H24" s="19"/>
      <c r="I24" s="19"/>
      <c r="J24" s="19"/>
    </row>
    <row r="25" spans="1:10">
      <c r="G25" s="19"/>
      <c r="H25" s="19"/>
      <c r="I25" s="19"/>
      <c r="J25" s="19"/>
    </row>
    <row r="26" spans="1:10">
      <c r="G26" s="19"/>
      <c r="H26" s="19"/>
      <c r="I26" s="19"/>
      <c r="J26" s="19"/>
    </row>
  </sheetData>
  <mergeCells count="3">
    <mergeCell ref="A1:B1"/>
    <mergeCell ref="C1:J1"/>
    <mergeCell ref="B3:J3"/>
  </mergeCells>
  <pageMargins left="0.7" right="0.7" top="0.75" bottom="0.75" header="0.3" footer="0.3"/>
  <pageSetup orientation="portrait"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6:E14"/>
  <sheetViews>
    <sheetView workbookViewId="0">
      <selection activeCell="E7" sqref="E7"/>
    </sheetView>
  </sheetViews>
  <sheetFormatPr defaultColWidth="11.42578125" defaultRowHeight="14.45"/>
  <cols>
    <col min="4" max="4" width="17" customWidth="1"/>
    <col min="5" max="5" width="18.7109375" customWidth="1"/>
  </cols>
  <sheetData>
    <row r="6" spans="2:5">
      <c r="E6" s="60">
        <v>0.06</v>
      </c>
    </row>
    <row r="7" spans="2:5">
      <c r="C7" s="56" t="s">
        <v>78</v>
      </c>
      <c r="D7" s="58">
        <v>6821080</v>
      </c>
    </row>
    <row r="8" spans="2:5">
      <c r="C8" s="56" t="s">
        <v>79</v>
      </c>
      <c r="D8" s="58">
        <v>8318517.6899999995</v>
      </c>
      <c r="E8" s="58">
        <v>8549911.9019999988</v>
      </c>
    </row>
    <row r="9" spans="2:5">
      <c r="C9" s="56" t="s">
        <v>80</v>
      </c>
      <c r="D9" s="58">
        <v>1611000</v>
      </c>
    </row>
    <row r="10" spans="2:5">
      <c r="C10" s="56" t="s">
        <v>81</v>
      </c>
      <c r="D10" s="58">
        <v>11662496.230000002</v>
      </c>
    </row>
    <row r="12" spans="2:5">
      <c r="D12" s="59">
        <f>SUM(D7:D11)</f>
        <v>28413093.920000002</v>
      </c>
    </row>
    <row r="13" spans="2:5">
      <c r="B13" s="60">
        <v>0.06</v>
      </c>
      <c r="C13">
        <f>+D12*6%</f>
        <v>1704785.6352000001</v>
      </c>
      <c r="D13" s="58">
        <f>+D12+C13</f>
        <v>30117879.555200003</v>
      </c>
    </row>
    <row r="14" spans="2:5">
      <c r="B14" s="60">
        <v>0.1</v>
      </c>
      <c r="C14">
        <f>+D12*10%</f>
        <v>2841309.3920000005</v>
      </c>
      <c r="D14" s="58">
        <f>+C14+D12</f>
        <v>31254403.312000003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9B1BF-8D26-41EE-A8CF-368163F11D17}">
  <dimension ref="A1:O22"/>
  <sheetViews>
    <sheetView tabSelected="1" zoomScale="110" zoomScaleNormal="110" workbookViewId="0">
      <selection activeCell="G5" sqref="G5"/>
    </sheetView>
  </sheetViews>
  <sheetFormatPr defaultColWidth="11.42578125" defaultRowHeight="14.45"/>
  <cols>
    <col min="1" max="1" width="6.28515625" customWidth="1"/>
    <col min="2" max="2" width="11.42578125" style="81"/>
    <col min="3" max="4" width="27.28515625" customWidth="1"/>
    <col min="5" max="5" width="11.42578125" style="82"/>
    <col min="6" max="6" width="7.42578125" customWidth="1"/>
    <col min="7" max="7" width="11.5703125" customWidth="1"/>
    <col min="8" max="8" width="11.42578125" customWidth="1"/>
    <col min="9" max="9" width="14.28515625" customWidth="1"/>
    <col min="10" max="10" width="14.5703125" customWidth="1"/>
    <col min="11" max="11" width="11.42578125" customWidth="1"/>
    <col min="13" max="13" width="12.42578125" customWidth="1"/>
    <col min="14" max="14" width="14.28515625" customWidth="1"/>
    <col min="15" max="15" width="14.42578125" customWidth="1"/>
  </cols>
  <sheetData>
    <row r="1" spans="1:15" ht="25.5" customHeight="1">
      <c r="A1" s="88"/>
      <c r="B1" s="89"/>
      <c r="C1" s="90" t="s">
        <v>82</v>
      </c>
      <c r="D1" s="90"/>
      <c r="E1" s="90"/>
      <c r="F1" s="90"/>
      <c r="G1" s="90"/>
      <c r="H1" s="90"/>
      <c r="I1" s="90"/>
      <c r="J1" s="90"/>
      <c r="K1" s="90"/>
      <c r="L1" s="90"/>
      <c r="M1" s="90"/>
      <c r="N1" s="90"/>
      <c r="O1" s="91"/>
    </row>
    <row r="2" spans="1:15" ht="25.5" customHeight="1">
      <c r="A2" s="92" t="s">
        <v>1</v>
      </c>
      <c r="B2" s="93" t="s">
        <v>83</v>
      </c>
      <c r="C2" s="93"/>
      <c r="D2" s="93"/>
      <c r="E2" s="93"/>
      <c r="F2" s="93"/>
      <c r="G2" s="93"/>
      <c r="H2" s="93"/>
      <c r="I2" s="93"/>
      <c r="J2" s="93"/>
      <c r="K2" s="93"/>
      <c r="L2" s="93"/>
      <c r="M2" s="93"/>
      <c r="N2" s="93"/>
      <c r="O2" s="93"/>
    </row>
    <row r="3" spans="1:15" ht="15">
      <c r="A3" s="92"/>
      <c r="B3" s="94"/>
      <c r="C3" s="95"/>
      <c r="D3" s="94"/>
      <c r="E3" s="96"/>
      <c r="F3" s="94"/>
      <c r="G3" s="97" t="s">
        <v>84</v>
      </c>
      <c r="H3" s="98"/>
      <c r="I3" s="98"/>
      <c r="J3" s="99"/>
      <c r="K3" s="100" t="s">
        <v>85</v>
      </c>
      <c r="L3" s="101"/>
      <c r="M3" s="101"/>
      <c r="N3" s="102"/>
      <c r="O3" s="103"/>
    </row>
    <row r="4" spans="1:15" ht="49.5" customHeight="1">
      <c r="A4" s="104" t="s">
        <v>3</v>
      </c>
      <c r="B4" s="105" t="s">
        <v>4</v>
      </c>
      <c r="C4" s="106" t="s">
        <v>5</v>
      </c>
      <c r="D4" s="105" t="s">
        <v>6</v>
      </c>
      <c r="E4" s="105" t="s">
        <v>86</v>
      </c>
      <c r="F4" s="105" t="s">
        <v>8</v>
      </c>
      <c r="G4" s="107" t="s">
        <v>9</v>
      </c>
      <c r="H4" s="107" t="s">
        <v>10</v>
      </c>
      <c r="I4" s="107" t="s">
        <v>11</v>
      </c>
      <c r="J4" s="107" t="s">
        <v>12</v>
      </c>
      <c r="K4" s="108" t="s">
        <v>9</v>
      </c>
      <c r="L4" s="108" t="s">
        <v>10</v>
      </c>
      <c r="M4" s="108" t="s">
        <v>11</v>
      </c>
      <c r="N4" s="108" t="s">
        <v>12</v>
      </c>
      <c r="O4" s="109" t="s">
        <v>87</v>
      </c>
    </row>
    <row r="5" spans="1:15" ht="20.25">
      <c r="A5" s="110">
        <v>1</v>
      </c>
      <c r="B5" s="111">
        <v>26111703</v>
      </c>
      <c r="C5" s="112" t="s">
        <v>88</v>
      </c>
      <c r="D5" s="113" t="s">
        <v>89</v>
      </c>
      <c r="E5" s="114" t="s">
        <v>90</v>
      </c>
      <c r="F5" s="115">
        <v>1</v>
      </c>
      <c r="G5" s="116">
        <v>255000</v>
      </c>
      <c r="H5" s="117">
        <v>48450</v>
      </c>
      <c r="I5" s="117">
        <v>303450</v>
      </c>
      <c r="J5" s="117">
        <f>I5*F5</f>
        <v>303450</v>
      </c>
      <c r="K5" s="116">
        <v>235000</v>
      </c>
      <c r="L5" s="117">
        <v>44650</v>
      </c>
      <c r="M5" s="117">
        <v>279650</v>
      </c>
      <c r="N5" s="117">
        <f t="shared" ref="N5:N21" si="0">M5*F5</f>
        <v>279650</v>
      </c>
      <c r="O5" s="117">
        <f t="shared" ref="O5:O18" si="1">+AVERAGE(J5,N5)</f>
        <v>291550</v>
      </c>
    </row>
    <row r="6" spans="1:15" ht="20.25">
      <c r="A6" s="110">
        <v>2</v>
      </c>
      <c r="B6" s="111">
        <v>15121509</v>
      </c>
      <c r="C6" s="118" t="s">
        <v>91</v>
      </c>
      <c r="D6" s="119" t="s">
        <v>92</v>
      </c>
      <c r="E6" s="114" t="s">
        <v>93</v>
      </c>
      <c r="F6" s="120">
        <v>1</v>
      </c>
      <c r="G6" s="116">
        <v>75000</v>
      </c>
      <c r="H6" s="117">
        <v>14250</v>
      </c>
      <c r="I6" s="117">
        <v>89250</v>
      </c>
      <c r="J6" s="117">
        <f t="shared" ref="J6:J21" si="2">I6*F6</f>
        <v>89250</v>
      </c>
      <c r="K6" s="116">
        <v>75000</v>
      </c>
      <c r="L6" s="117">
        <v>14250</v>
      </c>
      <c r="M6" s="117">
        <v>89250</v>
      </c>
      <c r="N6" s="117">
        <f t="shared" si="0"/>
        <v>89250</v>
      </c>
      <c r="O6" s="117">
        <f t="shared" si="1"/>
        <v>89250</v>
      </c>
    </row>
    <row r="7" spans="1:15" ht="20.25">
      <c r="A7" s="110">
        <v>3</v>
      </c>
      <c r="B7" s="111">
        <v>15121501</v>
      </c>
      <c r="C7" s="118" t="s">
        <v>94</v>
      </c>
      <c r="D7" s="119" t="s">
        <v>95</v>
      </c>
      <c r="E7" s="114" t="s">
        <v>96</v>
      </c>
      <c r="F7" s="120">
        <v>1</v>
      </c>
      <c r="G7" s="116">
        <v>70000</v>
      </c>
      <c r="H7" s="117">
        <v>13300</v>
      </c>
      <c r="I7" s="117">
        <v>83300</v>
      </c>
      <c r="J7" s="117">
        <f t="shared" si="2"/>
        <v>83300</v>
      </c>
      <c r="K7" s="116">
        <v>70000</v>
      </c>
      <c r="L7" s="117">
        <v>13300</v>
      </c>
      <c r="M7" s="117">
        <v>83300</v>
      </c>
      <c r="N7" s="117">
        <f t="shared" si="0"/>
        <v>83300</v>
      </c>
      <c r="O7" s="117">
        <f t="shared" si="1"/>
        <v>83300</v>
      </c>
    </row>
    <row r="8" spans="1:15" ht="20.25">
      <c r="A8" s="110">
        <v>4</v>
      </c>
      <c r="B8" s="111">
        <v>15121501</v>
      </c>
      <c r="C8" s="118" t="s">
        <v>94</v>
      </c>
      <c r="D8" s="119" t="s">
        <v>97</v>
      </c>
      <c r="E8" s="114" t="s">
        <v>96</v>
      </c>
      <c r="F8" s="120">
        <v>1</v>
      </c>
      <c r="G8" s="116">
        <v>65000</v>
      </c>
      <c r="H8" s="117">
        <v>12350</v>
      </c>
      <c r="I8" s="117">
        <v>77350</v>
      </c>
      <c r="J8" s="117">
        <f t="shared" si="2"/>
        <v>77350</v>
      </c>
      <c r="K8" s="116">
        <v>55000</v>
      </c>
      <c r="L8" s="117">
        <v>10450</v>
      </c>
      <c r="M8" s="117">
        <v>65450</v>
      </c>
      <c r="N8" s="117">
        <f t="shared" si="0"/>
        <v>65450</v>
      </c>
      <c r="O8" s="117">
        <f t="shared" si="1"/>
        <v>71400</v>
      </c>
    </row>
    <row r="9" spans="1:15" ht="20.25">
      <c r="A9" s="110">
        <v>5</v>
      </c>
      <c r="B9" s="111">
        <v>15121501</v>
      </c>
      <c r="C9" s="118" t="s">
        <v>94</v>
      </c>
      <c r="D9" s="119" t="s">
        <v>98</v>
      </c>
      <c r="E9" s="114" t="s">
        <v>96</v>
      </c>
      <c r="F9" s="120">
        <v>1</v>
      </c>
      <c r="G9" s="116">
        <v>95000</v>
      </c>
      <c r="H9" s="117">
        <v>18050</v>
      </c>
      <c r="I9" s="117">
        <v>113050</v>
      </c>
      <c r="J9" s="117">
        <f t="shared" si="2"/>
        <v>113050</v>
      </c>
      <c r="K9" s="116">
        <v>85000</v>
      </c>
      <c r="L9" s="117">
        <v>16150</v>
      </c>
      <c r="M9" s="117">
        <v>101150</v>
      </c>
      <c r="N9" s="117">
        <f t="shared" si="0"/>
        <v>101150</v>
      </c>
      <c r="O9" s="117">
        <f t="shared" si="1"/>
        <v>107100</v>
      </c>
    </row>
    <row r="10" spans="1:15" ht="15">
      <c r="A10" s="110">
        <v>6</v>
      </c>
      <c r="B10" s="111">
        <v>47131828</v>
      </c>
      <c r="C10" s="118" t="s">
        <v>99</v>
      </c>
      <c r="D10" s="119" t="s">
        <v>100</v>
      </c>
      <c r="E10" s="114" t="s">
        <v>90</v>
      </c>
      <c r="F10" s="120">
        <v>1</v>
      </c>
      <c r="G10" s="116">
        <v>105000</v>
      </c>
      <c r="H10" s="117">
        <v>19950</v>
      </c>
      <c r="I10" s="117">
        <v>124950</v>
      </c>
      <c r="J10" s="117">
        <f t="shared" si="2"/>
        <v>124950</v>
      </c>
      <c r="K10" s="116">
        <v>95000</v>
      </c>
      <c r="L10" s="117">
        <v>18050</v>
      </c>
      <c r="M10" s="117">
        <v>113050</v>
      </c>
      <c r="N10" s="117">
        <f t="shared" si="0"/>
        <v>113050</v>
      </c>
      <c r="O10" s="117">
        <f t="shared" si="1"/>
        <v>119000</v>
      </c>
    </row>
    <row r="11" spans="1:15" ht="20.25">
      <c r="A11" s="110">
        <v>7</v>
      </c>
      <c r="B11" s="111">
        <v>2511700</v>
      </c>
      <c r="C11" s="118" t="s">
        <v>101</v>
      </c>
      <c r="D11" s="119" t="s">
        <v>102</v>
      </c>
      <c r="E11" s="114" t="s">
        <v>90</v>
      </c>
      <c r="F11" s="120">
        <v>1</v>
      </c>
      <c r="G11" s="116">
        <v>148000</v>
      </c>
      <c r="H11" s="117">
        <v>28120</v>
      </c>
      <c r="I11" s="117">
        <v>176120</v>
      </c>
      <c r="J11" s="117">
        <f t="shared" si="2"/>
        <v>176120</v>
      </c>
      <c r="K11" s="116">
        <v>145000</v>
      </c>
      <c r="L11" s="117">
        <v>27550</v>
      </c>
      <c r="M11" s="117">
        <v>172500</v>
      </c>
      <c r="N11" s="117">
        <f t="shared" si="0"/>
        <v>172500</v>
      </c>
      <c r="O11" s="117">
        <f t="shared" si="1"/>
        <v>174310</v>
      </c>
    </row>
    <row r="12" spans="1:15" ht="29.25" customHeight="1">
      <c r="A12" s="110">
        <v>8</v>
      </c>
      <c r="B12" s="111">
        <v>26111505</v>
      </c>
      <c r="C12" s="121" t="s">
        <v>103</v>
      </c>
      <c r="D12" s="119" t="s">
        <v>104</v>
      </c>
      <c r="E12" s="114" t="s">
        <v>105</v>
      </c>
      <c r="F12" s="120">
        <v>1</v>
      </c>
      <c r="G12" s="116">
        <v>140000</v>
      </c>
      <c r="H12" s="117">
        <v>26600</v>
      </c>
      <c r="I12" s="117">
        <v>166600</v>
      </c>
      <c r="J12" s="117">
        <f t="shared" si="2"/>
        <v>166600</v>
      </c>
      <c r="K12" s="116">
        <v>145000</v>
      </c>
      <c r="L12" s="117">
        <v>27550</v>
      </c>
      <c r="M12" s="117">
        <v>172550</v>
      </c>
      <c r="N12" s="117">
        <f t="shared" si="0"/>
        <v>172550</v>
      </c>
      <c r="O12" s="117">
        <f t="shared" si="1"/>
        <v>169575</v>
      </c>
    </row>
    <row r="13" spans="1:15" ht="20.25">
      <c r="A13" s="110">
        <v>9</v>
      </c>
      <c r="B13" s="111">
        <v>25191700</v>
      </c>
      <c r="C13" s="121" t="s">
        <v>106</v>
      </c>
      <c r="D13" s="119" t="s">
        <v>107</v>
      </c>
      <c r="E13" s="114" t="s">
        <v>90</v>
      </c>
      <c r="F13" s="120">
        <v>1</v>
      </c>
      <c r="G13" s="116">
        <v>125000</v>
      </c>
      <c r="H13" s="117">
        <v>23750</v>
      </c>
      <c r="I13" s="117">
        <v>148750</v>
      </c>
      <c r="J13" s="117">
        <f t="shared" si="2"/>
        <v>148750</v>
      </c>
      <c r="K13" s="116">
        <v>145000</v>
      </c>
      <c r="L13" s="117">
        <v>27550</v>
      </c>
      <c r="M13" s="117">
        <v>172550</v>
      </c>
      <c r="N13" s="117">
        <f t="shared" si="0"/>
        <v>172550</v>
      </c>
      <c r="O13" s="117">
        <f t="shared" si="1"/>
        <v>160650</v>
      </c>
    </row>
    <row r="14" spans="1:15" ht="20.25">
      <c r="A14" s="110">
        <v>10</v>
      </c>
      <c r="B14" s="111">
        <v>26111700</v>
      </c>
      <c r="C14" s="122" t="s">
        <v>108</v>
      </c>
      <c r="D14" s="119" t="s">
        <v>109</v>
      </c>
      <c r="E14" s="123" t="s">
        <v>105</v>
      </c>
      <c r="F14" s="120">
        <v>1</v>
      </c>
      <c r="G14" s="116">
        <v>50000</v>
      </c>
      <c r="H14" s="117">
        <v>9500</v>
      </c>
      <c r="I14" s="117">
        <v>59500</v>
      </c>
      <c r="J14" s="117">
        <f t="shared" si="2"/>
        <v>59500</v>
      </c>
      <c r="K14" s="116">
        <v>45000</v>
      </c>
      <c r="L14" s="117">
        <v>8550</v>
      </c>
      <c r="M14" s="117">
        <v>53550</v>
      </c>
      <c r="N14" s="117">
        <f t="shared" si="0"/>
        <v>53550</v>
      </c>
      <c r="O14" s="117">
        <f t="shared" si="1"/>
        <v>56525</v>
      </c>
    </row>
    <row r="15" spans="1:15" ht="15">
      <c r="A15" s="110">
        <v>11</v>
      </c>
      <c r="B15" s="111">
        <v>31401500</v>
      </c>
      <c r="C15" s="122" t="s">
        <v>110</v>
      </c>
      <c r="D15" s="119" t="s">
        <v>111</v>
      </c>
      <c r="E15" s="124" t="s">
        <v>90</v>
      </c>
      <c r="F15" s="120">
        <v>1</v>
      </c>
      <c r="G15" s="116">
        <v>55000</v>
      </c>
      <c r="H15" s="117">
        <v>10450</v>
      </c>
      <c r="I15" s="117">
        <v>65450</v>
      </c>
      <c r="J15" s="117">
        <f t="shared" si="2"/>
        <v>65450</v>
      </c>
      <c r="K15" s="116">
        <v>55000</v>
      </c>
      <c r="L15" s="117">
        <v>10450</v>
      </c>
      <c r="M15" s="117">
        <v>65450</v>
      </c>
      <c r="N15" s="117">
        <f t="shared" si="0"/>
        <v>65450</v>
      </c>
      <c r="O15" s="117">
        <f t="shared" si="1"/>
        <v>65450</v>
      </c>
    </row>
    <row r="16" spans="1:15" ht="20.25">
      <c r="A16" s="110">
        <v>12</v>
      </c>
      <c r="B16" s="111">
        <v>26111700</v>
      </c>
      <c r="C16" s="112" t="s">
        <v>112</v>
      </c>
      <c r="D16" s="119" t="s">
        <v>113</v>
      </c>
      <c r="E16" s="125" t="s">
        <v>90</v>
      </c>
      <c r="F16" s="120">
        <v>1</v>
      </c>
      <c r="G16" s="116">
        <v>55000</v>
      </c>
      <c r="H16" s="117">
        <v>10450</v>
      </c>
      <c r="I16" s="117">
        <v>65450</v>
      </c>
      <c r="J16" s="117">
        <f t="shared" si="2"/>
        <v>65450</v>
      </c>
      <c r="K16" s="116">
        <v>47000</v>
      </c>
      <c r="L16" s="117">
        <v>8930</v>
      </c>
      <c r="M16" s="117">
        <v>55930</v>
      </c>
      <c r="N16" s="117">
        <f t="shared" si="0"/>
        <v>55930</v>
      </c>
      <c r="O16" s="117">
        <f t="shared" si="1"/>
        <v>60690</v>
      </c>
    </row>
    <row r="17" spans="1:15" ht="20.25">
      <c r="A17" s="110">
        <v>13</v>
      </c>
      <c r="B17" s="111">
        <v>25171713</v>
      </c>
      <c r="C17" s="121" t="s">
        <v>114</v>
      </c>
      <c r="D17" s="113" t="s">
        <v>115</v>
      </c>
      <c r="E17" s="114" t="s">
        <v>90</v>
      </c>
      <c r="F17" s="120">
        <v>1</v>
      </c>
      <c r="G17" s="116">
        <v>85000</v>
      </c>
      <c r="H17" s="117">
        <v>16150</v>
      </c>
      <c r="I17" s="117">
        <v>101150</v>
      </c>
      <c r="J17" s="117">
        <f t="shared" si="2"/>
        <v>101150</v>
      </c>
      <c r="K17" s="116">
        <v>75000</v>
      </c>
      <c r="L17" s="117">
        <v>14250</v>
      </c>
      <c r="M17" s="117">
        <v>89250</v>
      </c>
      <c r="N17" s="117">
        <f t="shared" si="0"/>
        <v>89250</v>
      </c>
      <c r="O17" s="117">
        <f t="shared" si="1"/>
        <v>95200</v>
      </c>
    </row>
    <row r="18" spans="1:15" ht="15">
      <c r="A18" s="110">
        <v>14</v>
      </c>
      <c r="B18" s="111">
        <v>25171715</v>
      </c>
      <c r="C18" s="126" t="s">
        <v>116</v>
      </c>
      <c r="D18" s="113" t="s">
        <v>117</v>
      </c>
      <c r="E18" s="127" t="s">
        <v>90</v>
      </c>
      <c r="F18" s="120">
        <v>1</v>
      </c>
      <c r="G18" s="116">
        <v>65000</v>
      </c>
      <c r="H18" s="117">
        <v>12350</v>
      </c>
      <c r="I18" s="117">
        <v>77350</v>
      </c>
      <c r="J18" s="117">
        <f t="shared" si="2"/>
        <v>77350</v>
      </c>
      <c r="K18" s="116">
        <v>55000</v>
      </c>
      <c r="L18" s="117">
        <v>10450</v>
      </c>
      <c r="M18" s="117">
        <v>65450</v>
      </c>
      <c r="N18" s="117">
        <f t="shared" si="0"/>
        <v>65450</v>
      </c>
      <c r="O18" s="117">
        <f t="shared" si="1"/>
        <v>71400</v>
      </c>
    </row>
    <row r="19" spans="1:15" ht="20.25">
      <c r="A19" s="110">
        <v>15</v>
      </c>
      <c r="B19" s="111">
        <v>31181802</v>
      </c>
      <c r="C19" s="121" t="s">
        <v>118</v>
      </c>
      <c r="D19" s="119" t="s">
        <v>119</v>
      </c>
      <c r="E19" s="114" t="s">
        <v>90</v>
      </c>
      <c r="F19" s="120">
        <v>1</v>
      </c>
      <c r="G19" s="116">
        <v>30000</v>
      </c>
      <c r="H19" s="117">
        <v>5700</v>
      </c>
      <c r="I19" s="117">
        <v>35700</v>
      </c>
      <c r="J19" s="128">
        <f t="shared" si="2"/>
        <v>35700</v>
      </c>
      <c r="K19" s="129">
        <v>65000</v>
      </c>
      <c r="L19" s="128">
        <v>12350</v>
      </c>
      <c r="M19" s="128">
        <v>77350</v>
      </c>
      <c r="N19" s="128">
        <f t="shared" si="0"/>
        <v>77350</v>
      </c>
      <c r="O19" s="128">
        <v>56525</v>
      </c>
    </row>
    <row r="20" spans="1:15" ht="30.75">
      <c r="A20" s="110">
        <v>16</v>
      </c>
      <c r="B20" s="111">
        <v>26191732</v>
      </c>
      <c r="C20" s="121" t="s">
        <v>120</v>
      </c>
      <c r="D20" s="119" t="s">
        <v>121</v>
      </c>
      <c r="E20" s="114" t="s">
        <v>90</v>
      </c>
      <c r="F20" s="120">
        <v>1</v>
      </c>
      <c r="G20" s="116">
        <v>105000</v>
      </c>
      <c r="H20" s="117">
        <v>19950</v>
      </c>
      <c r="I20" s="117">
        <v>124950</v>
      </c>
      <c r="J20" s="117">
        <f t="shared" si="2"/>
        <v>124950</v>
      </c>
      <c r="K20" s="116">
        <v>35000</v>
      </c>
      <c r="L20" s="117">
        <v>6650</v>
      </c>
      <c r="M20" s="117">
        <v>41650</v>
      </c>
      <c r="N20" s="117">
        <f t="shared" si="0"/>
        <v>41650</v>
      </c>
      <c r="O20" s="117">
        <f>+AVERAGE(J20,N20)</f>
        <v>83300</v>
      </c>
    </row>
    <row r="21" spans="1:15" ht="20.25">
      <c r="A21" s="110">
        <v>17</v>
      </c>
      <c r="B21" s="111">
        <v>26101756</v>
      </c>
      <c r="C21" s="130" t="s">
        <v>122</v>
      </c>
      <c r="D21" s="113" t="s">
        <v>123</v>
      </c>
      <c r="E21" s="131" t="s">
        <v>90</v>
      </c>
      <c r="F21" s="120">
        <v>1</v>
      </c>
      <c r="G21" s="116">
        <v>55000</v>
      </c>
      <c r="H21" s="117">
        <v>10450</v>
      </c>
      <c r="I21" s="117">
        <v>65450</v>
      </c>
      <c r="J21" s="117">
        <f t="shared" si="2"/>
        <v>65450</v>
      </c>
      <c r="K21" s="116">
        <v>85000</v>
      </c>
      <c r="L21" s="117">
        <v>16150</v>
      </c>
      <c r="M21" s="117">
        <v>101150</v>
      </c>
      <c r="N21" s="117">
        <f t="shared" si="0"/>
        <v>101150</v>
      </c>
      <c r="O21" s="117">
        <f>+AVERAGE(J21,N21)</f>
        <v>83300</v>
      </c>
    </row>
    <row r="22" spans="1:15" ht="15">
      <c r="A22" s="132"/>
      <c r="B22" s="133"/>
      <c r="C22" s="134"/>
      <c r="D22" s="135"/>
      <c r="E22" s="136"/>
      <c r="F22" s="137"/>
      <c r="G22" s="138"/>
      <c r="H22" s="138"/>
      <c r="I22" s="138"/>
      <c r="J22" s="139">
        <f>SUM(J5:J21)</f>
        <v>1877820</v>
      </c>
      <c r="K22" s="138"/>
      <c r="L22" s="138"/>
      <c r="M22" s="138"/>
      <c r="N22" s="139">
        <f>SUM(N5:N21)</f>
        <v>1799230</v>
      </c>
      <c r="O22" s="117">
        <f>+AVERAGE(J22,N22)</f>
        <v>1838525</v>
      </c>
    </row>
  </sheetData>
  <mergeCells count="5">
    <mergeCell ref="A1:B1"/>
    <mergeCell ref="C1:N1"/>
    <mergeCell ref="G3:J3"/>
    <mergeCell ref="K3:N3"/>
    <mergeCell ref="B2:O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9"/>
  <sheetViews>
    <sheetView showGridLines="0" topLeftCell="A33" zoomScale="70" zoomScaleNormal="70" workbookViewId="0">
      <selection activeCell="D55" sqref="D55"/>
    </sheetView>
  </sheetViews>
  <sheetFormatPr defaultColWidth="11.42578125" defaultRowHeight="14.45"/>
  <cols>
    <col min="1" max="1" width="8.28515625" style="3" bestFit="1" customWidth="1"/>
    <col min="2" max="2" width="11.42578125" style="3"/>
    <col min="3" max="3" width="17.5703125" style="8" customWidth="1"/>
    <col min="4" max="4" width="62.140625" style="8" customWidth="1"/>
    <col min="5" max="5" width="15" style="54" customWidth="1"/>
    <col min="6" max="6" width="11.42578125" style="12"/>
    <col min="7" max="7" width="15.42578125" style="3" customWidth="1"/>
    <col min="8" max="8" width="14.85546875" style="3" customWidth="1"/>
    <col min="9" max="9" width="15.42578125" style="3" customWidth="1"/>
    <col min="10" max="10" width="20.85546875" style="3" customWidth="1"/>
    <col min="11" max="11" width="16.140625" style="3" customWidth="1"/>
    <col min="12" max="12" width="14.5703125" style="3" customWidth="1"/>
    <col min="13" max="16384" width="11.42578125" style="3"/>
  </cols>
  <sheetData>
    <row r="1" spans="1:12" ht="87" customHeight="1">
      <c r="A1" s="83"/>
      <c r="B1" s="83"/>
      <c r="C1" s="84" t="s">
        <v>0</v>
      </c>
      <c r="D1" s="85"/>
      <c r="E1" s="85"/>
      <c r="F1" s="85"/>
      <c r="G1" s="85"/>
      <c r="H1" s="85"/>
      <c r="I1" s="85"/>
      <c r="J1" s="85"/>
    </row>
    <row r="2" spans="1:12">
      <c r="D2" s="6"/>
      <c r="E2" s="67"/>
      <c r="F2" s="5"/>
    </row>
    <row r="3" spans="1:12" ht="60.75" customHeight="1">
      <c r="A3" s="1" t="s">
        <v>1</v>
      </c>
      <c r="B3" s="87" t="s">
        <v>124</v>
      </c>
      <c r="C3" s="87"/>
      <c r="D3" s="87"/>
      <c r="E3" s="87"/>
      <c r="F3" s="87"/>
      <c r="G3" s="87"/>
      <c r="H3" s="87"/>
      <c r="I3" s="87"/>
      <c r="J3" s="87"/>
    </row>
    <row r="5" spans="1:12" ht="43.5">
      <c r="A5" s="2" t="s">
        <v>3</v>
      </c>
      <c r="B5" s="2" t="s">
        <v>4</v>
      </c>
      <c r="C5" s="7" t="s">
        <v>5</v>
      </c>
      <c r="D5" s="7" t="s">
        <v>6</v>
      </c>
      <c r="E5" s="7" t="s">
        <v>7</v>
      </c>
      <c r="F5" s="2" t="s">
        <v>8</v>
      </c>
      <c r="G5" s="2" t="s">
        <v>9</v>
      </c>
      <c r="H5" s="2" t="s">
        <v>10</v>
      </c>
      <c r="I5" s="2" t="s">
        <v>11</v>
      </c>
      <c r="J5" s="2" t="s">
        <v>12</v>
      </c>
    </row>
    <row r="6" spans="1:12" s="50" customFormat="1">
      <c r="A6" s="4">
        <v>1</v>
      </c>
      <c r="B6" s="18"/>
      <c r="C6" s="68" t="s">
        <v>50</v>
      </c>
      <c r="D6" s="18" t="s">
        <v>51</v>
      </c>
      <c r="E6" s="4" t="s">
        <v>39</v>
      </c>
      <c r="F6" s="4">
        <v>8</v>
      </c>
      <c r="G6" s="55"/>
      <c r="H6" s="55"/>
      <c r="I6" s="55"/>
      <c r="J6" s="55"/>
      <c r="K6" s="16"/>
      <c r="L6" s="16"/>
    </row>
    <row r="7" spans="1:12" s="50" customFormat="1" ht="318.95">
      <c r="A7" s="4">
        <v>2</v>
      </c>
      <c r="B7" s="18"/>
      <c r="C7" s="68" t="s">
        <v>52</v>
      </c>
      <c r="D7" s="18" t="s">
        <v>53</v>
      </c>
      <c r="E7" s="4" t="s">
        <v>39</v>
      </c>
      <c r="F7" s="4">
        <v>1</v>
      </c>
      <c r="G7" s="55"/>
      <c r="H7" s="55"/>
      <c r="I7" s="55"/>
      <c r="J7" s="55"/>
      <c r="K7" s="16"/>
      <c r="L7" s="16"/>
    </row>
    <row r="8" spans="1:12" s="50" customFormat="1" ht="29.1">
      <c r="A8" s="4">
        <v>3</v>
      </c>
      <c r="B8" s="48"/>
      <c r="C8" s="68" t="s">
        <v>54</v>
      </c>
      <c r="D8" s="18" t="s">
        <v>55</v>
      </c>
      <c r="E8" s="4" t="s">
        <v>39</v>
      </c>
      <c r="F8" s="4">
        <v>1</v>
      </c>
      <c r="G8" s="55"/>
      <c r="H8" s="55"/>
      <c r="I8" s="55"/>
      <c r="J8" s="55"/>
      <c r="K8" s="16"/>
      <c r="L8" s="16"/>
    </row>
    <row r="9" spans="1:12" s="50" customFormat="1" ht="29.1">
      <c r="A9" s="4">
        <v>4</v>
      </c>
      <c r="B9" s="48"/>
      <c r="C9" s="47" t="s">
        <v>56</v>
      </c>
      <c r="D9" s="18" t="s">
        <v>57</v>
      </c>
      <c r="E9" s="4" t="s">
        <v>39</v>
      </c>
      <c r="F9" s="4">
        <v>1</v>
      </c>
      <c r="G9" s="55"/>
      <c r="H9" s="55"/>
      <c r="I9" s="55"/>
      <c r="J9" s="55"/>
      <c r="K9" s="16"/>
      <c r="L9" s="16"/>
    </row>
    <row r="10" spans="1:12" s="50" customFormat="1">
      <c r="A10" s="4">
        <v>5</v>
      </c>
      <c r="B10" s="48"/>
      <c r="C10" s="47" t="s">
        <v>58</v>
      </c>
      <c r="D10" s="18" t="s">
        <v>59</v>
      </c>
      <c r="E10" s="4" t="s">
        <v>39</v>
      </c>
      <c r="F10" s="14">
        <v>4</v>
      </c>
      <c r="G10" s="55"/>
      <c r="H10" s="55"/>
      <c r="I10" s="55"/>
      <c r="J10" s="55"/>
      <c r="K10" s="16"/>
      <c r="L10" s="16"/>
    </row>
    <row r="11" spans="1:12" s="50" customFormat="1">
      <c r="A11" s="4">
        <v>6</v>
      </c>
      <c r="B11" s="48"/>
      <c r="C11" s="47" t="s">
        <v>60</v>
      </c>
      <c r="D11" s="18" t="s">
        <v>61</v>
      </c>
      <c r="E11" s="4" t="s">
        <v>39</v>
      </c>
      <c r="F11" s="14">
        <v>2</v>
      </c>
      <c r="G11" s="55"/>
      <c r="H11" s="55"/>
      <c r="I11" s="55"/>
      <c r="J11" s="55"/>
      <c r="K11" s="16"/>
      <c r="L11" s="16"/>
    </row>
    <row r="12" spans="1:12">
      <c r="A12" s="4">
        <v>7</v>
      </c>
      <c r="B12" s="48"/>
      <c r="C12" s="47" t="s">
        <v>62</v>
      </c>
      <c r="D12" s="18" t="s">
        <v>63</v>
      </c>
      <c r="E12" s="4" t="s">
        <v>39</v>
      </c>
      <c r="F12" s="14">
        <v>5</v>
      </c>
      <c r="G12" s="55"/>
      <c r="H12" s="55"/>
      <c r="I12" s="55"/>
      <c r="J12" s="55"/>
      <c r="K12" s="16"/>
      <c r="L12" s="16"/>
    </row>
    <row r="13" spans="1:12" ht="29.1">
      <c r="A13" s="4">
        <v>8</v>
      </c>
      <c r="B13" s="48"/>
      <c r="C13" s="29" t="s">
        <v>64</v>
      </c>
      <c r="D13" s="53" t="s">
        <v>65</v>
      </c>
      <c r="E13" s="4" t="s">
        <v>39</v>
      </c>
      <c r="F13" s="14">
        <v>2</v>
      </c>
      <c r="G13" s="55"/>
      <c r="H13" s="55"/>
      <c r="I13" s="55"/>
      <c r="J13" s="55"/>
      <c r="K13" s="16"/>
      <c r="L13" s="16"/>
    </row>
    <row r="14" spans="1:12" ht="43.5">
      <c r="A14" s="4">
        <v>9</v>
      </c>
      <c r="B14" s="48"/>
      <c r="C14" s="29" t="s">
        <v>66</v>
      </c>
      <c r="D14" s="3" t="s">
        <v>67</v>
      </c>
      <c r="E14" s="4" t="s">
        <v>39</v>
      </c>
      <c r="F14" s="14">
        <v>1</v>
      </c>
      <c r="G14" s="66"/>
      <c r="H14" s="55"/>
      <c r="I14" s="55"/>
      <c r="J14" s="55"/>
      <c r="K14" s="16"/>
      <c r="L14" s="16"/>
    </row>
    <row r="15" spans="1:12">
      <c r="A15" s="4">
        <v>10</v>
      </c>
      <c r="B15" s="18">
        <v>240475</v>
      </c>
      <c r="C15" s="68" t="s">
        <v>37</v>
      </c>
      <c r="D15" s="18" t="s">
        <v>38</v>
      </c>
      <c r="E15" s="4" t="s">
        <v>39</v>
      </c>
      <c r="F15" s="4">
        <v>2</v>
      </c>
      <c r="G15" s="13"/>
      <c r="H15" s="55"/>
      <c r="I15" s="55"/>
      <c r="J15" s="55"/>
    </row>
    <row r="16" spans="1:12">
      <c r="A16" s="4">
        <v>11</v>
      </c>
      <c r="B16" s="18"/>
      <c r="C16" s="68" t="s">
        <v>40</v>
      </c>
      <c r="D16" s="18" t="s">
        <v>41</v>
      </c>
      <c r="E16" s="4" t="s">
        <v>42</v>
      </c>
      <c r="F16" s="4">
        <v>10</v>
      </c>
      <c r="G16" s="13"/>
      <c r="H16" s="55"/>
      <c r="I16" s="55"/>
      <c r="J16" s="55"/>
    </row>
    <row r="17" spans="1:10">
      <c r="A17" s="4">
        <v>12</v>
      </c>
      <c r="B17" s="48">
        <v>27112007</v>
      </c>
      <c r="C17" s="47" t="s">
        <v>43</v>
      </c>
      <c r="D17" s="18" t="s">
        <v>44</v>
      </c>
      <c r="E17" s="4" t="s">
        <v>39</v>
      </c>
      <c r="F17" s="4">
        <v>10</v>
      </c>
      <c r="G17" s="13"/>
      <c r="H17" s="55"/>
      <c r="I17" s="55"/>
      <c r="J17" s="55"/>
    </row>
    <row r="18" spans="1:10">
      <c r="A18" s="4">
        <v>13</v>
      </c>
      <c r="B18" s="48">
        <v>234902</v>
      </c>
      <c r="C18" s="47" t="s">
        <v>45</v>
      </c>
      <c r="D18" s="18" t="s">
        <v>46</v>
      </c>
      <c r="E18" s="4" t="s">
        <v>47</v>
      </c>
      <c r="F18" s="14">
        <v>50</v>
      </c>
      <c r="G18" s="13"/>
      <c r="H18" s="55"/>
      <c r="I18" s="55"/>
      <c r="J18" s="55"/>
    </row>
    <row r="19" spans="1:10" ht="43.5">
      <c r="A19" s="4">
        <v>14</v>
      </c>
      <c r="B19" s="48">
        <v>258181</v>
      </c>
      <c r="C19" s="47" t="s">
        <v>48</v>
      </c>
      <c r="D19" s="3" t="s">
        <v>49</v>
      </c>
      <c r="E19" s="4" t="s">
        <v>47</v>
      </c>
      <c r="F19" s="14">
        <v>5</v>
      </c>
      <c r="G19" s="13"/>
      <c r="H19" s="55"/>
      <c r="I19" s="55"/>
      <c r="J19" s="55"/>
    </row>
    <row r="20" spans="1:10" ht="231.95">
      <c r="A20" s="4">
        <v>15</v>
      </c>
      <c r="B20" s="48"/>
      <c r="C20" s="68" t="s">
        <v>68</v>
      </c>
      <c r="D20" s="18" t="s">
        <v>69</v>
      </c>
      <c r="E20" s="4" t="s">
        <v>39</v>
      </c>
      <c r="F20" s="4">
        <v>1</v>
      </c>
      <c r="G20" s="13"/>
      <c r="H20" s="55"/>
      <c r="I20" s="55"/>
      <c r="J20" s="55"/>
    </row>
    <row r="21" spans="1:10" ht="29.1">
      <c r="A21" s="4">
        <v>16</v>
      </c>
      <c r="B21" s="48"/>
      <c r="C21" s="68" t="s">
        <v>125</v>
      </c>
      <c r="D21" s="18" t="s">
        <v>71</v>
      </c>
      <c r="E21" s="4" t="s">
        <v>39</v>
      </c>
      <c r="F21" s="4">
        <v>2</v>
      </c>
      <c r="G21" s="13"/>
      <c r="H21" s="55"/>
      <c r="I21" s="55"/>
      <c r="J21" s="55"/>
    </row>
    <row r="22" spans="1:10" ht="217.5">
      <c r="A22" s="4">
        <v>17</v>
      </c>
      <c r="B22" s="48"/>
      <c r="C22" s="47" t="s">
        <v>72</v>
      </c>
      <c r="D22" s="18" t="s">
        <v>73</v>
      </c>
      <c r="E22" s="4" t="s">
        <v>15</v>
      </c>
      <c r="F22" s="4">
        <v>2</v>
      </c>
      <c r="G22" s="13"/>
      <c r="H22" s="55"/>
      <c r="I22" s="55"/>
      <c r="J22" s="55"/>
    </row>
    <row r="23" spans="1:10" ht="130.5">
      <c r="A23" s="4">
        <v>18</v>
      </c>
      <c r="B23" s="48"/>
      <c r="C23" s="69" t="s">
        <v>13</v>
      </c>
      <c r="D23" s="18" t="s">
        <v>14</v>
      </c>
      <c r="E23" s="70" t="s">
        <v>15</v>
      </c>
      <c r="F23" s="70">
        <v>1</v>
      </c>
      <c r="G23" s="13"/>
      <c r="H23" s="55"/>
      <c r="I23" s="55"/>
      <c r="J23" s="55"/>
    </row>
    <row r="24" spans="1:10" ht="43.5">
      <c r="A24" s="4">
        <v>19</v>
      </c>
      <c r="B24" s="48"/>
      <c r="C24" s="69" t="s">
        <v>16</v>
      </c>
      <c r="D24" s="18" t="s">
        <v>17</v>
      </c>
      <c r="E24" s="4" t="s">
        <v>15</v>
      </c>
      <c r="F24" s="14">
        <v>1</v>
      </c>
      <c r="G24" s="13"/>
      <c r="H24" s="55"/>
      <c r="I24" s="55"/>
      <c r="J24" s="55"/>
    </row>
    <row r="25" spans="1:10" ht="391.5">
      <c r="A25" s="4">
        <v>20</v>
      </c>
      <c r="B25" s="48"/>
      <c r="C25" s="71" t="s">
        <v>18</v>
      </c>
      <c r="D25" s="28" t="s">
        <v>126</v>
      </c>
      <c r="E25" s="72" t="s">
        <v>15</v>
      </c>
      <c r="F25" s="4">
        <v>2</v>
      </c>
      <c r="G25" s="62"/>
      <c r="H25" s="55"/>
      <c r="I25" s="55"/>
      <c r="J25" s="55"/>
    </row>
    <row r="26" spans="1:10" ht="203.1">
      <c r="A26" s="4">
        <v>21</v>
      </c>
      <c r="B26" s="48"/>
      <c r="C26" s="71" t="s">
        <v>20</v>
      </c>
      <c r="D26" s="29" t="s">
        <v>21</v>
      </c>
      <c r="E26" s="72" t="s">
        <v>15</v>
      </c>
      <c r="F26" s="4">
        <v>1</v>
      </c>
      <c r="G26" s="62"/>
      <c r="H26" s="55"/>
      <c r="I26" s="55"/>
      <c r="J26" s="55"/>
    </row>
    <row r="27" spans="1:10" ht="144.94999999999999">
      <c r="A27" s="4">
        <v>22</v>
      </c>
      <c r="B27" s="48"/>
      <c r="C27" s="73" t="s">
        <v>22</v>
      </c>
      <c r="D27" s="73" t="s">
        <v>23</v>
      </c>
      <c r="E27" s="74" t="s">
        <v>15</v>
      </c>
      <c r="F27" s="37">
        <v>1</v>
      </c>
      <c r="G27" s="63"/>
      <c r="H27" s="55"/>
      <c r="I27" s="55"/>
      <c r="J27" s="55"/>
    </row>
    <row r="28" spans="1:10" ht="409.5">
      <c r="A28" s="4">
        <v>23</v>
      </c>
      <c r="B28" s="48"/>
      <c r="C28" s="71" t="s">
        <v>24</v>
      </c>
      <c r="D28" s="75" t="s">
        <v>25</v>
      </c>
      <c r="E28" s="72" t="s">
        <v>15</v>
      </c>
      <c r="F28" s="4">
        <v>15</v>
      </c>
      <c r="G28" s="62"/>
      <c r="H28" s="55"/>
      <c r="I28" s="55"/>
      <c r="J28" s="55"/>
    </row>
    <row r="29" spans="1:10" ht="409.5">
      <c r="A29" s="4">
        <v>24</v>
      </c>
      <c r="B29" s="48"/>
      <c r="C29" s="71" t="s">
        <v>26</v>
      </c>
      <c r="D29" s="31" t="s">
        <v>27</v>
      </c>
      <c r="E29" s="72" t="s">
        <v>15</v>
      </c>
      <c r="F29" s="4">
        <v>5</v>
      </c>
      <c r="G29" s="62"/>
      <c r="H29" s="55"/>
      <c r="I29" s="55"/>
      <c r="J29" s="55"/>
    </row>
    <row r="30" spans="1:10" ht="57.95">
      <c r="A30" s="4">
        <v>25</v>
      </c>
      <c r="B30" s="48"/>
      <c r="C30" s="71" t="s">
        <v>28</v>
      </c>
      <c r="D30" s="31" t="s">
        <v>29</v>
      </c>
      <c r="E30" s="72" t="s">
        <v>15</v>
      </c>
      <c r="F30" s="4">
        <v>15</v>
      </c>
      <c r="G30" s="62"/>
      <c r="H30" s="55"/>
      <c r="I30" s="55"/>
      <c r="J30" s="55"/>
    </row>
    <row r="31" spans="1:10" ht="87">
      <c r="A31" s="4">
        <v>26</v>
      </c>
      <c r="B31" s="48"/>
      <c r="C31" s="18" t="s">
        <v>30</v>
      </c>
      <c r="D31" s="31" t="s">
        <v>31</v>
      </c>
      <c r="E31" s="72" t="s">
        <v>15</v>
      </c>
      <c r="F31" s="4">
        <v>15</v>
      </c>
      <c r="G31" s="64"/>
      <c r="H31" s="55"/>
      <c r="I31" s="55"/>
      <c r="J31" s="55"/>
    </row>
    <row r="32" spans="1:10">
      <c r="A32" s="4"/>
      <c r="B32" s="48"/>
      <c r="C32" s="47"/>
      <c r="D32" s="18"/>
      <c r="E32" s="14"/>
      <c r="F32" s="14"/>
      <c r="G32" s="13"/>
      <c r="H32" s="13"/>
      <c r="I32" s="13"/>
      <c r="J32" s="13"/>
    </row>
    <row r="33" spans="1:12">
      <c r="G33" s="19"/>
      <c r="H33" s="19"/>
      <c r="I33" s="19"/>
      <c r="J33" s="19"/>
    </row>
    <row r="34" spans="1:12" ht="18.600000000000001">
      <c r="G34" s="19"/>
      <c r="H34" s="19"/>
      <c r="I34" s="19"/>
      <c r="J34" s="76">
        <f>SUM(J6:J33)</f>
        <v>0</v>
      </c>
      <c r="K34" s="61"/>
      <c r="L34" s="61"/>
    </row>
    <row r="35" spans="1:12">
      <c r="G35" s="19"/>
      <c r="H35" s="19"/>
      <c r="I35" s="19"/>
      <c r="J35" s="19"/>
    </row>
    <row r="36" spans="1:12" ht="43.5">
      <c r="B36" s="3" t="s">
        <v>32</v>
      </c>
      <c r="G36" s="19"/>
      <c r="H36" s="19"/>
      <c r="I36" s="19"/>
      <c r="J36" s="19"/>
    </row>
    <row r="37" spans="1:12">
      <c r="G37" s="19"/>
      <c r="H37" s="19"/>
      <c r="I37" s="19"/>
      <c r="J37" s="19"/>
    </row>
    <row r="38" spans="1:12" s="8" customFormat="1" ht="29.1">
      <c r="A38" s="3"/>
      <c r="B38" s="3" t="s">
        <v>33</v>
      </c>
      <c r="D38" s="54" t="s">
        <v>127</v>
      </c>
      <c r="E38" s="54"/>
      <c r="F38" s="12"/>
      <c r="G38" s="19"/>
      <c r="H38" s="19"/>
      <c r="I38" s="19"/>
      <c r="J38" s="19"/>
    </row>
    <row r="39" spans="1:12" s="8" customFormat="1">
      <c r="A39" s="3"/>
      <c r="B39" s="3" t="s">
        <v>35</v>
      </c>
      <c r="D39" s="54" t="s">
        <v>128</v>
      </c>
      <c r="E39" s="54"/>
      <c r="F39" s="12"/>
      <c r="G39" s="19"/>
      <c r="H39" s="19"/>
      <c r="I39" s="19"/>
      <c r="J39" s="19"/>
    </row>
    <row r="40" spans="1:12">
      <c r="G40" s="19"/>
      <c r="H40" s="19"/>
      <c r="I40" s="19"/>
      <c r="J40" s="19"/>
    </row>
    <row r="41" spans="1:12">
      <c r="G41" s="19"/>
      <c r="H41" s="19"/>
      <c r="I41" s="19"/>
      <c r="J41" s="19"/>
    </row>
    <row r="42" spans="1:12">
      <c r="G42" s="19"/>
      <c r="H42" s="19"/>
      <c r="I42" s="19"/>
      <c r="J42" s="19"/>
    </row>
    <row r="43" spans="1:12">
      <c r="G43" s="19"/>
      <c r="H43" s="19"/>
      <c r="I43" s="19"/>
      <c r="J43" s="19"/>
    </row>
    <row r="44" spans="1:12" ht="15.6">
      <c r="G44" s="77"/>
      <c r="H44" s="77"/>
      <c r="I44" s="41"/>
      <c r="J44" s="41"/>
    </row>
    <row r="45" spans="1:12">
      <c r="G45" s="78"/>
      <c r="H45" s="78"/>
    </row>
    <row r="46" spans="1:12" ht="15.6">
      <c r="G46" s="79"/>
      <c r="H46" s="79"/>
    </row>
    <row r="47" spans="1:12">
      <c r="G47" s="80"/>
      <c r="H47" s="80"/>
    </row>
    <row r="48" spans="1:12">
      <c r="G48" s="80"/>
      <c r="H48" s="80"/>
    </row>
    <row r="49" spans="7:8">
      <c r="G49" s="80"/>
      <c r="H49" s="80"/>
    </row>
  </sheetData>
  <mergeCells count="3">
    <mergeCell ref="A1:B1"/>
    <mergeCell ref="C1:J1"/>
    <mergeCell ref="B3:J3"/>
  </mergeCells>
  <pageMargins left="0.7" right="0.7" top="0.75" bottom="0.75" header="0.3" footer="0.3"/>
  <pageSetup orientation="portrait" horizont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D5"/>
  <sheetViews>
    <sheetView topLeftCell="A2" workbookViewId="0">
      <selection activeCell="F5" sqref="F5"/>
    </sheetView>
  </sheetViews>
  <sheetFormatPr defaultColWidth="11.42578125" defaultRowHeight="14.45"/>
  <cols>
    <col min="4" max="4" width="105.7109375" customWidth="1"/>
  </cols>
  <sheetData>
    <row r="5" spans="4:4" ht="229.5" customHeight="1">
      <c r="D5" s="65" t="s">
        <v>129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9"/>
  <sheetViews>
    <sheetView showGridLines="0" topLeftCell="A3" zoomScale="70" zoomScaleNormal="70" workbookViewId="0">
      <selection activeCell="L5" sqref="L5"/>
    </sheetView>
  </sheetViews>
  <sheetFormatPr defaultColWidth="11.42578125" defaultRowHeight="14.45"/>
  <cols>
    <col min="1" max="1" width="8.28515625" style="3" bestFit="1" customWidth="1"/>
    <col min="2" max="2" width="11.42578125" style="3"/>
    <col min="3" max="3" width="17.5703125" style="8" customWidth="1"/>
    <col min="4" max="4" width="62.140625" style="8" customWidth="1"/>
    <col min="5" max="5" width="15" style="54" customWidth="1"/>
    <col min="6" max="6" width="11.42578125" style="12"/>
    <col min="7" max="7" width="15.42578125" style="3" customWidth="1"/>
    <col min="8" max="8" width="14.85546875" style="3" customWidth="1"/>
    <col min="9" max="9" width="15.42578125" style="3" customWidth="1"/>
    <col min="10" max="10" width="20.85546875" style="3" customWidth="1"/>
    <col min="11" max="11" width="16.140625" style="3" customWidth="1"/>
    <col min="12" max="12" width="14.5703125" style="3" customWidth="1"/>
    <col min="13" max="16384" width="11.42578125" style="3"/>
  </cols>
  <sheetData>
    <row r="1" spans="1:12" ht="87" customHeight="1">
      <c r="A1" s="83"/>
      <c r="B1" s="83"/>
      <c r="C1" s="84" t="s">
        <v>0</v>
      </c>
      <c r="D1" s="85"/>
      <c r="E1" s="85"/>
      <c r="F1" s="85"/>
      <c r="G1" s="85"/>
      <c r="H1" s="85"/>
      <c r="I1" s="85"/>
      <c r="J1" s="85"/>
    </row>
    <row r="2" spans="1:12">
      <c r="D2" s="6"/>
      <c r="E2" s="67"/>
      <c r="F2" s="5"/>
    </row>
    <row r="3" spans="1:12" ht="60.75" customHeight="1">
      <c r="A3" s="1" t="s">
        <v>1</v>
      </c>
      <c r="B3" s="87" t="s">
        <v>130</v>
      </c>
      <c r="C3" s="87"/>
      <c r="D3" s="87"/>
      <c r="E3" s="87"/>
      <c r="F3" s="87"/>
      <c r="G3" s="87"/>
      <c r="H3" s="87"/>
      <c r="I3" s="87"/>
      <c r="J3" s="87"/>
    </row>
    <row r="5" spans="1:12" ht="43.5">
      <c r="A5" s="2" t="s">
        <v>3</v>
      </c>
      <c r="B5" s="2" t="s">
        <v>4</v>
      </c>
      <c r="C5" s="7" t="s">
        <v>5</v>
      </c>
      <c r="D5" s="7" t="s">
        <v>6</v>
      </c>
      <c r="E5" s="7" t="s">
        <v>7</v>
      </c>
      <c r="F5" s="2" t="s">
        <v>8</v>
      </c>
      <c r="G5" s="2" t="s">
        <v>9</v>
      </c>
      <c r="H5" s="2" t="s">
        <v>10</v>
      </c>
      <c r="I5" s="2" t="s">
        <v>11</v>
      </c>
      <c r="J5" s="2" t="s">
        <v>12</v>
      </c>
    </row>
    <row r="6" spans="1:12" s="50" customFormat="1">
      <c r="A6" s="4">
        <v>1</v>
      </c>
      <c r="B6" s="18"/>
      <c r="C6" s="68" t="s">
        <v>50</v>
      </c>
      <c r="D6" s="18" t="s">
        <v>51</v>
      </c>
      <c r="E6" s="4" t="s">
        <v>39</v>
      </c>
      <c r="F6" s="4">
        <v>8</v>
      </c>
      <c r="G6" s="55">
        <v>75790</v>
      </c>
      <c r="H6" s="55">
        <f t="shared" ref="H6:H31" si="0">+G6*19%</f>
        <v>14400.1</v>
      </c>
      <c r="I6" s="55">
        <f t="shared" ref="I6:I31" si="1">+G6+H6</f>
        <v>90190.1</v>
      </c>
      <c r="J6" s="55">
        <f>+I6*F6</f>
        <v>721520.8</v>
      </c>
      <c r="K6" s="16"/>
      <c r="L6" s="16"/>
    </row>
    <row r="7" spans="1:12" s="50" customFormat="1" ht="318.95">
      <c r="A7" s="4">
        <v>2</v>
      </c>
      <c r="B7" s="18"/>
      <c r="C7" s="68" t="s">
        <v>52</v>
      </c>
      <c r="D7" s="18" t="s">
        <v>53</v>
      </c>
      <c r="E7" s="4" t="s">
        <v>39</v>
      </c>
      <c r="F7" s="4">
        <v>1</v>
      </c>
      <c r="G7" s="55">
        <v>692180</v>
      </c>
      <c r="H7" s="55">
        <f t="shared" si="0"/>
        <v>131514.20000000001</v>
      </c>
      <c r="I7" s="55">
        <f t="shared" si="1"/>
        <v>823694.2</v>
      </c>
      <c r="J7" s="55">
        <f t="shared" ref="J7:J31" si="2">+I7*F7</f>
        <v>823694.2</v>
      </c>
      <c r="K7" s="16"/>
      <c r="L7" s="16"/>
    </row>
    <row r="8" spans="1:12" s="50" customFormat="1" ht="29.1">
      <c r="A8" s="4">
        <v>3</v>
      </c>
      <c r="B8" s="48"/>
      <c r="C8" s="68" t="s">
        <v>54</v>
      </c>
      <c r="D8" s="18" t="s">
        <v>55</v>
      </c>
      <c r="E8" s="4" t="s">
        <v>39</v>
      </c>
      <c r="F8" s="4">
        <v>1</v>
      </c>
      <c r="G8" s="55">
        <v>244860</v>
      </c>
      <c r="H8" s="55">
        <f t="shared" si="0"/>
        <v>46523.4</v>
      </c>
      <c r="I8" s="55">
        <f t="shared" si="1"/>
        <v>291383.40000000002</v>
      </c>
      <c r="J8" s="55">
        <f t="shared" si="2"/>
        <v>291383.40000000002</v>
      </c>
      <c r="K8" s="16"/>
      <c r="L8" s="16"/>
    </row>
    <row r="9" spans="1:12" s="50" customFormat="1" ht="29.1">
      <c r="A9" s="4">
        <v>4</v>
      </c>
      <c r="B9" s="48"/>
      <c r="C9" s="47" t="s">
        <v>56</v>
      </c>
      <c r="D9" s="18" t="s">
        <v>57</v>
      </c>
      <c r="E9" s="4" t="s">
        <v>39</v>
      </c>
      <c r="F9" s="4">
        <v>1</v>
      </c>
      <c r="G9" s="55">
        <v>1272000</v>
      </c>
      <c r="H9" s="55">
        <f t="shared" si="0"/>
        <v>241680</v>
      </c>
      <c r="I9" s="55">
        <f t="shared" si="1"/>
        <v>1513680</v>
      </c>
      <c r="J9" s="55">
        <f t="shared" si="2"/>
        <v>1513680</v>
      </c>
      <c r="K9" s="16"/>
      <c r="L9" s="16"/>
    </row>
    <row r="10" spans="1:12" s="50" customFormat="1">
      <c r="A10" s="4">
        <v>5</v>
      </c>
      <c r="B10" s="48"/>
      <c r="C10" s="47" t="s">
        <v>58</v>
      </c>
      <c r="D10" s="18" t="s">
        <v>59</v>
      </c>
      <c r="E10" s="4" t="s">
        <v>39</v>
      </c>
      <c r="F10" s="14">
        <v>4</v>
      </c>
      <c r="G10" s="55">
        <v>263378.41200000001</v>
      </c>
      <c r="H10" s="55">
        <f t="shared" si="0"/>
        <v>50041.898280000001</v>
      </c>
      <c r="I10" s="55">
        <f t="shared" si="1"/>
        <v>313420.31028000003</v>
      </c>
      <c r="J10" s="55">
        <f t="shared" si="2"/>
        <v>1253681.2411200001</v>
      </c>
      <c r="K10" s="16"/>
      <c r="L10" s="16"/>
    </row>
    <row r="11" spans="1:12" s="50" customFormat="1">
      <c r="A11" s="4">
        <v>6</v>
      </c>
      <c r="B11" s="48"/>
      <c r="C11" s="47" t="s">
        <v>60</v>
      </c>
      <c r="D11" s="18" t="s">
        <v>61</v>
      </c>
      <c r="E11" s="4" t="s">
        <v>39</v>
      </c>
      <c r="F11" s="14">
        <v>2</v>
      </c>
      <c r="G11" s="55">
        <v>74200</v>
      </c>
      <c r="H11" s="55">
        <f t="shared" si="0"/>
        <v>14098</v>
      </c>
      <c r="I11" s="55">
        <f t="shared" si="1"/>
        <v>88298</v>
      </c>
      <c r="J11" s="55">
        <f t="shared" si="2"/>
        <v>176596</v>
      </c>
      <c r="K11" s="16"/>
      <c r="L11" s="16"/>
    </row>
    <row r="12" spans="1:12">
      <c r="A12" s="4">
        <v>7</v>
      </c>
      <c r="B12" s="48"/>
      <c r="C12" s="47" t="s">
        <v>62</v>
      </c>
      <c r="D12" s="18" t="s">
        <v>63</v>
      </c>
      <c r="E12" s="4" t="s">
        <v>39</v>
      </c>
      <c r="F12" s="14">
        <v>5</v>
      </c>
      <c r="G12" s="55">
        <v>266696</v>
      </c>
      <c r="H12" s="55">
        <f t="shared" si="0"/>
        <v>50672.24</v>
      </c>
      <c r="I12" s="55">
        <f t="shared" si="1"/>
        <v>317368.24</v>
      </c>
      <c r="J12" s="55">
        <f t="shared" si="2"/>
        <v>1586841.2</v>
      </c>
      <c r="K12" s="16"/>
      <c r="L12" s="16"/>
    </row>
    <row r="13" spans="1:12" ht="29.1">
      <c r="A13" s="4">
        <v>8</v>
      </c>
      <c r="B13" s="48"/>
      <c r="C13" s="29" t="s">
        <v>64</v>
      </c>
      <c r="D13" s="53" t="s">
        <v>65</v>
      </c>
      <c r="E13" s="4" t="s">
        <v>39</v>
      </c>
      <c r="F13" s="14">
        <v>2</v>
      </c>
      <c r="G13" s="55">
        <v>445200</v>
      </c>
      <c r="H13" s="55">
        <f t="shared" si="0"/>
        <v>84588</v>
      </c>
      <c r="I13" s="55">
        <f t="shared" si="1"/>
        <v>529788</v>
      </c>
      <c r="J13" s="55">
        <f t="shared" si="2"/>
        <v>1059576</v>
      </c>
      <c r="K13" s="16"/>
      <c r="L13" s="16"/>
    </row>
    <row r="14" spans="1:12" ht="43.5">
      <c r="A14" s="4">
        <v>9</v>
      </c>
      <c r="B14" s="48"/>
      <c r="C14" s="29" t="s">
        <v>66</v>
      </c>
      <c r="D14" s="3" t="s">
        <v>67</v>
      </c>
      <c r="E14" s="4" t="s">
        <v>39</v>
      </c>
      <c r="F14" s="14">
        <v>1</v>
      </c>
      <c r="G14" s="66">
        <v>753660</v>
      </c>
      <c r="H14" s="55">
        <f t="shared" si="0"/>
        <v>143195.4</v>
      </c>
      <c r="I14" s="55">
        <f t="shared" si="1"/>
        <v>896855.4</v>
      </c>
      <c r="J14" s="55">
        <f t="shared" si="2"/>
        <v>896855.4</v>
      </c>
      <c r="K14" s="16"/>
      <c r="L14" s="16"/>
    </row>
    <row r="15" spans="1:12">
      <c r="A15" s="4">
        <v>10</v>
      </c>
      <c r="B15" s="18">
        <v>240475</v>
      </c>
      <c r="C15" s="68" t="s">
        <v>37</v>
      </c>
      <c r="D15" s="18" t="s">
        <v>38</v>
      </c>
      <c r="E15" s="4" t="s">
        <v>39</v>
      </c>
      <c r="F15" s="4">
        <v>2</v>
      </c>
      <c r="G15" s="13">
        <v>236380</v>
      </c>
      <c r="H15" s="55">
        <f t="shared" si="0"/>
        <v>44912.2</v>
      </c>
      <c r="I15" s="55">
        <f t="shared" si="1"/>
        <v>281292.2</v>
      </c>
      <c r="J15" s="55">
        <f t="shared" si="2"/>
        <v>562584.4</v>
      </c>
    </row>
    <row r="16" spans="1:12">
      <c r="A16" s="4">
        <v>11</v>
      </c>
      <c r="B16" s="18"/>
      <c r="C16" s="68" t="s">
        <v>40</v>
      </c>
      <c r="D16" s="18" t="s">
        <v>41</v>
      </c>
      <c r="E16" s="4" t="s">
        <v>42</v>
      </c>
      <c r="F16" s="4">
        <v>10</v>
      </c>
      <c r="G16" s="13">
        <v>25440</v>
      </c>
      <c r="H16" s="55">
        <f t="shared" si="0"/>
        <v>4833.6000000000004</v>
      </c>
      <c r="I16" s="55">
        <f t="shared" si="1"/>
        <v>30273.599999999999</v>
      </c>
      <c r="J16" s="55">
        <f t="shared" si="2"/>
        <v>302736</v>
      </c>
    </row>
    <row r="17" spans="1:10">
      <c r="A17" s="4">
        <v>12</v>
      </c>
      <c r="B17" s="48">
        <v>27112007</v>
      </c>
      <c r="C17" s="47" t="s">
        <v>43</v>
      </c>
      <c r="D17" s="18" t="s">
        <v>44</v>
      </c>
      <c r="E17" s="4" t="s">
        <v>39</v>
      </c>
      <c r="F17" s="4">
        <v>10</v>
      </c>
      <c r="G17" s="13">
        <v>26500</v>
      </c>
      <c r="H17" s="55">
        <f t="shared" si="0"/>
        <v>5035</v>
      </c>
      <c r="I17" s="55">
        <f t="shared" si="1"/>
        <v>31535</v>
      </c>
      <c r="J17" s="55">
        <f t="shared" si="2"/>
        <v>315350</v>
      </c>
    </row>
    <row r="18" spans="1:10">
      <c r="A18" s="4">
        <v>13</v>
      </c>
      <c r="B18" s="48">
        <v>234902</v>
      </c>
      <c r="C18" s="47" t="s">
        <v>45</v>
      </c>
      <c r="D18" s="18" t="s">
        <v>46</v>
      </c>
      <c r="E18" s="4" t="s">
        <v>47</v>
      </c>
      <c r="F18" s="14">
        <v>50</v>
      </c>
      <c r="G18" s="13">
        <v>5300</v>
      </c>
      <c r="H18" s="55">
        <f t="shared" si="0"/>
        <v>1007</v>
      </c>
      <c r="I18" s="55">
        <f t="shared" si="1"/>
        <v>6307</v>
      </c>
      <c r="J18" s="55">
        <f t="shared" si="2"/>
        <v>315350</v>
      </c>
    </row>
    <row r="19" spans="1:10" ht="43.5">
      <c r="A19" s="4">
        <v>14</v>
      </c>
      <c r="B19" s="48">
        <v>258181</v>
      </c>
      <c r="C19" s="47" t="s">
        <v>48</v>
      </c>
      <c r="D19" s="3" t="s">
        <v>49</v>
      </c>
      <c r="E19" s="4" t="s">
        <v>47</v>
      </c>
      <c r="F19" s="14">
        <v>5</v>
      </c>
      <c r="G19" s="13">
        <v>90100</v>
      </c>
      <c r="H19" s="55">
        <f t="shared" si="0"/>
        <v>17119</v>
      </c>
      <c r="I19" s="55">
        <f t="shared" si="1"/>
        <v>107219</v>
      </c>
      <c r="J19" s="55">
        <f t="shared" si="2"/>
        <v>536095</v>
      </c>
    </row>
    <row r="20" spans="1:10" ht="231.95">
      <c r="A20" s="4">
        <v>15</v>
      </c>
      <c r="B20" s="48"/>
      <c r="C20" s="68" t="s">
        <v>68</v>
      </c>
      <c r="D20" s="18" t="s">
        <v>69</v>
      </c>
      <c r="E20" s="4" t="s">
        <v>39</v>
      </c>
      <c r="F20" s="4">
        <v>1</v>
      </c>
      <c r="G20" s="13">
        <v>5406000</v>
      </c>
      <c r="H20" s="55">
        <f t="shared" si="0"/>
        <v>1027140</v>
      </c>
      <c r="I20" s="55">
        <f t="shared" si="1"/>
        <v>6433140</v>
      </c>
      <c r="J20" s="55">
        <f t="shared" si="2"/>
        <v>6433140</v>
      </c>
    </row>
    <row r="21" spans="1:10" ht="29.1">
      <c r="A21" s="4">
        <v>16</v>
      </c>
      <c r="B21" s="48"/>
      <c r="C21" s="68" t="s">
        <v>125</v>
      </c>
      <c r="D21" s="18" t="s">
        <v>71</v>
      </c>
      <c r="E21" s="4" t="s">
        <v>39</v>
      </c>
      <c r="F21" s="4">
        <v>2</v>
      </c>
      <c r="G21" s="13">
        <v>243800</v>
      </c>
      <c r="H21" s="55">
        <f t="shared" si="0"/>
        <v>46322</v>
      </c>
      <c r="I21" s="55">
        <f t="shared" si="1"/>
        <v>290122</v>
      </c>
      <c r="J21" s="55">
        <f t="shared" si="2"/>
        <v>580244</v>
      </c>
    </row>
    <row r="22" spans="1:10" ht="217.5">
      <c r="A22" s="4">
        <v>17</v>
      </c>
      <c r="B22" s="48"/>
      <c r="C22" s="47" t="s">
        <v>72</v>
      </c>
      <c r="D22" s="18" t="s">
        <v>73</v>
      </c>
      <c r="E22" s="4" t="s">
        <v>15</v>
      </c>
      <c r="F22" s="4">
        <v>2</v>
      </c>
      <c r="G22" s="13">
        <v>91160</v>
      </c>
      <c r="H22" s="55">
        <f t="shared" si="0"/>
        <v>17320.400000000001</v>
      </c>
      <c r="I22" s="55">
        <f t="shared" si="1"/>
        <v>108480.4</v>
      </c>
      <c r="J22" s="55">
        <f t="shared" si="2"/>
        <v>216960.8</v>
      </c>
    </row>
    <row r="23" spans="1:10" ht="130.5">
      <c r="A23" s="4">
        <v>18</v>
      </c>
      <c r="B23" s="48"/>
      <c r="C23" s="69" t="s">
        <v>13</v>
      </c>
      <c r="D23" s="18" t="s">
        <v>14</v>
      </c>
      <c r="E23" s="70" t="s">
        <v>15</v>
      </c>
      <c r="F23" s="70">
        <v>1</v>
      </c>
      <c r="G23" s="13">
        <v>5300000</v>
      </c>
      <c r="H23" s="55">
        <f t="shared" si="0"/>
        <v>1007000</v>
      </c>
      <c r="I23" s="55">
        <f t="shared" si="1"/>
        <v>6307000</v>
      </c>
      <c r="J23" s="55">
        <f t="shared" si="2"/>
        <v>6307000</v>
      </c>
    </row>
    <row r="24" spans="1:10" ht="43.5">
      <c r="A24" s="4">
        <v>19</v>
      </c>
      <c r="B24" s="48"/>
      <c r="C24" s="69" t="s">
        <v>16</v>
      </c>
      <c r="D24" s="18" t="s">
        <v>17</v>
      </c>
      <c r="E24" s="4" t="s">
        <v>15</v>
      </c>
      <c r="F24" s="14">
        <v>1</v>
      </c>
      <c r="G24" s="13">
        <v>1272000</v>
      </c>
      <c r="H24" s="55">
        <f t="shared" si="0"/>
        <v>241680</v>
      </c>
      <c r="I24" s="55">
        <f t="shared" si="1"/>
        <v>1513680</v>
      </c>
      <c r="J24" s="55">
        <f t="shared" si="2"/>
        <v>1513680</v>
      </c>
    </row>
    <row r="25" spans="1:10" ht="391.5">
      <c r="A25" s="4">
        <v>20</v>
      </c>
      <c r="B25" s="48"/>
      <c r="C25" s="71" t="s">
        <v>18</v>
      </c>
      <c r="D25" s="28" t="s">
        <v>126</v>
      </c>
      <c r="E25" s="72" t="s">
        <v>15</v>
      </c>
      <c r="F25" s="4">
        <v>2</v>
      </c>
      <c r="G25" s="62">
        <v>120395.86</v>
      </c>
      <c r="H25" s="55">
        <f t="shared" si="0"/>
        <v>22875.213400000001</v>
      </c>
      <c r="I25" s="55">
        <f t="shared" si="1"/>
        <v>143271.07339999999</v>
      </c>
      <c r="J25" s="55">
        <f t="shared" si="2"/>
        <v>286542.14679999999</v>
      </c>
    </row>
    <row r="26" spans="1:10" ht="203.1">
      <c r="A26" s="4">
        <v>21</v>
      </c>
      <c r="B26" s="48"/>
      <c r="C26" s="71" t="s">
        <v>20</v>
      </c>
      <c r="D26" s="29" t="s">
        <v>21</v>
      </c>
      <c r="E26" s="72" t="s">
        <v>15</v>
      </c>
      <c r="F26" s="4">
        <v>1</v>
      </c>
      <c r="G26" s="62">
        <v>645434</v>
      </c>
      <c r="H26" s="55">
        <f t="shared" si="0"/>
        <v>122632.46</v>
      </c>
      <c r="I26" s="55">
        <f t="shared" si="1"/>
        <v>768066.46</v>
      </c>
      <c r="J26" s="55">
        <f t="shared" si="2"/>
        <v>768066.46</v>
      </c>
    </row>
    <row r="27" spans="1:10" ht="144.94999999999999">
      <c r="A27" s="4">
        <v>22</v>
      </c>
      <c r="B27" s="48"/>
      <c r="C27" s="73" t="s">
        <v>22</v>
      </c>
      <c r="D27" s="73" t="s">
        <v>23</v>
      </c>
      <c r="E27" s="74" t="s">
        <v>15</v>
      </c>
      <c r="F27" s="37">
        <v>1</v>
      </c>
      <c r="G27" s="63">
        <v>148294</v>
      </c>
      <c r="H27" s="55">
        <f t="shared" si="0"/>
        <v>28175.86</v>
      </c>
      <c r="I27" s="55">
        <f t="shared" si="1"/>
        <v>176469.86</v>
      </c>
      <c r="J27" s="55">
        <f t="shared" si="2"/>
        <v>176469.86</v>
      </c>
    </row>
    <row r="28" spans="1:10" ht="409.5">
      <c r="A28" s="4">
        <v>23</v>
      </c>
      <c r="B28" s="48"/>
      <c r="C28" s="71" t="s">
        <v>24</v>
      </c>
      <c r="D28" s="75" t="s">
        <v>25</v>
      </c>
      <c r="E28" s="72" t="s">
        <v>15</v>
      </c>
      <c r="F28" s="4">
        <v>15</v>
      </c>
      <c r="G28" s="62">
        <v>31544.54</v>
      </c>
      <c r="H28" s="55">
        <f t="shared" si="0"/>
        <v>5993.4625999999998</v>
      </c>
      <c r="I28" s="55">
        <f t="shared" si="1"/>
        <v>37538.0026</v>
      </c>
      <c r="J28" s="55">
        <f t="shared" si="2"/>
        <v>563070.03899999999</v>
      </c>
    </row>
    <row r="29" spans="1:10" ht="409.5">
      <c r="A29" s="4">
        <v>24</v>
      </c>
      <c r="B29" s="48"/>
      <c r="C29" s="71" t="s">
        <v>26</v>
      </c>
      <c r="D29" s="31" t="s">
        <v>27</v>
      </c>
      <c r="E29" s="72" t="s">
        <v>15</v>
      </c>
      <c r="F29" s="4">
        <v>5</v>
      </c>
      <c r="G29" s="62">
        <v>252510.02</v>
      </c>
      <c r="H29" s="55">
        <f t="shared" si="0"/>
        <v>47976.9038</v>
      </c>
      <c r="I29" s="55">
        <f t="shared" si="1"/>
        <v>300486.92379999999</v>
      </c>
      <c r="J29" s="55">
        <f t="shared" si="2"/>
        <v>1502434.6189999999</v>
      </c>
    </row>
    <row r="30" spans="1:10" ht="57.95">
      <c r="A30" s="4">
        <v>25</v>
      </c>
      <c r="B30" s="48"/>
      <c r="C30" s="71" t="s">
        <v>28</v>
      </c>
      <c r="D30" s="31" t="s">
        <v>29</v>
      </c>
      <c r="E30" s="72" t="s">
        <v>15</v>
      </c>
      <c r="F30" s="4">
        <v>15</v>
      </c>
      <c r="G30" s="62">
        <v>25228</v>
      </c>
      <c r="H30" s="55">
        <f t="shared" si="0"/>
        <v>4793.32</v>
      </c>
      <c r="I30" s="55">
        <f t="shared" si="1"/>
        <v>30021.32</v>
      </c>
      <c r="J30" s="55">
        <f t="shared" si="2"/>
        <v>450319.8</v>
      </c>
    </row>
    <row r="31" spans="1:10" ht="87">
      <c r="A31" s="4">
        <v>26</v>
      </c>
      <c r="B31" s="48"/>
      <c r="C31" s="18" t="s">
        <v>30</v>
      </c>
      <c r="D31" s="31" t="s">
        <v>31</v>
      </c>
      <c r="E31" s="72" t="s">
        <v>15</v>
      </c>
      <c r="F31" s="4">
        <v>15</v>
      </c>
      <c r="G31" s="64">
        <v>44518.94</v>
      </c>
      <c r="H31" s="55">
        <f t="shared" si="0"/>
        <v>8458.5986000000012</v>
      </c>
      <c r="I31" s="55">
        <f t="shared" si="1"/>
        <v>52977.5386</v>
      </c>
      <c r="J31" s="55">
        <f t="shared" si="2"/>
        <v>794663.07900000003</v>
      </c>
    </row>
    <row r="32" spans="1:10">
      <c r="A32" s="4"/>
      <c r="B32" s="48"/>
      <c r="C32" s="47"/>
      <c r="D32" s="18"/>
      <c r="E32" s="14"/>
      <c r="F32" s="14"/>
      <c r="G32" s="13"/>
      <c r="H32" s="13"/>
      <c r="I32" s="13"/>
      <c r="J32" s="13"/>
    </row>
    <row r="33" spans="1:12">
      <c r="G33" s="19"/>
      <c r="H33" s="19"/>
      <c r="I33" s="19"/>
      <c r="J33" s="19"/>
    </row>
    <row r="34" spans="1:12" ht="18.600000000000001">
      <c r="G34" s="19"/>
      <c r="H34" s="19"/>
      <c r="I34" s="19"/>
      <c r="J34" s="76">
        <f>SUM(J6:J33)</f>
        <v>29948534.444920003</v>
      </c>
      <c r="K34" s="61"/>
      <c r="L34" s="61"/>
    </row>
    <row r="35" spans="1:12">
      <c r="G35" s="19"/>
      <c r="H35" s="19"/>
      <c r="I35" s="19"/>
      <c r="J35" s="19"/>
    </row>
    <row r="36" spans="1:12" ht="43.5">
      <c r="B36" s="3" t="s">
        <v>32</v>
      </c>
      <c r="G36" s="19"/>
      <c r="H36" s="19"/>
      <c r="I36" s="19"/>
      <c r="J36" s="19"/>
    </row>
    <row r="37" spans="1:12">
      <c r="G37" s="19"/>
      <c r="H37" s="19"/>
      <c r="I37" s="19"/>
      <c r="J37" s="19"/>
    </row>
    <row r="38" spans="1:12" s="8" customFormat="1" ht="29.1">
      <c r="A38" s="3"/>
      <c r="B38" s="3" t="s">
        <v>33</v>
      </c>
      <c r="D38" s="54" t="s">
        <v>127</v>
      </c>
      <c r="E38" s="54"/>
      <c r="F38" s="12"/>
      <c r="G38" s="19"/>
      <c r="H38" s="19"/>
      <c r="I38" s="19"/>
      <c r="J38" s="19"/>
    </row>
    <row r="39" spans="1:12" s="8" customFormat="1">
      <c r="A39" s="3"/>
      <c r="B39" s="3" t="s">
        <v>35</v>
      </c>
      <c r="D39" s="54" t="s">
        <v>128</v>
      </c>
      <c r="E39" s="54"/>
      <c r="F39" s="12"/>
      <c r="G39" s="19"/>
      <c r="H39" s="19"/>
      <c r="I39" s="19"/>
      <c r="J39" s="19"/>
    </row>
    <row r="40" spans="1:12">
      <c r="G40" s="19"/>
      <c r="H40" s="19"/>
      <c r="I40" s="19"/>
      <c r="J40" s="19"/>
    </row>
    <row r="41" spans="1:12">
      <c r="G41" s="19"/>
      <c r="H41" s="19"/>
      <c r="I41" s="19"/>
      <c r="J41" s="19"/>
    </row>
    <row r="42" spans="1:12">
      <c r="G42" s="19"/>
      <c r="H42" s="19"/>
      <c r="I42" s="19"/>
      <c r="J42" s="19"/>
    </row>
    <row r="43" spans="1:12">
      <c r="G43" s="19"/>
      <c r="H43" s="19"/>
      <c r="I43" s="19"/>
      <c r="J43" s="19"/>
    </row>
    <row r="44" spans="1:12" ht="15.6">
      <c r="G44" s="77"/>
      <c r="H44" s="77"/>
      <c r="I44" s="41"/>
      <c r="J44" s="41"/>
    </row>
    <row r="45" spans="1:12">
      <c r="G45" s="78"/>
      <c r="H45" s="78"/>
    </row>
    <row r="46" spans="1:12" ht="15.6">
      <c r="G46" s="79"/>
      <c r="H46" s="79"/>
    </row>
    <row r="47" spans="1:12">
      <c r="G47" s="80"/>
      <c r="H47" s="80"/>
    </row>
    <row r="48" spans="1:12">
      <c r="G48" s="80"/>
      <c r="H48" s="80"/>
    </row>
    <row r="49" spans="7:8">
      <c r="G49" s="80"/>
      <c r="H49" s="80"/>
    </row>
  </sheetData>
  <mergeCells count="3">
    <mergeCell ref="A1:B1"/>
    <mergeCell ref="C1:J1"/>
    <mergeCell ref="B3:J3"/>
  </mergeCells>
  <pageMargins left="0.7" right="0.7" top="0.75" bottom="0.75" header="0.3" footer="0.3"/>
  <pageSetup orientation="portrait" horizontalDpi="4294967293"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C6:G17"/>
  <sheetViews>
    <sheetView topLeftCell="A4" zoomScale="187" workbookViewId="0">
      <selection activeCell="G9" sqref="G9:G17"/>
    </sheetView>
  </sheetViews>
  <sheetFormatPr defaultColWidth="11.42578125" defaultRowHeight="14.45"/>
  <cols>
    <col min="3" max="3" width="44.140625" bestFit="1" customWidth="1"/>
  </cols>
  <sheetData>
    <row r="6" spans="3:7">
      <c r="C6" s="20" t="s">
        <v>131</v>
      </c>
      <c r="D6" s="21" t="s">
        <v>15</v>
      </c>
      <c r="E6" s="21">
        <v>1</v>
      </c>
      <c r="F6" s="21">
        <v>50000</v>
      </c>
      <c r="G6" s="22">
        <f t="shared" ref="G6:G17" si="0">F6*E6</f>
        <v>50000</v>
      </c>
    </row>
    <row r="7" spans="3:7">
      <c r="C7" s="20" t="s">
        <v>132</v>
      </c>
      <c r="D7" s="21" t="s">
        <v>15</v>
      </c>
      <c r="E7" s="21">
        <v>1</v>
      </c>
      <c r="F7" s="21">
        <v>440000</v>
      </c>
      <c r="G7" s="22">
        <f t="shared" si="0"/>
        <v>440000</v>
      </c>
    </row>
    <row r="8" spans="3:7">
      <c r="C8" s="20" t="s">
        <v>133</v>
      </c>
      <c r="D8" s="21" t="s">
        <v>15</v>
      </c>
      <c r="E8" s="21">
        <v>2</v>
      </c>
      <c r="F8" s="21">
        <v>220000</v>
      </c>
      <c r="G8" s="22">
        <f t="shared" si="0"/>
        <v>440000</v>
      </c>
    </row>
    <row r="9" spans="3:7">
      <c r="C9" s="23" t="s">
        <v>134</v>
      </c>
      <c r="D9" s="24" t="s">
        <v>15</v>
      </c>
      <c r="E9" s="24">
        <v>1</v>
      </c>
      <c r="F9" s="24">
        <v>3850000</v>
      </c>
      <c r="G9" s="25">
        <f t="shared" si="0"/>
        <v>3850000</v>
      </c>
    </row>
    <row r="10" spans="3:7">
      <c r="C10" s="23" t="s">
        <v>135</v>
      </c>
      <c r="D10" s="24" t="s">
        <v>15</v>
      </c>
      <c r="E10" s="24">
        <v>1</v>
      </c>
      <c r="F10" s="24">
        <v>5000000</v>
      </c>
      <c r="G10" s="25">
        <f t="shared" si="0"/>
        <v>5000000</v>
      </c>
    </row>
    <row r="11" spans="3:7">
      <c r="C11" s="23" t="s">
        <v>136</v>
      </c>
      <c r="D11" s="24" t="s">
        <v>15</v>
      </c>
      <c r="E11" s="24">
        <v>1</v>
      </c>
      <c r="F11" s="24">
        <v>165000</v>
      </c>
      <c r="G11" s="25">
        <f t="shared" si="0"/>
        <v>165000</v>
      </c>
    </row>
    <row r="12" spans="3:7">
      <c r="C12" s="23" t="s">
        <v>137</v>
      </c>
      <c r="D12" s="24" t="s">
        <v>15</v>
      </c>
      <c r="E12" s="24">
        <v>10</v>
      </c>
      <c r="F12" s="24">
        <v>38500</v>
      </c>
      <c r="G12" s="25">
        <f t="shared" si="0"/>
        <v>385000</v>
      </c>
    </row>
    <row r="13" spans="3:7">
      <c r="C13" s="23" t="s">
        <v>138</v>
      </c>
      <c r="D13" s="24" t="s">
        <v>15</v>
      </c>
      <c r="E13" s="24">
        <v>10</v>
      </c>
      <c r="F13" s="24">
        <v>27500</v>
      </c>
      <c r="G13" s="25">
        <f t="shared" si="0"/>
        <v>275000</v>
      </c>
    </row>
    <row r="14" spans="3:7">
      <c r="C14" s="23" t="s">
        <v>139</v>
      </c>
      <c r="D14" s="24" t="s">
        <v>15</v>
      </c>
      <c r="E14" s="24">
        <v>10</v>
      </c>
      <c r="F14" s="24">
        <v>27500</v>
      </c>
      <c r="G14" s="25">
        <f t="shared" si="0"/>
        <v>275000</v>
      </c>
    </row>
    <row r="15" spans="3:7">
      <c r="C15" s="23" t="s">
        <v>140</v>
      </c>
      <c r="D15" s="24" t="s">
        <v>15</v>
      </c>
      <c r="E15" s="24">
        <v>10</v>
      </c>
      <c r="F15" s="24">
        <v>22000</v>
      </c>
      <c r="G15" s="25">
        <f t="shared" si="0"/>
        <v>220000</v>
      </c>
    </row>
    <row r="16" spans="3:7">
      <c r="C16" s="23" t="s">
        <v>141</v>
      </c>
      <c r="D16" s="24" t="s">
        <v>15</v>
      </c>
      <c r="E16" s="24">
        <v>10</v>
      </c>
      <c r="F16" s="24">
        <v>22000</v>
      </c>
      <c r="G16" s="25">
        <f t="shared" si="0"/>
        <v>220000</v>
      </c>
    </row>
    <row r="17" spans="3:7">
      <c r="C17" s="23" t="s">
        <v>142</v>
      </c>
      <c r="D17" s="24" t="s">
        <v>15</v>
      </c>
      <c r="E17" s="24">
        <v>10</v>
      </c>
      <c r="F17" s="24">
        <v>22000</v>
      </c>
      <c r="G17" s="25">
        <f t="shared" si="0"/>
        <v>220000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 Hernando Trujillo Diaz</dc:creator>
  <cp:keywords/>
  <dc:description/>
  <cp:lastModifiedBy>Susana Carolina Zumaque Murillo</cp:lastModifiedBy>
  <cp:revision/>
  <dcterms:created xsi:type="dcterms:W3CDTF">2021-03-17T15:09:18Z</dcterms:created>
  <dcterms:modified xsi:type="dcterms:W3CDTF">2026-05-06T14:19:03Z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2025-03-19T14:59:41Z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ec956e46-2ce6-41de-930e-116e318fd738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