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Sena\Downloads\"/>
    </mc:Choice>
  </mc:AlternateContent>
  <xr:revisionPtr revIDLastSave="0" documentId="8_{C40A65D9-9BF7-4344-8F25-9FF012BBEF3B}" xr6:coauthVersionLast="47" xr6:coauthVersionMax="47" xr10:uidLastSave="{00000000-0000-0000-0000-000000000000}"/>
  <bookViews>
    <workbookView xWindow="-120" yWindow="-120" windowWidth="29040" windowHeight="15720" firstSheet="1" activeTab="3" xr2:uid="{00000000-000D-0000-FFFF-FFFF00000000}"/>
  </bookViews>
  <sheets>
    <sheet name="LOTE 1. PLACA HUELLA FEC" sheetId="8" r:id="rId1"/>
    <sheet name="LOTE 2. CONSTRUCCIÓN FEC" sheetId="9" r:id="rId2"/>
    <sheet name="LOTE 3. MADERA FEC" sheetId="10" r:id="rId3"/>
    <sheet name="LOTE 4. MADERA PRODU DE CENTRO" sheetId="12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8" i="12" l="1"/>
  <c r="F28" i="12"/>
  <c r="J27" i="12"/>
  <c r="I27" i="12"/>
  <c r="H27" i="12"/>
  <c r="I26" i="12"/>
  <c r="J26" i="12" s="1"/>
  <c r="H26" i="12"/>
  <c r="I25" i="12"/>
  <c r="J25" i="12" s="1"/>
  <c r="H25" i="12"/>
  <c r="I24" i="12"/>
  <c r="J24" i="12" s="1"/>
  <c r="H24" i="12"/>
  <c r="I23" i="12"/>
  <c r="J23" i="12" s="1"/>
  <c r="H23" i="12"/>
  <c r="I22" i="12"/>
  <c r="J22" i="12" s="1"/>
  <c r="H22" i="12"/>
  <c r="I21" i="12"/>
  <c r="J21" i="12" s="1"/>
  <c r="H21" i="12"/>
  <c r="I20" i="12"/>
  <c r="J20" i="12" s="1"/>
  <c r="H20" i="12"/>
  <c r="I19" i="12"/>
  <c r="J19" i="12" s="1"/>
  <c r="H19" i="12"/>
  <c r="I18" i="12"/>
  <c r="J18" i="12" s="1"/>
  <c r="H18" i="12"/>
  <c r="I17" i="12"/>
  <c r="J17" i="12" s="1"/>
  <c r="H17" i="12"/>
  <c r="I16" i="12"/>
  <c r="J16" i="12" s="1"/>
  <c r="H16" i="12"/>
  <c r="I15" i="12"/>
  <c r="J15" i="12" s="1"/>
  <c r="H15" i="12"/>
  <c r="I14" i="12"/>
  <c r="J14" i="12" s="1"/>
  <c r="H14" i="12"/>
  <c r="I13" i="12"/>
  <c r="J13" i="12" s="1"/>
  <c r="H13" i="12"/>
  <c r="I12" i="12"/>
  <c r="J12" i="12" s="1"/>
  <c r="H12" i="12"/>
  <c r="I11" i="12"/>
  <c r="J11" i="12" s="1"/>
  <c r="H11" i="12"/>
  <c r="J10" i="12"/>
  <c r="I10" i="12"/>
  <c r="H10" i="12"/>
  <c r="I9" i="12"/>
  <c r="J9" i="12" s="1"/>
  <c r="H9" i="12"/>
  <c r="I8" i="12"/>
  <c r="J8" i="12" s="1"/>
  <c r="H8" i="12"/>
  <c r="I7" i="12"/>
  <c r="J7" i="12" s="1"/>
  <c r="H7" i="12"/>
  <c r="I6" i="12"/>
  <c r="J6" i="12" s="1"/>
  <c r="H6" i="12"/>
  <c r="I5" i="12"/>
  <c r="J5" i="12" s="1"/>
  <c r="H5" i="12"/>
  <c r="I4" i="12"/>
  <c r="J4" i="12" s="1"/>
  <c r="H4" i="12"/>
  <c r="H28" i="12" s="1"/>
  <c r="J32" i="12" l="1"/>
  <c r="H6" i="10"/>
  <c r="H12" i="10"/>
  <c r="H13" i="10"/>
  <c r="H14" i="10"/>
  <c r="H15" i="10"/>
  <c r="H16" i="10"/>
  <c r="H17" i="10"/>
  <c r="H18" i="10"/>
  <c r="H24" i="10"/>
  <c r="H7" i="10"/>
  <c r="H8" i="10"/>
  <c r="H9" i="10"/>
  <c r="H10" i="10"/>
  <c r="H11" i="10"/>
  <c r="H19" i="10"/>
  <c r="H20" i="10"/>
  <c r="H21" i="10"/>
  <c r="H22" i="10"/>
  <c r="H23" i="10"/>
  <c r="H5" i="10"/>
  <c r="S8" i="9"/>
  <c r="T8" i="9" s="1"/>
  <c r="S9" i="9"/>
  <c r="T9" i="9" s="1"/>
  <c r="S10" i="9"/>
  <c r="T10" i="9" s="1"/>
  <c r="S11" i="9"/>
  <c r="T11" i="9" s="1"/>
  <c r="S12" i="9"/>
  <c r="T12" i="9" s="1"/>
  <c r="S13" i="9"/>
  <c r="T13" i="9" s="1"/>
  <c r="S14" i="9"/>
  <c r="T14" i="9" s="1"/>
  <c r="S15" i="9"/>
  <c r="T15" i="9" s="1"/>
  <c r="S16" i="9"/>
  <c r="T16" i="9" s="1"/>
  <c r="S17" i="9"/>
  <c r="T17" i="9" s="1"/>
  <c r="S18" i="9"/>
  <c r="T18" i="9" s="1"/>
  <c r="S19" i="9"/>
  <c r="T19" i="9" s="1"/>
  <c r="S20" i="9"/>
  <c r="T20" i="9" s="1"/>
  <c r="S21" i="9"/>
  <c r="T21" i="9" s="1"/>
  <c r="S22" i="9"/>
  <c r="T22" i="9" s="1"/>
  <c r="S23" i="9"/>
  <c r="T23" i="9" s="1"/>
  <c r="S24" i="9"/>
  <c r="T24" i="9" s="1"/>
  <c r="S25" i="9"/>
  <c r="T25" i="9" s="1"/>
  <c r="S26" i="9"/>
  <c r="T26" i="9" s="1"/>
  <c r="S27" i="9"/>
  <c r="T27" i="9" s="1"/>
  <c r="S28" i="9"/>
  <c r="T28" i="9" s="1"/>
  <c r="S7" i="9"/>
  <c r="T7" i="9" s="1"/>
  <c r="O8" i="9"/>
  <c r="P8" i="9" s="1"/>
  <c r="O9" i="9"/>
  <c r="P9" i="9" s="1"/>
  <c r="O10" i="9"/>
  <c r="P10" i="9" s="1"/>
  <c r="O11" i="9"/>
  <c r="P11" i="9" s="1"/>
  <c r="O12" i="9"/>
  <c r="P12" i="9" s="1"/>
  <c r="O13" i="9"/>
  <c r="P13" i="9" s="1"/>
  <c r="O14" i="9"/>
  <c r="P14" i="9" s="1"/>
  <c r="O15" i="9"/>
  <c r="P15" i="9" s="1"/>
  <c r="O16" i="9"/>
  <c r="P16" i="9" s="1"/>
  <c r="O17" i="9"/>
  <c r="P17" i="9" s="1"/>
  <c r="O18" i="9"/>
  <c r="P18" i="9" s="1"/>
  <c r="O19" i="9"/>
  <c r="P19" i="9" s="1"/>
  <c r="O20" i="9"/>
  <c r="P20" i="9" s="1"/>
  <c r="O21" i="9"/>
  <c r="P21" i="9" s="1"/>
  <c r="O22" i="9"/>
  <c r="P22" i="9" s="1"/>
  <c r="O23" i="9"/>
  <c r="P23" i="9" s="1"/>
  <c r="O24" i="9"/>
  <c r="P24" i="9" s="1"/>
  <c r="O25" i="9"/>
  <c r="P25" i="9" s="1"/>
  <c r="O26" i="9"/>
  <c r="P26" i="9" s="1"/>
  <c r="O27" i="9"/>
  <c r="P27" i="9" s="1"/>
  <c r="O28" i="9"/>
  <c r="P28" i="9" s="1"/>
  <c r="O7" i="9"/>
  <c r="P7" i="9" s="1"/>
  <c r="L27" i="9"/>
  <c r="K8" i="9"/>
  <c r="L8" i="9" s="1"/>
  <c r="K9" i="9"/>
  <c r="L9" i="9" s="1"/>
  <c r="K10" i="9"/>
  <c r="L10" i="9" s="1"/>
  <c r="K11" i="9"/>
  <c r="L11" i="9" s="1"/>
  <c r="K12" i="9"/>
  <c r="L12" i="9" s="1"/>
  <c r="K13" i="9"/>
  <c r="L13" i="9" s="1"/>
  <c r="K14" i="9"/>
  <c r="L14" i="9" s="1"/>
  <c r="K15" i="9"/>
  <c r="L15" i="9" s="1"/>
  <c r="K16" i="9"/>
  <c r="L16" i="9" s="1"/>
  <c r="K17" i="9"/>
  <c r="L17" i="9" s="1"/>
  <c r="K18" i="9"/>
  <c r="L18" i="9" s="1"/>
  <c r="K19" i="9"/>
  <c r="L19" i="9" s="1"/>
  <c r="K20" i="9"/>
  <c r="L20" i="9" s="1"/>
  <c r="K21" i="9"/>
  <c r="L21" i="9" s="1"/>
  <c r="K22" i="9"/>
  <c r="L22" i="9" s="1"/>
  <c r="K23" i="9"/>
  <c r="L23" i="9" s="1"/>
  <c r="K24" i="9"/>
  <c r="L24" i="9" s="1"/>
  <c r="K25" i="9"/>
  <c r="L25" i="9" s="1"/>
  <c r="K26" i="9"/>
  <c r="L26" i="9" s="1"/>
  <c r="K27" i="9"/>
  <c r="K28" i="9"/>
  <c r="L28" i="9" s="1"/>
  <c r="K7" i="9"/>
  <c r="L7" i="9" s="1"/>
  <c r="H26" i="9"/>
  <c r="H7" i="9"/>
  <c r="G8" i="9"/>
  <c r="H8" i="9" s="1"/>
  <c r="G9" i="9"/>
  <c r="H9" i="9" s="1"/>
  <c r="G10" i="9"/>
  <c r="H10" i="9" s="1"/>
  <c r="G11" i="9"/>
  <c r="H11" i="9" s="1"/>
  <c r="G12" i="9"/>
  <c r="H12" i="9" s="1"/>
  <c r="G13" i="9"/>
  <c r="H13" i="9" s="1"/>
  <c r="G14" i="9"/>
  <c r="H14" i="9" s="1"/>
  <c r="G15" i="9"/>
  <c r="H15" i="9" s="1"/>
  <c r="G16" i="9"/>
  <c r="H16" i="9" s="1"/>
  <c r="G17" i="9"/>
  <c r="H17" i="9" s="1"/>
  <c r="G18" i="9"/>
  <c r="H18" i="9" s="1"/>
  <c r="G19" i="9"/>
  <c r="H19" i="9" s="1"/>
  <c r="G20" i="9"/>
  <c r="H20" i="9" s="1"/>
  <c r="G21" i="9"/>
  <c r="H21" i="9" s="1"/>
  <c r="G22" i="9"/>
  <c r="H22" i="9" s="1"/>
  <c r="G23" i="9"/>
  <c r="H23" i="9" s="1"/>
  <c r="G24" i="9"/>
  <c r="H24" i="9" s="1"/>
  <c r="G25" i="9"/>
  <c r="H25" i="9" s="1"/>
  <c r="G26" i="9"/>
  <c r="G27" i="9"/>
  <c r="H27" i="9" s="1"/>
  <c r="G28" i="9"/>
  <c r="H28" i="9" s="1"/>
  <c r="G7" i="9"/>
  <c r="W19" i="8"/>
  <c r="W20" i="8"/>
  <c r="V7" i="8"/>
  <c r="W7" i="8" s="1"/>
  <c r="V8" i="8"/>
  <c r="W8" i="8" s="1"/>
  <c r="V9" i="8"/>
  <c r="W9" i="8" s="1"/>
  <c r="V10" i="8"/>
  <c r="W10" i="8" s="1"/>
  <c r="V11" i="8"/>
  <c r="W11" i="8" s="1"/>
  <c r="V12" i="8"/>
  <c r="W12" i="8" s="1"/>
  <c r="V13" i="8"/>
  <c r="W13" i="8" s="1"/>
  <c r="V14" i="8"/>
  <c r="W14" i="8" s="1"/>
  <c r="V15" i="8"/>
  <c r="W15" i="8" s="1"/>
  <c r="V16" i="8"/>
  <c r="W16" i="8" s="1"/>
  <c r="V17" i="8"/>
  <c r="W17" i="8" s="1"/>
  <c r="V18" i="8"/>
  <c r="W18" i="8" s="1"/>
  <c r="V19" i="8"/>
  <c r="V20" i="8"/>
  <c r="V21" i="8"/>
  <c r="W21" i="8" s="1"/>
  <c r="V22" i="8"/>
  <c r="W22" i="8" s="1"/>
  <c r="V23" i="8"/>
  <c r="W23" i="8" s="1"/>
  <c r="V24" i="8"/>
  <c r="W24" i="8" s="1"/>
  <c r="V25" i="8"/>
  <c r="W25" i="8" s="1"/>
  <c r="V26" i="8"/>
  <c r="W26" i="8" s="1"/>
  <c r="V27" i="8"/>
  <c r="W27" i="8" s="1"/>
  <c r="V28" i="8"/>
  <c r="W28" i="8" s="1"/>
  <c r="V29" i="8"/>
  <c r="W29" i="8" s="1"/>
  <c r="V30" i="8"/>
  <c r="W30" i="8" s="1"/>
  <c r="V31" i="8"/>
  <c r="W31" i="8" s="1"/>
  <c r="V32" i="8"/>
  <c r="W32" i="8" s="1"/>
  <c r="V33" i="8"/>
  <c r="W33" i="8" s="1"/>
  <c r="V34" i="8"/>
  <c r="W34" i="8" s="1"/>
  <c r="V35" i="8"/>
  <c r="W35" i="8" s="1"/>
  <c r="V6" i="8"/>
  <c r="W6" i="8" s="1"/>
  <c r="R16" i="8"/>
  <c r="R17" i="8"/>
  <c r="R21" i="8"/>
  <c r="Q7" i="8"/>
  <c r="R7" i="8" s="1"/>
  <c r="Q8" i="8"/>
  <c r="R8" i="8" s="1"/>
  <c r="Q9" i="8"/>
  <c r="R9" i="8" s="1"/>
  <c r="Q10" i="8"/>
  <c r="R10" i="8" s="1"/>
  <c r="Q11" i="8"/>
  <c r="R11" i="8" s="1"/>
  <c r="Q12" i="8"/>
  <c r="R12" i="8" s="1"/>
  <c r="Q13" i="8"/>
  <c r="R13" i="8" s="1"/>
  <c r="Q14" i="8"/>
  <c r="R14" i="8" s="1"/>
  <c r="Q15" i="8"/>
  <c r="R15" i="8" s="1"/>
  <c r="Q16" i="8"/>
  <c r="Q17" i="8"/>
  <c r="Q18" i="8"/>
  <c r="R18" i="8" s="1"/>
  <c r="Q19" i="8"/>
  <c r="R19" i="8" s="1"/>
  <c r="Q20" i="8"/>
  <c r="R20" i="8" s="1"/>
  <c r="Q21" i="8"/>
  <c r="Q22" i="8"/>
  <c r="R22" i="8" s="1"/>
  <c r="Q23" i="8"/>
  <c r="R23" i="8" s="1"/>
  <c r="Q24" i="8"/>
  <c r="R24" i="8" s="1"/>
  <c r="Q25" i="8"/>
  <c r="R25" i="8" s="1"/>
  <c r="Q26" i="8"/>
  <c r="R26" i="8" s="1"/>
  <c r="Q27" i="8"/>
  <c r="R27" i="8" s="1"/>
  <c r="Q28" i="8"/>
  <c r="R28" i="8" s="1"/>
  <c r="Q29" i="8"/>
  <c r="R29" i="8" s="1"/>
  <c r="Q30" i="8"/>
  <c r="R30" i="8" s="1"/>
  <c r="Q31" i="8"/>
  <c r="R31" i="8" s="1"/>
  <c r="Q32" i="8"/>
  <c r="R32" i="8" s="1"/>
  <c r="Q33" i="8"/>
  <c r="R33" i="8" s="1"/>
  <c r="Q34" i="8"/>
  <c r="R34" i="8" s="1"/>
  <c r="Q35" i="8"/>
  <c r="R35" i="8" s="1"/>
  <c r="Q6" i="8"/>
  <c r="R6" i="8" s="1"/>
  <c r="M32" i="8"/>
  <c r="L7" i="8"/>
  <c r="M7" i="8" s="1"/>
  <c r="L8" i="8"/>
  <c r="M8" i="8" s="1"/>
  <c r="L9" i="8"/>
  <c r="M9" i="8" s="1"/>
  <c r="L10" i="8"/>
  <c r="M10" i="8" s="1"/>
  <c r="L11" i="8"/>
  <c r="M11" i="8" s="1"/>
  <c r="L12" i="8"/>
  <c r="M12" i="8" s="1"/>
  <c r="L13" i="8"/>
  <c r="M13" i="8" s="1"/>
  <c r="L14" i="8"/>
  <c r="M14" i="8" s="1"/>
  <c r="L15" i="8"/>
  <c r="M15" i="8" s="1"/>
  <c r="L16" i="8"/>
  <c r="M16" i="8" s="1"/>
  <c r="L17" i="8"/>
  <c r="M17" i="8" s="1"/>
  <c r="L18" i="8"/>
  <c r="M18" i="8" s="1"/>
  <c r="L19" i="8"/>
  <c r="M19" i="8" s="1"/>
  <c r="L20" i="8"/>
  <c r="M20" i="8" s="1"/>
  <c r="L21" i="8"/>
  <c r="M21" i="8" s="1"/>
  <c r="L22" i="8"/>
  <c r="M22" i="8" s="1"/>
  <c r="L23" i="8"/>
  <c r="M23" i="8" s="1"/>
  <c r="L24" i="8"/>
  <c r="M24" i="8" s="1"/>
  <c r="L25" i="8"/>
  <c r="M25" i="8" s="1"/>
  <c r="L26" i="8"/>
  <c r="M26" i="8" s="1"/>
  <c r="L27" i="8"/>
  <c r="M27" i="8" s="1"/>
  <c r="L28" i="8"/>
  <c r="M28" i="8" s="1"/>
  <c r="L29" i="8"/>
  <c r="M29" i="8" s="1"/>
  <c r="L30" i="8"/>
  <c r="M30" i="8" s="1"/>
  <c r="L31" i="8"/>
  <c r="M31" i="8" s="1"/>
  <c r="L32" i="8"/>
  <c r="L33" i="8"/>
  <c r="M33" i="8" s="1"/>
  <c r="L34" i="8"/>
  <c r="M34" i="8" s="1"/>
  <c r="L35" i="8"/>
  <c r="M35" i="8" s="1"/>
  <c r="L6" i="8"/>
  <c r="M6" i="8" s="1"/>
  <c r="G7" i="8"/>
  <c r="H7" i="8" s="1"/>
  <c r="G8" i="8"/>
  <c r="H8" i="8" s="1"/>
  <c r="G9" i="8"/>
  <c r="H9" i="8" s="1"/>
  <c r="G10" i="8"/>
  <c r="H10" i="8" s="1"/>
  <c r="G11" i="8"/>
  <c r="H11" i="8" s="1"/>
  <c r="G12" i="8"/>
  <c r="H12" i="8" s="1"/>
  <c r="G13" i="8"/>
  <c r="H13" i="8" s="1"/>
  <c r="G14" i="8"/>
  <c r="H14" i="8" s="1"/>
  <c r="G15" i="8"/>
  <c r="H15" i="8" s="1"/>
  <c r="G16" i="8"/>
  <c r="H16" i="8" s="1"/>
  <c r="G17" i="8"/>
  <c r="H17" i="8" s="1"/>
  <c r="G18" i="8"/>
  <c r="H18" i="8" s="1"/>
  <c r="G19" i="8"/>
  <c r="H19" i="8" s="1"/>
  <c r="G20" i="8"/>
  <c r="H20" i="8" s="1"/>
  <c r="G21" i="8"/>
  <c r="H21" i="8" s="1"/>
  <c r="G22" i="8"/>
  <c r="H22" i="8" s="1"/>
  <c r="G23" i="8"/>
  <c r="H23" i="8" s="1"/>
  <c r="G24" i="8"/>
  <c r="H24" i="8" s="1"/>
  <c r="G25" i="8"/>
  <c r="H25" i="8" s="1"/>
  <c r="G26" i="8"/>
  <c r="H26" i="8" s="1"/>
  <c r="G27" i="8"/>
  <c r="H27" i="8" s="1"/>
  <c r="G28" i="8"/>
  <c r="H28" i="8" s="1"/>
  <c r="G29" i="8"/>
  <c r="H29" i="8" s="1"/>
  <c r="G30" i="8"/>
  <c r="H30" i="8" s="1"/>
  <c r="G31" i="8"/>
  <c r="H31" i="8" s="1"/>
  <c r="G32" i="8"/>
  <c r="H32" i="8" s="1"/>
  <c r="G33" i="8"/>
  <c r="H33" i="8" s="1"/>
  <c r="G34" i="8"/>
  <c r="H34" i="8" s="1"/>
  <c r="G35" i="8"/>
  <c r="H35" i="8" s="1"/>
  <c r="G6" i="8"/>
  <c r="H6" i="8" s="1"/>
  <c r="E32" i="9" l="1"/>
  <c r="E35" i="9"/>
  <c r="H27" i="10"/>
  <c r="H26" i="10" s="1"/>
  <c r="E34" i="9"/>
  <c r="E33" i="9"/>
  <c r="E36" i="9"/>
  <c r="H38" i="9" s="1"/>
  <c r="E42" i="8"/>
  <c r="E41" i="8"/>
  <c r="E40" i="8"/>
  <c r="E39" i="8"/>
  <c r="H25" i="10"/>
  <c r="H39" i="9" l="1"/>
  <c r="H40" i="9"/>
  <c r="E43" i="8"/>
  <c r="H47" i="8" s="1"/>
  <c r="H45" i="8"/>
  <c r="H46" i="8" l="1"/>
</calcChain>
</file>

<file path=xl/sharedStrings.xml><?xml version="1.0" encoding="utf-8"?>
<sst xmlns="http://schemas.openxmlformats.org/spreadsheetml/2006/main" count="592" uniqueCount="150">
  <si>
    <t>VALOR UNITARIO</t>
  </si>
  <si>
    <t>VALOR UNITARIO CON IVA</t>
  </si>
  <si>
    <t>VALOR TOTAL INCLUIDO IVA</t>
  </si>
  <si>
    <t>UNIDAD DE MEDIDA</t>
  </si>
  <si>
    <t>CANTIDAD</t>
  </si>
  <si>
    <t>ÍTEM</t>
  </si>
  <si>
    <t>DESCRIPCIÓN</t>
  </si>
  <si>
    <t>DETALLADA</t>
  </si>
  <si>
    <t xml:space="preserve">CÓDIGO UNSPSC </t>
  </si>
  <si>
    <t>Cemento gris *50 Kg</t>
  </si>
  <si>
    <t>Puntilla galvanizada de 2 1/2" con cabeza.</t>
  </si>
  <si>
    <t>Saco</t>
  </si>
  <si>
    <t>Unidad</t>
  </si>
  <si>
    <t>Kg</t>
  </si>
  <si>
    <t>Libra</t>
  </si>
  <si>
    <t xml:space="preserve">Arena gruesa de río </t>
  </si>
  <si>
    <t xml:space="preserve">FICHA TÉCNICA </t>
  </si>
  <si>
    <t>Manguera de nivel x 10 mt Ø 1/2"</t>
  </si>
  <si>
    <t>Puntilla galvanizada de 2" con cabeza.</t>
  </si>
  <si>
    <t>Disco de  corte para metal,4x1/2"</t>
  </si>
  <si>
    <t>Nivel de mano de 50cm, 3 burbujas</t>
  </si>
  <si>
    <t>Flexómetro de 5 m,trabajo pesado,con sistema de bloqueo.</t>
  </si>
  <si>
    <t>Codal de aluminio 8cmx4cm, longitud 3,00mt</t>
  </si>
  <si>
    <t>Segueta bimetal, para corte de metal 12"x18.</t>
  </si>
  <si>
    <t>Balde plástico negro,de 8 lt</t>
  </si>
  <si>
    <t>Plomada de punto Pesada, en Acero, Compacto Cromada, 200 Gr</t>
  </si>
  <si>
    <t>Mango sierra industrial trabajo pesado 12"</t>
  </si>
  <si>
    <t>Plomada de castaña Pesada, en acero compacto cromada 200 Gr</t>
  </si>
  <si>
    <t>Tiralíneas (Cimbra plástica de 15m)  albañileria</t>
  </si>
  <si>
    <t>Ladrillo Farol, 0,30 * 0,20 * 0,10 m, rayado por  perforación horizontal</t>
  </si>
  <si>
    <t>Ni Laser AUTONIVELANTE 0-30M (LASER VERDE) TOTAL TOOLS
•Rango de operación: 0 – 30m – Modos: 1 horizontal / 4 verticales.
•Precisión de ubicación: ± 1,5 mm a 5 m.
•Precisión de la línea: ± 1,5 mm a 5 m.
•Normalización en el tiempo: &lt;3 segundos.
•Esquina de nivel: ?4 °.
•Tipo Laser: 520nm.
•Peso (sin baterías): 650gr.</t>
  </si>
  <si>
    <t>Pita Nylon Para Trazar Cono X 100 MT</t>
  </si>
  <si>
    <t>Lapiz rojo chequeo para construcción, caja X12 Unds</t>
  </si>
  <si>
    <t xml:space="preserve">Cemento gris *50 Kg </t>
  </si>
  <si>
    <t>Arena gruesa de río</t>
  </si>
  <si>
    <t xml:space="preserve">Triturado 3/4" a 1/2" </t>
  </si>
  <si>
    <t xml:space="preserve">Afirmado de cantera </t>
  </si>
  <si>
    <t xml:space="preserve">Perfil en C 150mm*50mm, longitud 6,00 mt. cal.16  </t>
  </si>
  <si>
    <t xml:space="preserve">Acero de refuerzo No 3 Fy= 420 Mpa, varilla x 6,00 mt </t>
  </si>
  <si>
    <t xml:space="preserve">Alambre negro calibre 18 </t>
  </si>
  <si>
    <t xml:space="preserve">Soldadura roja (electrodo E6013) de 1/8" </t>
  </si>
  <si>
    <t>Palín en acero resistente,  ancho 177 mm, alto520 mm, calibre 1,2 mm, con cabo en madera</t>
  </si>
  <si>
    <t>Pala redonda en  acero resistente,, ancho 270 mm, largo 520 mm, calibre 1,5 mm, con cabo de madera</t>
  </si>
  <si>
    <t>Balde plástico negro de 8 lt</t>
  </si>
  <si>
    <t>Palustre 9", 230 mm x 250 mm, mango plástico</t>
  </si>
  <si>
    <t>Codal de aluminio 8 cm x 4 cm, longitud 3,00 mt</t>
  </si>
  <si>
    <t>Nivel de mano de 50 cm, 3 burbujas</t>
  </si>
  <si>
    <t xml:space="preserve">Zapapica  5 lb, ancho de la pala 108 mm, con cabo de madera </t>
  </si>
  <si>
    <t>Espátula metálica con mango plástico, 4"</t>
  </si>
  <si>
    <t>Espátula metállica con Mango Plástico, 4"</t>
  </si>
  <si>
    <t>VILLAMARIA</t>
  </si>
  <si>
    <t>Villamaria (a 15 km del casco urbano)</t>
  </si>
  <si>
    <t>San José  (a 15 km del casco urbano)</t>
  </si>
  <si>
    <t>Anserma  (a 15 km del casco urbano)</t>
  </si>
  <si>
    <t>Filadelfia (a 15 km del casco urbano)</t>
  </si>
  <si>
    <t>DESCRIPCIÓN DETALLADA</t>
  </si>
  <si>
    <t>SAN JOSE</t>
  </si>
  <si>
    <t>ANSERMA</t>
  </si>
  <si>
    <t>FILADELFIA</t>
  </si>
  <si>
    <t>TOTAL</t>
  </si>
  <si>
    <r>
      <t>M</t>
    </r>
    <r>
      <rPr>
        <sz val="10"/>
        <color theme="1"/>
        <rFont val="Calibri"/>
        <family val="2"/>
        <scheme val="minor"/>
      </rPr>
      <t>³</t>
    </r>
  </si>
  <si>
    <r>
      <t xml:space="preserve">Piedra de mano </t>
    </r>
    <r>
      <rPr>
        <sz val="10"/>
        <color theme="1"/>
        <rFont val="Calibri"/>
        <family val="2"/>
        <scheme val="minor"/>
      </rPr>
      <t>Ø 10 cm</t>
    </r>
    <r>
      <rPr>
        <sz val="10"/>
        <color rgb="FF000000"/>
        <rFont val="Calibri"/>
        <family val="2"/>
        <scheme val="minor"/>
      </rPr>
      <t>. PIEDRA MEDIA ZONGA.</t>
    </r>
  </si>
  <si>
    <r>
      <t xml:space="preserve">Varilla </t>
    </r>
    <r>
      <rPr>
        <sz val="10"/>
        <color theme="1"/>
        <rFont val="Calibri"/>
        <family val="2"/>
        <scheme val="minor"/>
      </rPr>
      <t xml:space="preserve">Ø 1/2" Fy= 420 Mpa* 6,00 mt </t>
    </r>
  </si>
  <si>
    <t>Anserma (a 15 km del casco urbano)</t>
  </si>
  <si>
    <t>galon</t>
  </si>
  <si>
    <t xml:space="preserve">thinner para disover pinturas nitocelulosas de alta calidad </t>
  </si>
  <si>
    <t>Kit</t>
  </si>
  <si>
    <t>kit de pegante espress de 100 gramos  con activador para madera de 200 ml (activador y pegante)</t>
  </si>
  <si>
    <t>Bulto</t>
  </si>
  <si>
    <t>Pegante de  Adhesivo termofusible  (Bulto de 25 kilos)  (hot melt) 190  grados para enchapadora de cantos industrial</t>
  </si>
  <si>
    <t xml:space="preserve">juego </t>
  </si>
  <si>
    <t xml:space="preserve">juego de sistema corredizo para dos puertas livianas </t>
  </si>
  <si>
    <t>juego</t>
  </si>
  <si>
    <t>juego de sistema corredizo para closet puerta colgante riel de 2 metros</t>
  </si>
  <si>
    <t>juego de sistema corredizo para 4 puertas con rodamientos y riel de 2 metros</t>
  </si>
  <si>
    <t>juego de sistema corredizo D 52 con rodamientos y perfil de 2 metros</t>
  </si>
  <si>
    <t xml:space="preserve">juego de platero inoxidable completo con portavasos y escurridor medidas de 80 cm  </t>
  </si>
  <si>
    <t>hoja</t>
  </si>
  <si>
    <t>hoja de tapa tornillos x 50 unidades color lunar, sagano, grafo, austral,  perla, chantilli, cortex, pietra</t>
  </si>
  <si>
    <t>unidad</t>
  </si>
  <si>
    <t>fresa recta de media pulgada con esparrago de media pulgada y corte de  2 pulgadas sin balinera, fresa color amarilla</t>
  </si>
  <si>
    <t xml:space="preserve">unidad </t>
  </si>
  <si>
    <t>fresa recta de media pulgada con esparrago de media pulgada y corte de  2 pulgadas con rodamienro en balinera, fresa color amarilla</t>
  </si>
  <si>
    <t xml:space="preserve">unidad  </t>
  </si>
  <si>
    <t xml:space="preserve">Cerradura de seguridad puerta de alcoba, manija base cuadrada con llave </t>
  </si>
  <si>
    <t>tornillos driw de una pulgada y media zincados calibre numero 6</t>
  </si>
  <si>
    <t>Par</t>
  </si>
  <si>
    <t>bisagras de cazuela  sin presion semi  parche, 6 perforaciones color zincado</t>
  </si>
  <si>
    <t xml:space="preserve"> bisagras de cazuela  cierre lento semi parche, 6 perforaciones color zincado</t>
  </si>
  <si>
    <t>bisagras de cazuela  cierre parche  lento  parche, 6 perforaciones color zincado</t>
  </si>
  <si>
    <t>tornillos driw de 5/8  zincados calibre numero 6 un solo hilo</t>
  </si>
  <si>
    <t>tornillos driw  de una pulgada  negros  calibre numero 8</t>
  </si>
  <si>
    <t xml:space="preserve">broca de 7 /64 para madera </t>
  </si>
  <si>
    <t xml:space="preserve">avellanador para madera  de dos pastas de corte   numero 8 color amarillo con broca de 7/64 esparrago de cuadrante hexagonal </t>
  </si>
  <si>
    <t>VALOR UNITARIO SIN IVA</t>
  </si>
  <si>
    <t>rollo</t>
  </si>
  <si>
    <t xml:space="preserve">rollo de - Película plástica para embalaje (Stretch film)
 vinipel por 400 metros de 15 cm de ancho </t>
  </si>
  <si>
    <t>par</t>
  </si>
  <si>
    <t xml:space="preserve">par de corredera telescópica full extensión pesado para gaveta sistema full extensiòn de 50 cm </t>
  </si>
  <si>
    <t xml:space="preserve">par de corredera telescópica full extensión pesado para gaveta sistema full extensiòn de 40 cm </t>
  </si>
  <si>
    <t xml:space="preserve">par de corredera telescópica full extensión pesado para gaveta sistema full extensiòn de 35 cm </t>
  </si>
  <si>
    <t xml:space="preserve">par de corredera telescópica full extensión pesado para gaveta sistema full extensiòn de 30 cm </t>
  </si>
  <si>
    <t>metro</t>
  </si>
  <si>
    <t>Madecanto flexible en PVC de 19 mm  color, lunar exacto</t>
  </si>
  <si>
    <t>Madecanto flexible en PVC de 19 mm    color, sagano exacto</t>
  </si>
  <si>
    <t xml:space="preserve">Madecanto flexible en PVC de 19 mm    color, pietra  exacto </t>
  </si>
  <si>
    <t xml:space="preserve">Madecanto flexible en PVC de 19 mm    color, perla exacto x 600  metros  </t>
  </si>
  <si>
    <t>Madecanto flexible en PVC de 19 mm    color, grafo exacto</t>
  </si>
  <si>
    <t xml:space="preserve">Madecanto flexible en PVC de 19 mm    color, cortex exacto </t>
  </si>
  <si>
    <t xml:space="preserve">Madecanto flexible en PVC de 19 mm    color, chantilli  exacto </t>
  </si>
  <si>
    <t>Madecanto flexible en PVC de 19 mm    color, austral exacto</t>
  </si>
  <si>
    <t>lamina</t>
  </si>
  <si>
    <t xml:space="preserve">Lamina de tablero aglomerado de alta densidad, resistente a la humedad RH color, sagano calibre de 15 milímetros en formato de   244 cm * 183 cm </t>
  </si>
  <si>
    <t xml:space="preserve">Lamina de tablero aglomerado de alta densidad, resistente a la humedad RH color, pietra calibre de 15 milímetros en formato de   244 cm * 183 cm </t>
  </si>
  <si>
    <t xml:space="preserve">Lamina de tablero aglomerado de alta densidad, resistente a la humedad RH color, perla calibre de 15 milímetros en formato de   244 cm * 183 cm </t>
  </si>
  <si>
    <t xml:space="preserve">Lamina de tablero aglomerado de alta densidad, resistente a la humedad RH color, lunar calibre de 15 milímetros en formato de   244 cm * 183 cm </t>
  </si>
  <si>
    <t xml:space="preserve">Lamina de tablero aglomerado de alta densidad, resistente a la humedad RH color, grafo calibre de 15 milímetros en formato de   244 cm * 183 cm </t>
  </si>
  <si>
    <t xml:space="preserve">Lamina de tablero aglomerado de alta densidad, resistente a la humedad RH color, cortex calibre de 15 milímetros en formato de   244 cm * 183 cm </t>
  </si>
  <si>
    <t xml:space="preserve">Lamina de tablero aglomerado de alta densidad, resistente a la humedad RH color, chantilli calibre de 15 milímetros en formato de   244 cm * 183 cm </t>
  </si>
  <si>
    <t xml:space="preserve">Lamina de tablero aglomerado de alta densidad, resistente a la humedad RH color, austral calibre de 15 milímetros en formato de   244 cm * 183 cm </t>
  </si>
  <si>
    <t>lamina de fondo resistente a la humedad de 3,5 mm color blanca enchapada a una cara, material de mdf, formato de 244*183</t>
  </si>
  <si>
    <t>PROPUESTA ECONOMICA - MATERIALES FEC Y FEP</t>
  </si>
  <si>
    <t>CENTRO DE PROCESOS INDUSTRIALES Y CONSTRUCCIÓN</t>
  </si>
  <si>
    <t>VALOR TOTAL CON IVA</t>
  </si>
  <si>
    <t>SUBTOTAL</t>
  </si>
  <si>
    <t xml:space="preserve"> IVA</t>
  </si>
  <si>
    <t>RAZON SOCIAL</t>
  </si>
  <si>
    <t>NIT.</t>
  </si>
  <si>
    <t>REPRESENTANTE LEGAL</t>
  </si>
  <si>
    <t>CEDULA</t>
  </si>
  <si>
    <t>TELEFONO</t>
  </si>
  <si>
    <t>CORREO ELECTRONICO</t>
  </si>
  <si>
    <t xml:space="preserve">TOTAL </t>
  </si>
  <si>
    <t>Filadelfia  (a 15 km del casco urbano)</t>
  </si>
  <si>
    <t>PROPUESTA ECONOMICA - MATERIALES FEC Y FEP MADERAS FEC</t>
  </si>
  <si>
    <t>TRES A SOLUTIONS SAS</t>
  </si>
  <si>
    <t>901801266-8</t>
  </si>
  <si>
    <t>aarango@tresasolutions.com</t>
  </si>
  <si>
    <t>ANDRES FERNANDO ARANGO ARIAS</t>
  </si>
  <si>
    <t>Villamaría</t>
  </si>
  <si>
    <t>San José</t>
  </si>
  <si>
    <t>Anserma</t>
  </si>
  <si>
    <t>Filadelfia</t>
  </si>
  <si>
    <t>Propuesta cumple</t>
  </si>
  <si>
    <t>CORRECCIÓN</t>
  </si>
  <si>
    <t>cumple</t>
  </si>
  <si>
    <t xml:space="preserve">MADERA - PRODUCCIÓN DE CENTRO </t>
  </si>
  <si>
    <t>PROMEDIO</t>
  </si>
  <si>
    <t>LANCE REALIZADO</t>
  </si>
  <si>
    <t>VALOR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</si>
</sst>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&quot;$&quot;* #,##0_-;\-&quot;$&quot;* #,##0_-;_-&quot;$&quot;* &quot;-&quot;_-;_-@_-"/>
    <numFmt numFmtId="166" formatCode="_-* #,##0_-;\-* #,##0_-;_-* &quot;-&quot;??_-;_-@_-"/>
    <numFmt numFmtId="167" formatCode="_-&quot;$&quot;\ * #,##0_-;\-&quot;$&quot;\ * #,##0_-;_-&quot;$&quot;\ * &quot;-&quot;??_-;_-@_-"/>
  </numFmts>
  <fonts count="15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3"/>
      <color rgb="FF000000"/>
      <name val="Calibri"/>
      <family val="2"/>
      <scheme val="minor"/>
    </font>
    <font>
      <b/>
      <sz val="20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5"/>
      <color rgb="FF000000"/>
      <name val="Calibri"/>
      <family val="2"/>
      <scheme val="minor"/>
    </font>
    <font>
      <u/>
      <sz val="10"/>
      <color theme="10"/>
      <name val="Times New Roman"/>
      <family val="1"/>
    </font>
    <font>
      <b/>
      <sz val="18"/>
      <color rgb="FF00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1">
    <xf numFmtId="0" fontId="0" fillId="0" borderId="0"/>
    <xf numFmtId="0" fontId="2" fillId="0" borderId="0"/>
    <xf numFmtId="0" fontId="1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3" fillId="0" borderId="0"/>
  </cellStyleXfs>
  <cellXfs count="118">
    <xf numFmtId="0" fontId="0" fillId="0" borderId="0" xfId="0" applyAlignment="1">
      <alignment horizontal="left" vertical="top"/>
    </xf>
    <xf numFmtId="0" fontId="5" fillId="0" borderId="4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166" fontId="5" fillId="0" borderId="10" xfId="16" applyNumberFormat="1" applyFont="1" applyBorder="1" applyAlignment="1">
      <alignment vertical="center"/>
    </xf>
    <xf numFmtId="0" fontId="5" fillId="0" borderId="7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66" fontId="5" fillId="0" borderId="1" xfId="16" applyNumberFormat="1" applyFont="1" applyBorder="1" applyAlignment="1">
      <alignment vertical="center"/>
    </xf>
    <xf numFmtId="0" fontId="5" fillId="6" borderId="1" xfId="0" applyFont="1" applyFill="1" applyBorder="1" applyAlignment="1">
      <alignment vertical="center" wrapText="1"/>
    </xf>
    <xf numFmtId="166" fontId="5" fillId="0" borderId="1" xfId="16" applyNumberFormat="1" applyFont="1" applyFill="1" applyBorder="1" applyAlignment="1">
      <alignment vertical="center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5" fillId="5" borderId="0" xfId="0" applyFont="1" applyFill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top"/>
    </xf>
    <xf numFmtId="0" fontId="5" fillId="0" borderId="1" xfId="0" applyFont="1" applyBorder="1" applyAlignment="1">
      <alignment horizontal="left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left" vertical="center" wrapText="1"/>
    </xf>
    <xf numFmtId="167" fontId="5" fillId="6" borderId="1" xfId="17" applyNumberFormat="1" applyFont="1" applyFill="1" applyBorder="1" applyAlignment="1">
      <alignment horizontal="center" wrapText="1"/>
    </xf>
    <xf numFmtId="167" fontId="5" fillId="6" borderId="1" xfId="17" applyNumberFormat="1" applyFont="1" applyFill="1" applyBorder="1" applyAlignment="1">
      <alignment horizontal="right"/>
    </xf>
    <xf numFmtId="167" fontId="5" fillId="6" borderId="1" xfId="17" applyNumberFormat="1" applyFont="1" applyFill="1" applyBorder="1" applyAlignment="1">
      <alignment horizontal="center"/>
    </xf>
    <xf numFmtId="167" fontId="5" fillId="6" borderId="1" xfId="17" applyNumberFormat="1" applyFont="1" applyFill="1" applyBorder="1"/>
    <xf numFmtId="1" fontId="5" fillId="6" borderId="1" xfId="0" applyNumberFormat="1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167" fontId="5" fillId="0" borderId="1" xfId="17" applyNumberFormat="1" applyFont="1" applyFill="1" applyBorder="1" applyAlignment="1">
      <alignment vertical="center"/>
    </xf>
    <xf numFmtId="167" fontId="5" fillId="0" borderId="1" xfId="18" applyNumberFormat="1" applyFont="1" applyFill="1" applyBorder="1" applyAlignment="1">
      <alignment horizontal="center" vertical="center"/>
    </xf>
    <xf numFmtId="0" fontId="12" fillId="12" borderId="25" xfId="0" applyFont="1" applyFill="1" applyBorder="1" applyAlignment="1">
      <alignment horizontal="center" vertical="center"/>
    </xf>
    <xf numFmtId="167" fontId="5" fillId="12" borderId="1" xfId="17" applyNumberFormat="1" applyFont="1" applyFill="1" applyBorder="1" applyAlignment="1">
      <alignment horizontal="center" wrapText="1"/>
    </xf>
    <xf numFmtId="0" fontId="5" fillId="12" borderId="0" xfId="0" applyFont="1" applyFill="1" applyAlignment="1">
      <alignment vertical="center"/>
    </xf>
    <xf numFmtId="3" fontId="11" fillId="12" borderId="0" xfId="0" applyNumberFormat="1" applyFont="1" applyFill="1" applyAlignment="1">
      <alignment horizontal="center" vertical="center" wrapText="1"/>
    </xf>
    <xf numFmtId="3" fontId="8" fillId="12" borderId="0" xfId="0" applyNumberFormat="1" applyFont="1" applyFill="1" applyAlignment="1">
      <alignment horizontal="center" vertical="center" wrapText="1"/>
    </xf>
    <xf numFmtId="0" fontId="8" fillId="12" borderId="0" xfId="0" applyFont="1" applyFill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1" xfId="0" applyFont="1" applyBorder="1" applyAlignment="1">
      <alignment horizontal="right" vertical="center" wrapText="1"/>
    </xf>
    <xf numFmtId="167" fontId="6" fillId="0" borderId="23" xfId="0" applyNumberFormat="1" applyFont="1" applyBorder="1" applyAlignment="1">
      <alignment horizontal="center" vertical="center"/>
    </xf>
    <xf numFmtId="167" fontId="6" fillId="0" borderId="15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12" fillId="2" borderId="16" xfId="0" applyFont="1" applyFill="1" applyBorder="1" applyAlignment="1">
      <alignment horizontal="center" vertical="center"/>
    </xf>
    <xf numFmtId="0" fontId="12" fillId="2" borderId="25" xfId="0" applyFont="1" applyFill="1" applyBorder="1" applyAlignment="1">
      <alignment horizontal="center" vertical="center"/>
    </xf>
    <xf numFmtId="0" fontId="12" fillId="2" borderId="24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/>
    </xf>
    <xf numFmtId="167" fontId="5" fillId="0" borderId="23" xfId="0" applyNumberFormat="1" applyFont="1" applyBorder="1" applyAlignment="1">
      <alignment horizontal="center" vertical="center"/>
    </xf>
    <xf numFmtId="167" fontId="5" fillId="0" borderId="15" xfId="0" applyNumberFormat="1" applyFont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25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/>
    </xf>
    <xf numFmtId="167" fontId="5" fillId="0" borderId="13" xfId="0" applyNumberFormat="1" applyFont="1" applyBorder="1" applyAlignment="1">
      <alignment horizontal="center" vertical="center"/>
    </xf>
    <xf numFmtId="0" fontId="13" fillId="0" borderId="16" xfId="19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6" fillId="12" borderId="3" xfId="0" applyFont="1" applyFill="1" applyBorder="1" applyAlignment="1">
      <alignment horizontal="center" vertical="center" wrapText="1"/>
    </xf>
    <xf numFmtId="0" fontId="6" fillId="12" borderId="10" xfId="0" applyFont="1" applyFill="1" applyBorder="1" applyAlignment="1">
      <alignment horizontal="center" vertical="center" wrapText="1"/>
    </xf>
    <xf numFmtId="0" fontId="14" fillId="9" borderId="0" xfId="0" applyFont="1" applyFill="1" applyAlignment="1">
      <alignment horizontal="center" vertical="center"/>
    </xf>
    <xf numFmtId="0" fontId="6" fillId="7" borderId="13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0" fontId="6" fillId="7" borderId="15" xfId="0" applyFont="1" applyFill="1" applyBorder="1" applyAlignment="1">
      <alignment horizontal="center" vertical="center"/>
    </xf>
    <xf numFmtId="0" fontId="6" fillId="7" borderId="13" xfId="0" applyFont="1" applyFill="1" applyBorder="1" applyAlignment="1">
      <alignment horizontal="center" vertical="center" wrapText="1"/>
    </xf>
    <xf numFmtId="0" fontId="6" fillId="7" borderId="14" xfId="0" applyFont="1" applyFill="1" applyBorder="1" applyAlignment="1">
      <alignment horizontal="center" vertical="center" wrapText="1"/>
    </xf>
    <xf numFmtId="0" fontId="6" fillId="7" borderId="15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0" fontId="6" fillId="8" borderId="1" xfId="0" applyFont="1" applyFill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167" fontId="5" fillId="0" borderId="1" xfId="0" applyNumberFormat="1" applyFont="1" applyBorder="1" applyAlignment="1">
      <alignment horizontal="center" vertical="center"/>
    </xf>
    <xf numFmtId="167" fontId="6" fillId="8" borderId="1" xfId="0" applyNumberFormat="1" applyFont="1" applyFill="1" applyBorder="1" applyAlignment="1">
      <alignment horizontal="center" vertical="center"/>
    </xf>
    <xf numFmtId="0" fontId="10" fillId="9" borderId="0" xfId="0" applyFont="1" applyFill="1" applyAlignment="1">
      <alignment horizontal="center" vertical="center"/>
    </xf>
    <xf numFmtId="0" fontId="6" fillId="4" borderId="7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5" borderId="11" xfId="20" applyFont="1" applyFill="1" applyBorder="1" applyAlignment="1">
      <alignment horizontal="center" vertical="center"/>
    </xf>
    <xf numFmtId="0" fontId="5" fillId="0" borderId="0" xfId="20" applyFont="1" applyAlignment="1">
      <alignment horizontal="left" vertical="center"/>
    </xf>
    <xf numFmtId="0" fontId="5" fillId="0" borderId="0" xfId="20" applyFont="1" applyAlignment="1">
      <alignment horizontal="center" vertical="center"/>
    </xf>
    <xf numFmtId="0" fontId="9" fillId="2" borderId="3" xfId="20" applyFont="1" applyFill="1" applyBorder="1" applyAlignment="1">
      <alignment horizontal="center" vertical="center" wrapText="1"/>
    </xf>
    <xf numFmtId="0" fontId="9" fillId="2" borderId="1" xfId="20" applyFont="1" applyFill="1" applyBorder="1" applyAlignment="1">
      <alignment horizontal="center" vertical="center" wrapText="1"/>
    </xf>
    <xf numFmtId="0" fontId="9" fillId="3" borderId="1" xfId="20" applyFont="1" applyFill="1" applyBorder="1" applyAlignment="1">
      <alignment horizontal="center" vertical="center"/>
    </xf>
    <xf numFmtId="0" fontId="9" fillId="2" borderId="16" xfId="20" applyFont="1" applyFill="1" applyBorder="1" applyAlignment="1">
      <alignment horizontal="center" vertical="center" wrapText="1"/>
    </xf>
    <xf numFmtId="0" fontId="9" fillId="2" borderId="24" xfId="20" applyFont="1" applyFill="1" applyBorder="1" applyAlignment="1">
      <alignment horizontal="center" vertical="center" wrapText="1"/>
    </xf>
    <xf numFmtId="0" fontId="9" fillId="2" borderId="10" xfId="20" applyFont="1" applyFill="1" applyBorder="1" applyAlignment="1">
      <alignment horizontal="center" vertical="center" wrapText="1"/>
    </xf>
    <xf numFmtId="0" fontId="9" fillId="2" borderId="1" xfId="20" applyFont="1" applyFill="1" applyBorder="1" applyAlignment="1">
      <alignment horizontal="center" vertical="center" wrapText="1"/>
    </xf>
    <xf numFmtId="0" fontId="5" fillId="0" borderId="1" xfId="20" applyFont="1" applyBorder="1" applyAlignment="1">
      <alignment horizontal="left" vertical="center"/>
    </xf>
    <xf numFmtId="9" fontId="5" fillId="0" borderId="1" xfId="20" applyNumberFormat="1" applyFont="1" applyBorder="1" applyAlignment="1">
      <alignment horizontal="center" vertical="center"/>
    </xf>
    <xf numFmtId="0" fontId="5" fillId="6" borderId="1" xfId="20" applyFont="1" applyFill="1" applyBorder="1" applyAlignment="1">
      <alignment horizontal="center" vertical="center" wrapText="1"/>
    </xf>
    <xf numFmtId="0" fontId="5" fillId="6" borderId="1" xfId="20" applyFont="1" applyFill="1" applyBorder="1" applyAlignment="1">
      <alignment horizontal="left" vertical="center" wrapText="1"/>
    </xf>
    <xf numFmtId="167" fontId="5" fillId="0" borderId="1" xfId="20" applyNumberFormat="1" applyFont="1" applyBorder="1" applyAlignment="1">
      <alignment horizontal="center" vertical="center"/>
    </xf>
    <xf numFmtId="167" fontId="5" fillId="0" borderId="1" xfId="20" applyNumberFormat="1" applyFont="1" applyBorder="1" applyAlignment="1">
      <alignment horizontal="left" vertical="center"/>
    </xf>
    <xf numFmtId="0" fontId="5" fillId="0" borderId="1" xfId="20" applyFont="1" applyBorder="1" applyAlignment="1">
      <alignment horizontal="left" vertical="center" wrapText="1"/>
    </xf>
    <xf numFmtId="0" fontId="5" fillId="0" borderId="1" xfId="20" applyFont="1" applyBorder="1" applyAlignment="1">
      <alignment horizontal="center" vertical="center" wrapText="1"/>
    </xf>
    <xf numFmtId="167" fontId="5" fillId="0" borderId="0" xfId="20" applyNumberFormat="1" applyFont="1" applyAlignment="1">
      <alignment horizontal="left" vertical="center"/>
    </xf>
    <xf numFmtId="0" fontId="6" fillId="13" borderId="1" xfId="20" applyFont="1" applyFill="1" applyBorder="1" applyAlignment="1">
      <alignment horizontal="left" vertical="center"/>
    </xf>
    <xf numFmtId="167" fontId="8" fillId="13" borderId="1" xfId="20" applyNumberFormat="1" applyFont="1" applyFill="1" applyBorder="1" applyAlignment="1">
      <alignment horizontal="left" vertical="center"/>
    </xf>
    <xf numFmtId="0" fontId="6" fillId="14" borderId="0" xfId="20" applyFont="1" applyFill="1" applyAlignment="1">
      <alignment horizontal="left" vertical="center"/>
    </xf>
    <xf numFmtId="167" fontId="6" fillId="14" borderId="0" xfId="20" applyNumberFormat="1" applyFont="1" applyFill="1" applyAlignment="1">
      <alignment horizontal="left" vertical="center"/>
    </xf>
    <xf numFmtId="0" fontId="5" fillId="13" borderId="1" xfId="20" applyFont="1" applyFill="1" applyBorder="1" applyAlignment="1">
      <alignment horizontal="left" vertical="center"/>
    </xf>
    <xf numFmtId="167" fontId="5" fillId="13" borderId="1" xfId="20" applyNumberFormat="1" applyFont="1" applyFill="1" applyBorder="1" applyAlignment="1">
      <alignment horizontal="left" vertical="center"/>
    </xf>
  </cellXfs>
  <cellStyles count="21">
    <cellStyle name="Hipervínculo" xfId="19" builtinId="8"/>
    <cellStyle name="Millares" xfId="16" builtinId="3"/>
    <cellStyle name="Moneda" xfId="17" builtinId="4"/>
    <cellStyle name="Moneda [0] 2" xfId="3" xr:uid="{00000000-0005-0000-0000-000001000000}"/>
    <cellStyle name="Moneda 10" xfId="12" xr:uid="{00000000-0005-0000-0000-000002000000}"/>
    <cellStyle name="Moneda 11" xfId="13" xr:uid="{00000000-0005-0000-0000-000003000000}"/>
    <cellStyle name="Moneda 12" xfId="14" xr:uid="{00000000-0005-0000-0000-000004000000}"/>
    <cellStyle name="Moneda 13" xfId="15" xr:uid="{00000000-0005-0000-0000-000005000000}"/>
    <cellStyle name="Moneda 14" xfId="18" xr:uid="{EBA6E767-06F9-444F-9280-F6CA93979135}"/>
    <cellStyle name="Moneda 2" xfId="4" xr:uid="{00000000-0005-0000-0000-000006000000}"/>
    <cellStyle name="Moneda 3" xfId="5" xr:uid="{00000000-0005-0000-0000-000007000000}"/>
    <cellStyle name="Moneda 4" xfId="6" xr:uid="{00000000-0005-0000-0000-000008000000}"/>
    <cellStyle name="Moneda 5" xfId="7" xr:uid="{00000000-0005-0000-0000-000009000000}"/>
    <cellStyle name="Moneda 6" xfId="8" xr:uid="{00000000-0005-0000-0000-00000A000000}"/>
    <cellStyle name="Moneda 7" xfId="9" xr:uid="{00000000-0005-0000-0000-00000B000000}"/>
    <cellStyle name="Moneda 8" xfId="10" xr:uid="{00000000-0005-0000-0000-00000C000000}"/>
    <cellStyle name="Moneda 9" xfId="11" xr:uid="{00000000-0005-0000-0000-00000D000000}"/>
    <cellStyle name="Normal" xfId="0" builtinId="0"/>
    <cellStyle name="Normal 2" xfId="1" xr:uid="{00000000-0005-0000-0000-00000F000000}"/>
    <cellStyle name="Normal 3" xfId="2" xr:uid="{00000000-0005-0000-0000-000010000000}"/>
    <cellStyle name="Normal 4" xfId="20" xr:uid="{5C621400-30B0-46B9-AC88-4648E8410A1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arango@tresasolutions.com" TargetMode="External"/><Relationship Id="rId1" Type="http://schemas.openxmlformats.org/officeDocument/2006/relationships/hyperlink" Target="mailto:aarango@tresasolutions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aarango@tresasolutions.com" TargetMode="External"/><Relationship Id="rId1" Type="http://schemas.openxmlformats.org/officeDocument/2006/relationships/hyperlink" Target="mailto:aarango@tresasolutions.com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mailto:aarango@tresasolutions.com" TargetMode="External"/><Relationship Id="rId1" Type="http://schemas.openxmlformats.org/officeDocument/2006/relationships/hyperlink" Target="mailto:aarango@tresasolution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AS53"/>
  <sheetViews>
    <sheetView topLeftCell="I1" zoomScale="80" zoomScaleNormal="80" workbookViewId="0">
      <selection activeCell="S3" sqref="S3:S6"/>
    </sheetView>
  </sheetViews>
  <sheetFormatPr baseColWidth="10" defaultColWidth="12" defaultRowHeight="12.75" x14ac:dyDescent="0.2"/>
  <cols>
    <col min="1" max="1" width="6.33203125" style="11" customWidth="1"/>
    <col min="2" max="2" width="13" style="14" customWidth="1"/>
    <col min="3" max="3" width="38.6640625" style="11" customWidth="1"/>
    <col min="4" max="4" width="12" style="14"/>
    <col min="5" max="5" width="16.1640625" style="11" customWidth="1"/>
    <col min="6" max="6" width="12.83203125" style="11" customWidth="1"/>
    <col min="7" max="7" width="13" style="11" customWidth="1"/>
    <col min="8" max="8" width="24.33203125" style="11" customWidth="1"/>
    <col min="9" max="9" width="24.33203125" style="31" customWidth="1"/>
    <col min="10" max="10" width="15" style="11" customWidth="1"/>
    <col min="11" max="11" width="11.6640625" style="11" customWidth="1"/>
    <col min="12" max="12" width="12.33203125" style="11" customWidth="1"/>
    <col min="13" max="13" width="16" style="11" customWidth="1"/>
    <col min="14" max="14" width="24.33203125" style="31" customWidth="1"/>
    <col min="15" max="15" width="13.83203125" style="11" customWidth="1"/>
    <col min="16" max="16" width="11.83203125" style="11" customWidth="1"/>
    <col min="17" max="17" width="21.83203125" style="11" customWidth="1"/>
    <col min="18" max="18" width="16" style="11" customWidth="1"/>
    <col min="19" max="19" width="24.33203125" style="31" customWidth="1"/>
    <col min="20" max="20" width="14.33203125" style="11" customWidth="1"/>
    <col min="21" max="21" width="11.6640625" style="11" customWidth="1"/>
    <col min="22" max="22" width="12.6640625" style="11" customWidth="1"/>
    <col min="23" max="23" width="19.1640625" style="11" customWidth="1"/>
    <col min="24" max="24" width="24.33203125" style="31" customWidth="1"/>
    <col min="25" max="16384" width="12" style="11"/>
  </cols>
  <sheetData>
    <row r="1" spans="1:45" ht="26.25" x14ac:dyDescent="0.2">
      <c r="A1" s="55" t="s">
        <v>121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11"/>
    </row>
    <row r="2" spans="1:45" ht="26.25" x14ac:dyDescent="0.2">
      <c r="A2" s="56" t="s">
        <v>122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11"/>
    </row>
    <row r="3" spans="1:45" ht="26.25" x14ac:dyDescent="0.2">
      <c r="A3" s="49"/>
      <c r="B3" s="50"/>
      <c r="C3" s="50"/>
      <c r="D3" s="51"/>
      <c r="E3" s="43" t="s">
        <v>51</v>
      </c>
      <c r="F3" s="44"/>
      <c r="G3" s="44"/>
      <c r="H3" s="45"/>
      <c r="I3" s="29"/>
      <c r="J3" s="43" t="s">
        <v>52</v>
      </c>
      <c r="K3" s="44"/>
      <c r="L3" s="44"/>
      <c r="M3" s="45"/>
      <c r="N3" s="57" t="s">
        <v>143</v>
      </c>
      <c r="O3" s="43" t="s">
        <v>63</v>
      </c>
      <c r="P3" s="44"/>
      <c r="Q3" s="44"/>
      <c r="R3" s="45"/>
      <c r="S3" s="57" t="s">
        <v>143</v>
      </c>
      <c r="T3" s="43" t="s">
        <v>133</v>
      </c>
      <c r="U3" s="44"/>
      <c r="V3" s="44"/>
      <c r="W3" s="45"/>
      <c r="X3" s="57" t="s">
        <v>143</v>
      </c>
    </row>
    <row r="4" spans="1:45" ht="33.75" customHeight="1" x14ac:dyDescent="0.2">
      <c r="A4" s="54" t="s">
        <v>5</v>
      </c>
      <c r="B4" s="54" t="s">
        <v>8</v>
      </c>
      <c r="C4" s="24" t="s">
        <v>6</v>
      </c>
      <c r="D4" s="54" t="s">
        <v>3</v>
      </c>
      <c r="E4" s="54" t="s">
        <v>4</v>
      </c>
      <c r="F4" s="54" t="s">
        <v>94</v>
      </c>
      <c r="G4" s="54" t="s">
        <v>1</v>
      </c>
      <c r="H4" s="54" t="s">
        <v>123</v>
      </c>
      <c r="I4" s="57" t="s">
        <v>143</v>
      </c>
      <c r="J4" s="54" t="s">
        <v>4</v>
      </c>
      <c r="K4" s="54" t="s">
        <v>94</v>
      </c>
      <c r="L4" s="54" t="s">
        <v>1</v>
      </c>
      <c r="M4" s="54" t="s">
        <v>123</v>
      </c>
      <c r="N4" s="58"/>
      <c r="O4" s="54" t="s">
        <v>4</v>
      </c>
      <c r="P4" s="54" t="s">
        <v>94</v>
      </c>
      <c r="Q4" s="54" t="s">
        <v>1</v>
      </c>
      <c r="R4" s="54" t="s">
        <v>123</v>
      </c>
      <c r="S4" s="58"/>
      <c r="T4" s="54" t="s">
        <v>4</v>
      </c>
      <c r="U4" s="54" t="s">
        <v>94</v>
      </c>
      <c r="V4" s="54" t="s">
        <v>1</v>
      </c>
      <c r="W4" s="54" t="s">
        <v>123</v>
      </c>
      <c r="X4" s="58"/>
      <c r="AS4" s="11">
        <v>1.19</v>
      </c>
    </row>
    <row r="5" spans="1:45" ht="21.75" customHeight="1" x14ac:dyDescent="0.2">
      <c r="A5" s="54"/>
      <c r="B5" s="54"/>
      <c r="C5" s="24" t="s">
        <v>7</v>
      </c>
      <c r="D5" s="54"/>
      <c r="E5" s="54"/>
      <c r="F5" s="54"/>
      <c r="G5" s="54"/>
      <c r="H5" s="54"/>
      <c r="I5" s="58"/>
      <c r="J5" s="54"/>
      <c r="K5" s="54"/>
      <c r="L5" s="54"/>
      <c r="M5" s="54"/>
      <c r="N5" s="30" t="s">
        <v>145</v>
      </c>
      <c r="O5" s="54"/>
      <c r="P5" s="54"/>
      <c r="Q5" s="54"/>
      <c r="R5" s="54"/>
      <c r="S5" s="30" t="s">
        <v>145</v>
      </c>
      <c r="T5" s="54"/>
      <c r="U5" s="54"/>
      <c r="V5" s="54"/>
      <c r="W5" s="54"/>
      <c r="X5" s="30" t="s">
        <v>145</v>
      </c>
      <c r="AS5" s="11">
        <v>1.19</v>
      </c>
    </row>
    <row r="6" spans="1:45" ht="21" customHeight="1" x14ac:dyDescent="0.2">
      <c r="A6" s="17">
        <v>1</v>
      </c>
      <c r="B6" s="17">
        <v>30111601</v>
      </c>
      <c r="C6" s="18" t="s">
        <v>33</v>
      </c>
      <c r="D6" s="17" t="s">
        <v>11</v>
      </c>
      <c r="E6" s="17">
        <v>1024</v>
      </c>
      <c r="F6" s="19">
        <v>31155.882352941175</v>
      </c>
      <c r="G6" s="20">
        <f>F6+(F6*19%)</f>
        <v>37075.5</v>
      </c>
      <c r="H6" s="19">
        <f>G6*E6</f>
        <v>37965312</v>
      </c>
      <c r="I6" s="30" t="s">
        <v>145</v>
      </c>
      <c r="J6" s="17">
        <v>750</v>
      </c>
      <c r="K6" s="19">
        <v>35147.478991596639</v>
      </c>
      <c r="L6" s="21">
        <f>K6+(K6*19%)</f>
        <v>41825.5</v>
      </c>
      <c r="M6" s="19">
        <f>L6*J6</f>
        <v>31369125</v>
      </c>
      <c r="N6" s="30" t="s">
        <v>145</v>
      </c>
      <c r="O6" s="17">
        <v>750</v>
      </c>
      <c r="P6" s="19">
        <v>35147.478991596639</v>
      </c>
      <c r="Q6" s="21">
        <f>P6+(P6*19%)</f>
        <v>41825.5</v>
      </c>
      <c r="R6" s="19">
        <f>Q6*O6</f>
        <v>31369125</v>
      </c>
      <c r="S6" s="30" t="s">
        <v>145</v>
      </c>
      <c r="T6" s="17">
        <v>750</v>
      </c>
      <c r="U6" s="19">
        <v>35147.478991596639</v>
      </c>
      <c r="V6" s="21">
        <f>U6+(U6*19%)</f>
        <v>41825.5</v>
      </c>
      <c r="W6" s="22">
        <f>V6*T6</f>
        <v>31369125</v>
      </c>
      <c r="X6" s="30" t="s">
        <v>145</v>
      </c>
      <c r="AS6" s="11">
        <v>1.19</v>
      </c>
    </row>
    <row r="7" spans="1:45" x14ac:dyDescent="0.2">
      <c r="A7" s="17">
        <v>2</v>
      </c>
      <c r="B7" s="17">
        <v>30111801</v>
      </c>
      <c r="C7" s="18" t="s">
        <v>34</v>
      </c>
      <c r="D7" s="17" t="s">
        <v>60</v>
      </c>
      <c r="E7" s="23">
        <v>68</v>
      </c>
      <c r="F7" s="19">
        <v>87088.298319327732</v>
      </c>
      <c r="G7" s="20">
        <f t="shared" ref="G7:G35" si="0">F7+(F7*19%)</f>
        <v>103635.075</v>
      </c>
      <c r="H7" s="19">
        <f t="shared" ref="H7:H35" si="1">G7*E7</f>
        <v>7047185.0999999996</v>
      </c>
      <c r="I7" s="30" t="s">
        <v>145</v>
      </c>
      <c r="J7" s="17">
        <v>48</v>
      </c>
      <c r="K7" s="19">
        <v>104735.35714285714</v>
      </c>
      <c r="L7" s="21">
        <f t="shared" ref="L7:L35" si="2">K7+(K7*19%)</f>
        <v>124635.07500000001</v>
      </c>
      <c r="M7" s="19">
        <f t="shared" ref="M7:M35" si="3">L7*J7</f>
        <v>5982483.6000000006</v>
      </c>
      <c r="N7" s="30" t="s">
        <v>145</v>
      </c>
      <c r="O7" s="17">
        <v>48</v>
      </c>
      <c r="P7" s="19">
        <v>104735.35714285714</v>
      </c>
      <c r="Q7" s="21">
        <f t="shared" ref="Q7:Q35" si="4">P7+(P7*19%)</f>
        <v>124635.07500000001</v>
      </c>
      <c r="R7" s="19">
        <f t="shared" ref="R7:R35" si="5">Q7*O7</f>
        <v>5982483.6000000006</v>
      </c>
      <c r="S7" s="30" t="s">
        <v>145</v>
      </c>
      <c r="T7" s="17">
        <v>48</v>
      </c>
      <c r="U7" s="19">
        <v>104735.35714285714</v>
      </c>
      <c r="V7" s="21">
        <f t="shared" ref="V7:V35" si="6">U7+(U7*19%)</f>
        <v>124635.07500000001</v>
      </c>
      <c r="W7" s="22">
        <f t="shared" ref="W7:W35" si="7">V7*T7</f>
        <v>5982483.6000000006</v>
      </c>
      <c r="X7" s="30" t="s">
        <v>145</v>
      </c>
      <c r="AS7" s="11">
        <v>1.19</v>
      </c>
    </row>
    <row r="8" spans="1:45" x14ac:dyDescent="0.2">
      <c r="A8" s="17">
        <v>3</v>
      </c>
      <c r="B8" s="17">
        <v>30111801</v>
      </c>
      <c r="C8" s="18" t="s">
        <v>35</v>
      </c>
      <c r="D8" s="17" t="s">
        <v>60</v>
      </c>
      <c r="E8" s="23">
        <v>96</v>
      </c>
      <c r="F8" s="19">
        <v>148521.89075630251</v>
      </c>
      <c r="G8" s="20">
        <f t="shared" si="0"/>
        <v>176741.05</v>
      </c>
      <c r="H8" s="19">
        <f t="shared" si="1"/>
        <v>16967140.799999997</v>
      </c>
      <c r="I8" s="30" t="s">
        <v>145</v>
      </c>
      <c r="J8" s="23">
        <v>68</v>
      </c>
      <c r="K8" s="19">
        <v>175832.81512605044</v>
      </c>
      <c r="L8" s="21">
        <f t="shared" si="2"/>
        <v>209241.05000000002</v>
      </c>
      <c r="M8" s="19">
        <f t="shared" si="3"/>
        <v>14228391.4</v>
      </c>
      <c r="N8" s="30" t="s">
        <v>145</v>
      </c>
      <c r="O8" s="23">
        <v>68</v>
      </c>
      <c r="P8" s="19">
        <v>175832.81512605044</v>
      </c>
      <c r="Q8" s="21">
        <f t="shared" si="4"/>
        <v>209241.05000000002</v>
      </c>
      <c r="R8" s="19">
        <f t="shared" si="5"/>
        <v>14228391.4</v>
      </c>
      <c r="S8" s="30" t="s">
        <v>145</v>
      </c>
      <c r="T8" s="23">
        <v>68</v>
      </c>
      <c r="U8" s="19">
        <v>175832.81512605044</v>
      </c>
      <c r="V8" s="21">
        <f t="shared" si="6"/>
        <v>209241.05000000002</v>
      </c>
      <c r="W8" s="22">
        <f t="shared" si="7"/>
        <v>14228391.4</v>
      </c>
      <c r="X8" s="30" t="s">
        <v>145</v>
      </c>
      <c r="AS8" s="11">
        <v>1.19</v>
      </c>
    </row>
    <row r="9" spans="1:45" ht="25.5" x14ac:dyDescent="0.2">
      <c r="A9" s="17">
        <v>4</v>
      </c>
      <c r="B9" s="17">
        <v>30111801</v>
      </c>
      <c r="C9" s="18" t="s">
        <v>61</v>
      </c>
      <c r="D9" s="17" t="s">
        <v>60</v>
      </c>
      <c r="E9" s="23">
        <v>10</v>
      </c>
      <c r="F9" s="19">
        <v>179985.47478991596</v>
      </c>
      <c r="G9" s="20">
        <f t="shared" si="0"/>
        <v>214182.715</v>
      </c>
      <c r="H9" s="19">
        <f t="shared" si="1"/>
        <v>2141827.15</v>
      </c>
      <c r="I9" s="30" t="s">
        <v>145</v>
      </c>
      <c r="J9" s="23">
        <v>6</v>
      </c>
      <c r="K9" s="19">
        <v>186287.99579831935</v>
      </c>
      <c r="L9" s="21">
        <f t="shared" si="2"/>
        <v>221682.71500000003</v>
      </c>
      <c r="M9" s="19">
        <f t="shared" si="3"/>
        <v>1330096.29</v>
      </c>
      <c r="N9" s="30" t="s">
        <v>145</v>
      </c>
      <c r="O9" s="23">
        <v>6</v>
      </c>
      <c r="P9" s="19">
        <v>186287.99579831935</v>
      </c>
      <c r="Q9" s="21">
        <f t="shared" si="4"/>
        <v>221682.71500000003</v>
      </c>
      <c r="R9" s="19">
        <f t="shared" si="5"/>
        <v>1330096.29</v>
      </c>
      <c r="S9" s="30" t="s">
        <v>145</v>
      </c>
      <c r="T9" s="23">
        <v>6</v>
      </c>
      <c r="U9" s="19">
        <v>186287.99579831935</v>
      </c>
      <c r="V9" s="21">
        <f t="shared" si="6"/>
        <v>221682.71500000003</v>
      </c>
      <c r="W9" s="22">
        <f t="shared" si="7"/>
        <v>1330096.29</v>
      </c>
      <c r="X9" s="30" t="s">
        <v>145</v>
      </c>
      <c r="AS9" s="11">
        <v>1.19</v>
      </c>
    </row>
    <row r="10" spans="1:45" x14ac:dyDescent="0.2">
      <c r="A10" s="17">
        <v>5</v>
      </c>
      <c r="B10" s="17">
        <v>30111801</v>
      </c>
      <c r="C10" s="18" t="s">
        <v>36</v>
      </c>
      <c r="D10" s="17" t="s">
        <v>60</v>
      </c>
      <c r="E10" s="23">
        <v>168</v>
      </c>
      <c r="F10" s="19">
        <v>94995.487394957978</v>
      </c>
      <c r="G10" s="20">
        <f t="shared" si="0"/>
        <v>113044.62999999999</v>
      </c>
      <c r="H10" s="19">
        <f t="shared" si="1"/>
        <v>18991497.84</v>
      </c>
      <c r="I10" s="30" t="s">
        <v>145</v>
      </c>
      <c r="J10" s="17">
        <v>120</v>
      </c>
      <c r="K10" s="19">
        <v>103398.84873949579</v>
      </c>
      <c r="L10" s="21">
        <f t="shared" si="2"/>
        <v>123044.62999999999</v>
      </c>
      <c r="M10" s="19">
        <f t="shared" si="3"/>
        <v>14765355.6</v>
      </c>
      <c r="N10" s="30" t="s">
        <v>145</v>
      </c>
      <c r="O10" s="17">
        <v>120</v>
      </c>
      <c r="P10" s="19">
        <v>103398.84873949579</v>
      </c>
      <c r="Q10" s="21">
        <f t="shared" si="4"/>
        <v>123044.62999999999</v>
      </c>
      <c r="R10" s="19">
        <f t="shared" si="5"/>
        <v>14765355.6</v>
      </c>
      <c r="S10" s="30" t="s">
        <v>145</v>
      </c>
      <c r="T10" s="17">
        <v>120</v>
      </c>
      <c r="U10" s="19">
        <v>103398.84873949579</v>
      </c>
      <c r="V10" s="21">
        <f t="shared" si="6"/>
        <v>123044.62999999999</v>
      </c>
      <c r="W10" s="22">
        <f t="shared" si="7"/>
        <v>14765355.6</v>
      </c>
      <c r="X10" s="30" t="s">
        <v>145</v>
      </c>
      <c r="AS10" s="11">
        <v>1.19</v>
      </c>
    </row>
    <row r="11" spans="1:45" ht="25.5" x14ac:dyDescent="0.2">
      <c r="A11" s="17">
        <v>6</v>
      </c>
      <c r="B11" s="17">
        <v>30102303</v>
      </c>
      <c r="C11" s="18" t="s">
        <v>37</v>
      </c>
      <c r="D11" s="17" t="s">
        <v>12</v>
      </c>
      <c r="E11" s="23">
        <v>34</v>
      </c>
      <c r="F11" s="19">
        <v>122239.91596638656</v>
      </c>
      <c r="G11" s="20">
        <f t="shared" si="0"/>
        <v>145465.5</v>
      </c>
      <c r="H11" s="19">
        <f t="shared" si="1"/>
        <v>4945827</v>
      </c>
      <c r="I11" s="30" t="s">
        <v>145</v>
      </c>
      <c r="J11" s="17">
        <v>24</v>
      </c>
      <c r="K11" s="19">
        <v>129382.7731092437</v>
      </c>
      <c r="L11" s="21">
        <f t="shared" si="2"/>
        <v>153965.5</v>
      </c>
      <c r="M11" s="19">
        <f t="shared" si="3"/>
        <v>3695172</v>
      </c>
      <c r="N11" s="30" t="s">
        <v>145</v>
      </c>
      <c r="O11" s="17">
        <v>24</v>
      </c>
      <c r="P11" s="19">
        <v>129382.7731092437</v>
      </c>
      <c r="Q11" s="21">
        <f t="shared" si="4"/>
        <v>153965.5</v>
      </c>
      <c r="R11" s="19">
        <f t="shared" si="5"/>
        <v>3695172</v>
      </c>
      <c r="S11" s="30" t="s">
        <v>145</v>
      </c>
      <c r="T11" s="17">
        <v>24</v>
      </c>
      <c r="U11" s="19">
        <v>129382.7731092437</v>
      </c>
      <c r="V11" s="21">
        <f t="shared" si="6"/>
        <v>153965.5</v>
      </c>
      <c r="W11" s="22">
        <f t="shared" si="7"/>
        <v>3695172</v>
      </c>
      <c r="X11" s="30" t="s">
        <v>145</v>
      </c>
      <c r="AS11" s="11">
        <v>1.19</v>
      </c>
    </row>
    <row r="12" spans="1:45" ht="25.5" x14ac:dyDescent="0.2">
      <c r="A12" s="17">
        <v>7</v>
      </c>
      <c r="B12" s="17">
        <v>30102403</v>
      </c>
      <c r="C12" s="18" t="s">
        <v>38</v>
      </c>
      <c r="D12" s="17" t="s">
        <v>12</v>
      </c>
      <c r="E12" s="23">
        <v>1480</v>
      </c>
      <c r="F12" s="19">
        <v>14823.949579831933</v>
      </c>
      <c r="G12" s="20">
        <f t="shared" si="0"/>
        <v>17640.5</v>
      </c>
      <c r="H12" s="19">
        <f t="shared" si="1"/>
        <v>26107940</v>
      </c>
      <c r="I12" s="30" t="s">
        <v>145</v>
      </c>
      <c r="J12" s="17">
        <v>910</v>
      </c>
      <c r="K12" s="19">
        <v>15664.285714285714</v>
      </c>
      <c r="L12" s="21">
        <f t="shared" si="2"/>
        <v>18640.5</v>
      </c>
      <c r="M12" s="19">
        <f t="shared" si="3"/>
        <v>16962855</v>
      </c>
      <c r="N12" s="30" t="s">
        <v>145</v>
      </c>
      <c r="O12" s="17">
        <v>910</v>
      </c>
      <c r="P12" s="19">
        <v>15664.285714285714</v>
      </c>
      <c r="Q12" s="21">
        <f t="shared" si="4"/>
        <v>18640.5</v>
      </c>
      <c r="R12" s="19">
        <f t="shared" si="5"/>
        <v>16962855</v>
      </c>
      <c r="S12" s="30" t="s">
        <v>145</v>
      </c>
      <c r="T12" s="17">
        <v>910</v>
      </c>
      <c r="U12" s="19">
        <v>15664.285714285714</v>
      </c>
      <c r="V12" s="21">
        <f t="shared" si="6"/>
        <v>18640.5</v>
      </c>
      <c r="W12" s="22">
        <f t="shared" si="7"/>
        <v>16962855</v>
      </c>
      <c r="X12" s="30" t="s">
        <v>145</v>
      </c>
      <c r="AS12" s="11">
        <v>1.19</v>
      </c>
    </row>
    <row r="13" spans="1:45" x14ac:dyDescent="0.2">
      <c r="A13" s="17">
        <v>8</v>
      </c>
      <c r="B13" s="17">
        <v>31152209</v>
      </c>
      <c r="C13" s="18" t="s">
        <v>39</v>
      </c>
      <c r="D13" s="17" t="s">
        <v>13</v>
      </c>
      <c r="E13" s="23">
        <v>152</v>
      </c>
      <c r="F13" s="19">
        <v>8091.2605042016803</v>
      </c>
      <c r="G13" s="20">
        <f t="shared" si="0"/>
        <v>9628.6</v>
      </c>
      <c r="H13" s="19">
        <f t="shared" si="1"/>
        <v>1463547.2</v>
      </c>
      <c r="I13" s="30" t="s">
        <v>145</v>
      </c>
      <c r="J13" s="17">
        <v>108</v>
      </c>
      <c r="K13" s="19">
        <v>8511.4285714285725</v>
      </c>
      <c r="L13" s="21">
        <f t="shared" si="2"/>
        <v>10128.600000000002</v>
      </c>
      <c r="M13" s="19">
        <f t="shared" si="3"/>
        <v>1093888.8000000003</v>
      </c>
      <c r="N13" s="30" t="s">
        <v>145</v>
      </c>
      <c r="O13" s="17">
        <v>108</v>
      </c>
      <c r="P13" s="19">
        <v>8511.4285714285725</v>
      </c>
      <c r="Q13" s="21">
        <f t="shared" si="4"/>
        <v>10128.600000000002</v>
      </c>
      <c r="R13" s="19">
        <f t="shared" si="5"/>
        <v>1093888.8000000003</v>
      </c>
      <c r="S13" s="30" t="s">
        <v>145</v>
      </c>
      <c r="T13" s="17">
        <v>108</v>
      </c>
      <c r="U13" s="19">
        <v>8511.4285714285725</v>
      </c>
      <c r="V13" s="21">
        <f t="shared" si="6"/>
        <v>10128.600000000002</v>
      </c>
      <c r="W13" s="22">
        <f t="shared" si="7"/>
        <v>1093888.8000000003</v>
      </c>
      <c r="X13" s="30" t="s">
        <v>145</v>
      </c>
      <c r="AS13" s="11">
        <v>1.19</v>
      </c>
    </row>
    <row r="14" spans="1:45" ht="25.5" customHeight="1" x14ac:dyDescent="0.2">
      <c r="A14" s="17">
        <v>9</v>
      </c>
      <c r="B14" s="17">
        <v>31162002</v>
      </c>
      <c r="C14" s="18" t="s">
        <v>18</v>
      </c>
      <c r="D14" s="17" t="s">
        <v>14</v>
      </c>
      <c r="E14" s="17">
        <v>60</v>
      </c>
      <c r="F14" s="19">
        <v>4881.09243697479</v>
      </c>
      <c r="G14" s="20">
        <f t="shared" si="0"/>
        <v>5808.5</v>
      </c>
      <c r="H14" s="19">
        <f t="shared" si="1"/>
        <v>348510</v>
      </c>
      <c r="I14" s="30" t="s">
        <v>145</v>
      </c>
      <c r="J14" s="17">
        <v>60</v>
      </c>
      <c r="K14" s="19">
        <v>5469.3277310924368</v>
      </c>
      <c r="L14" s="21">
        <f t="shared" si="2"/>
        <v>6508.5</v>
      </c>
      <c r="M14" s="19">
        <f t="shared" si="3"/>
        <v>390510</v>
      </c>
      <c r="N14" s="30" t="s">
        <v>145</v>
      </c>
      <c r="O14" s="17">
        <v>60</v>
      </c>
      <c r="P14" s="19">
        <v>5469.3277310924368</v>
      </c>
      <c r="Q14" s="21">
        <f t="shared" si="4"/>
        <v>6508.5</v>
      </c>
      <c r="R14" s="19">
        <f t="shared" si="5"/>
        <v>390510</v>
      </c>
      <c r="S14" s="30" t="s">
        <v>145</v>
      </c>
      <c r="T14" s="17">
        <v>60</v>
      </c>
      <c r="U14" s="19">
        <v>5469.3277310924368</v>
      </c>
      <c r="V14" s="21">
        <f t="shared" si="6"/>
        <v>6508.5</v>
      </c>
      <c r="W14" s="22">
        <f t="shared" si="7"/>
        <v>390510</v>
      </c>
      <c r="X14" s="30" t="s">
        <v>145</v>
      </c>
      <c r="AS14" s="11">
        <v>1.19</v>
      </c>
    </row>
    <row r="15" spans="1:45" ht="24.75" customHeight="1" x14ac:dyDescent="0.2">
      <c r="A15" s="17">
        <v>10</v>
      </c>
      <c r="B15" s="17">
        <v>31162002</v>
      </c>
      <c r="C15" s="18" t="s">
        <v>10</v>
      </c>
      <c r="D15" s="17" t="s">
        <v>14</v>
      </c>
      <c r="E15" s="17">
        <v>60</v>
      </c>
      <c r="F15" s="19">
        <v>4881.09243697479</v>
      </c>
      <c r="G15" s="20">
        <f t="shared" si="0"/>
        <v>5808.5</v>
      </c>
      <c r="H15" s="19">
        <f t="shared" si="1"/>
        <v>348510</v>
      </c>
      <c r="I15" s="30" t="s">
        <v>145</v>
      </c>
      <c r="J15" s="17">
        <v>60</v>
      </c>
      <c r="K15" s="19">
        <v>5469.3277310924368</v>
      </c>
      <c r="L15" s="21">
        <f t="shared" si="2"/>
        <v>6508.5</v>
      </c>
      <c r="M15" s="19">
        <f t="shared" si="3"/>
        <v>390510</v>
      </c>
      <c r="N15" s="30" t="s">
        <v>145</v>
      </c>
      <c r="O15" s="17">
        <v>60</v>
      </c>
      <c r="P15" s="19">
        <v>5469.3277310924368</v>
      </c>
      <c r="Q15" s="21">
        <f t="shared" si="4"/>
        <v>6508.5</v>
      </c>
      <c r="R15" s="19">
        <f t="shared" si="5"/>
        <v>390510</v>
      </c>
      <c r="S15" s="30" t="s">
        <v>145</v>
      </c>
      <c r="T15" s="17">
        <v>60</v>
      </c>
      <c r="U15" s="19">
        <v>5469.3277310924368</v>
      </c>
      <c r="V15" s="21">
        <f t="shared" si="6"/>
        <v>6508.5</v>
      </c>
      <c r="W15" s="22">
        <f t="shared" si="7"/>
        <v>390510</v>
      </c>
      <c r="X15" s="30" t="s">
        <v>145</v>
      </c>
      <c r="AS15" s="11">
        <v>1.19</v>
      </c>
    </row>
    <row r="16" spans="1:45" ht="22.5" customHeight="1" x14ac:dyDescent="0.2">
      <c r="A16" s="17">
        <v>11</v>
      </c>
      <c r="B16" s="17">
        <v>23271810</v>
      </c>
      <c r="C16" s="18" t="s">
        <v>40</v>
      </c>
      <c r="D16" s="17" t="s">
        <v>13</v>
      </c>
      <c r="E16" s="17">
        <v>15</v>
      </c>
      <c r="F16" s="19">
        <v>27629.823529411766</v>
      </c>
      <c r="G16" s="20">
        <f t="shared" si="0"/>
        <v>32879.490000000005</v>
      </c>
      <c r="H16" s="19">
        <f t="shared" si="1"/>
        <v>493192.35000000009</v>
      </c>
      <c r="I16" s="30" t="s">
        <v>145</v>
      </c>
      <c r="J16" s="17">
        <v>15</v>
      </c>
      <c r="K16" s="19">
        <v>29982.764705882353</v>
      </c>
      <c r="L16" s="21">
        <f t="shared" si="2"/>
        <v>35679.49</v>
      </c>
      <c r="M16" s="19">
        <f t="shared" si="3"/>
        <v>535192.35</v>
      </c>
      <c r="N16" s="30" t="s">
        <v>145</v>
      </c>
      <c r="O16" s="17">
        <v>15</v>
      </c>
      <c r="P16" s="19">
        <v>29982.764705882353</v>
      </c>
      <c r="Q16" s="21">
        <f t="shared" si="4"/>
        <v>35679.49</v>
      </c>
      <c r="R16" s="19">
        <f t="shared" si="5"/>
        <v>535192.35</v>
      </c>
      <c r="S16" s="30" t="s">
        <v>145</v>
      </c>
      <c r="T16" s="17">
        <v>15</v>
      </c>
      <c r="U16" s="19">
        <v>29982.764705882353</v>
      </c>
      <c r="V16" s="21">
        <f t="shared" si="6"/>
        <v>35679.49</v>
      </c>
      <c r="W16" s="22">
        <f t="shared" si="7"/>
        <v>535192.35</v>
      </c>
      <c r="X16" s="30" t="s">
        <v>145</v>
      </c>
      <c r="AS16" s="11">
        <v>1.19</v>
      </c>
    </row>
    <row r="17" spans="1:45" x14ac:dyDescent="0.2">
      <c r="A17" s="17">
        <v>12</v>
      </c>
      <c r="B17" s="17">
        <v>30102403</v>
      </c>
      <c r="C17" s="18" t="s">
        <v>62</v>
      </c>
      <c r="D17" s="17" t="s">
        <v>12</v>
      </c>
      <c r="E17" s="17">
        <v>900</v>
      </c>
      <c r="F17" s="19">
        <v>30372.470588235294</v>
      </c>
      <c r="G17" s="20">
        <f t="shared" si="0"/>
        <v>36143.24</v>
      </c>
      <c r="H17" s="19">
        <f t="shared" si="1"/>
        <v>32528916</v>
      </c>
      <c r="I17" s="30" t="s">
        <v>145</v>
      </c>
      <c r="J17" s="17">
        <v>650</v>
      </c>
      <c r="K17" s="19">
        <v>34553.142857142855</v>
      </c>
      <c r="L17" s="21">
        <f t="shared" si="2"/>
        <v>41118.239999999998</v>
      </c>
      <c r="M17" s="19">
        <f t="shared" si="3"/>
        <v>26726856</v>
      </c>
      <c r="N17" s="30" t="s">
        <v>145</v>
      </c>
      <c r="O17" s="17">
        <v>650</v>
      </c>
      <c r="P17" s="19">
        <v>34553.142857142855</v>
      </c>
      <c r="Q17" s="21">
        <f t="shared" si="4"/>
        <v>41118.239999999998</v>
      </c>
      <c r="R17" s="19">
        <f t="shared" si="5"/>
        <v>26726856</v>
      </c>
      <c r="S17" s="30" t="s">
        <v>145</v>
      </c>
      <c r="T17" s="17">
        <v>650</v>
      </c>
      <c r="U17" s="19">
        <v>34553.142857142855</v>
      </c>
      <c r="V17" s="21">
        <f t="shared" si="6"/>
        <v>41118.239999999998</v>
      </c>
      <c r="W17" s="22">
        <f t="shared" si="7"/>
        <v>26726856</v>
      </c>
      <c r="X17" s="30" t="s">
        <v>145</v>
      </c>
      <c r="AS17" s="11">
        <v>1.19</v>
      </c>
    </row>
    <row r="18" spans="1:45" x14ac:dyDescent="0.2">
      <c r="A18" s="17">
        <v>13</v>
      </c>
      <c r="B18" s="17">
        <v>27112838</v>
      </c>
      <c r="C18" s="18" t="s">
        <v>19</v>
      </c>
      <c r="D18" s="17" t="s">
        <v>12</v>
      </c>
      <c r="E18" s="17">
        <v>200</v>
      </c>
      <c r="F18" s="19">
        <v>3850.2563025210084</v>
      </c>
      <c r="G18" s="20">
        <f t="shared" si="0"/>
        <v>4581.8050000000003</v>
      </c>
      <c r="H18" s="19">
        <f t="shared" si="1"/>
        <v>916361</v>
      </c>
      <c r="I18" s="30" t="s">
        <v>145</v>
      </c>
      <c r="J18" s="17">
        <v>150</v>
      </c>
      <c r="K18" s="19">
        <v>4396.4747899159665</v>
      </c>
      <c r="L18" s="21">
        <f t="shared" si="2"/>
        <v>5231.8050000000003</v>
      </c>
      <c r="M18" s="19">
        <f t="shared" si="3"/>
        <v>784770.75</v>
      </c>
      <c r="N18" s="30" t="s">
        <v>145</v>
      </c>
      <c r="O18" s="17">
        <v>150</v>
      </c>
      <c r="P18" s="19">
        <v>4396.4747899159665</v>
      </c>
      <c r="Q18" s="21">
        <f t="shared" si="4"/>
        <v>5231.8050000000003</v>
      </c>
      <c r="R18" s="19">
        <f t="shared" si="5"/>
        <v>784770.75</v>
      </c>
      <c r="S18" s="30" t="s">
        <v>145</v>
      </c>
      <c r="T18" s="17">
        <v>150</v>
      </c>
      <c r="U18" s="19">
        <v>4396.4747899159665</v>
      </c>
      <c r="V18" s="21">
        <f t="shared" si="6"/>
        <v>5231.8050000000003</v>
      </c>
      <c r="W18" s="22">
        <f t="shared" si="7"/>
        <v>784770.75</v>
      </c>
      <c r="X18" s="30" t="s">
        <v>145</v>
      </c>
      <c r="AS18" s="11">
        <v>1.19</v>
      </c>
    </row>
    <row r="19" spans="1:45" ht="25.5" x14ac:dyDescent="0.2">
      <c r="A19" s="17">
        <v>14</v>
      </c>
      <c r="B19" s="17">
        <v>39120000</v>
      </c>
      <c r="C19" s="18" t="s">
        <v>28</v>
      </c>
      <c r="D19" s="17" t="s">
        <v>12</v>
      </c>
      <c r="E19" s="17">
        <v>4</v>
      </c>
      <c r="F19" s="19">
        <v>18702.941176470587</v>
      </c>
      <c r="G19" s="20">
        <f t="shared" si="0"/>
        <v>22256.5</v>
      </c>
      <c r="H19" s="19">
        <f t="shared" si="1"/>
        <v>89026</v>
      </c>
      <c r="I19" s="30" t="s">
        <v>145</v>
      </c>
      <c r="J19" s="17">
        <v>3</v>
      </c>
      <c r="K19" s="19">
        <v>19291.176470588238</v>
      </c>
      <c r="L19" s="21">
        <f t="shared" si="2"/>
        <v>22956.500000000004</v>
      </c>
      <c r="M19" s="19">
        <f t="shared" si="3"/>
        <v>68869.500000000015</v>
      </c>
      <c r="N19" s="30" t="s">
        <v>145</v>
      </c>
      <c r="O19" s="17">
        <v>3</v>
      </c>
      <c r="P19" s="19">
        <v>19291.176470588238</v>
      </c>
      <c r="Q19" s="21">
        <f t="shared" si="4"/>
        <v>22956.500000000004</v>
      </c>
      <c r="R19" s="19">
        <f t="shared" si="5"/>
        <v>68869.500000000015</v>
      </c>
      <c r="S19" s="30" t="s">
        <v>145</v>
      </c>
      <c r="T19" s="17">
        <v>3</v>
      </c>
      <c r="U19" s="19">
        <v>19291.176470588238</v>
      </c>
      <c r="V19" s="21">
        <f t="shared" si="6"/>
        <v>22956.500000000004</v>
      </c>
      <c r="W19" s="22">
        <f t="shared" si="7"/>
        <v>68869.500000000015</v>
      </c>
      <c r="X19" s="30" t="s">
        <v>145</v>
      </c>
      <c r="AS19" s="11">
        <v>1.19</v>
      </c>
    </row>
    <row r="20" spans="1:45" ht="25.5" x14ac:dyDescent="0.2">
      <c r="A20" s="17">
        <v>15</v>
      </c>
      <c r="B20" s="17">
        <v>30102306</v>
      </c>
      <c r="C20" s="18" t="s">
        <v>45</v>
      </c>
      <c r="D20" s="17" t="s">
        <v>12</v>
      </c>
      <c r="E20" s="17">
        <v>3</v>
      </c>
      <c r="F20" s="19">
        <v>89714.28571428571</v>
      </c>
      <c r="G20" s="20">
        <f t="shared" si="0"/>
        <v>106760</v>
      </c>
      <c r="H20" s="19">
        <f t="shared" si="1"/>
        <v>320280</v>
      </c>
      <c r="I20" s="30" t="s">
        <v>145</v>
      </c>
      <c r="J20" s="17">
        <v>3</v>
      </c>
      <c r="K20" s="19">
        <v>92655.462184873948</v>
      </c>
      <c r="L20" s="21">
        <f t="shared" si="2"/>
        <v>110260</v>
      </c>
      <c r="M20" s="19">
        <f t="shared" si="3"/>
        <v>330780</v>
      </c>
      <c r="N20" s="30" t="s">
        <v>145</v>
      </c>
      <c r="O20" s="17">
        <v>3</v>
      </c>
      <c r="P20" s="19">
        <v>92655.462184873948</v>
      </c>
      <c r="Q20" s="21">
        <f t="shared" si="4"/>
        <v>110260</v>
      </c>
      <c r="R20" s="19">
        <f t="shared" si="5"/>
        <v>330780</v>
      </c>
      <c r="S20" s="30" t="s">
        <v>145</v>
      </c>
      <c r="T20" s="17">
        <v>3</v>
      </c>
      <c r="U20" s="19">
        <v>92655.462184873948</v>
      </c>
      <c r="V20" s="21">
        <f t="shared" si="6"/>
        <v>110260</v>
      </c>
      <c r="W20" s="22">
        <f t="shared" si="7"/>
        <v>330780</v>
      </c>
      <c r="X20" s="30" t="s">
        <v>145</v>
      </c>
      <c r="AS20" s="11">
        <v>1.19</v>
      </c>
    </row>
    <row r="21" spans="1:45" x14ac:dyDescent="0.2">
      <c r="A21" s="17">
        <v>16</v>
      </c>
      <c r="B21" s="17">
        <v>40142018</v>
      </c>
      <c r="C21" s="18" t="s">
        <v>17</v>
      </c>
      <c r="D21" s="17" t="s">
        <v>12</v>
      </c>
      <c r="E21" s="17">
        <v>7</v>
      </c>
      <c r="F21" s="19">
        <v>4531.09243697479</v>
      </c>
      <c r="G21" s="20">
        <f t="shared" si="0"/>
        <v>5392</v>
      </c>
      <c r="H21" s="19">
        <f t="shared" si="1"/>
        <v>37744</v>
      </c>
      <c r="I21" s="30" t="s">
        <v>145</v>
      </c>
      <c r="J21" s="17">
        <v>5</v>
      </c>
      <c r="K21" s="19">
        <v>4951.2605042016803</v>
      </c>
      <c r="L21" s="21">
        <f t="shared" si="2"/>
        <v>5892</v>
      </c>
      <c r="M21" s="19">
        <f t="shared" si="3"/>
        <v>29460</v>
      </c>
      <c r="N21" s="30" t="s">
        <v>145</v>
      </c>
      <c r="O21" s="17">
        <v>5</v>
      </c>
      <c r="P21" s="19">
        <v>4951.2605042016803</v>
      </c>
      <c r="Q21" s="21">
        <f t="shared" si="4"/>
        <v>5892</v>
      </c>
      <c r="R21" s="19">
        <f t="shared" si="5"/>
        <v>29460</v>
      </c>
      <c r="S21" s="30" t="s">
        <v>145</v>
      </c>
      <c r="T21" s="17">
        <v>6</v>
      </c>
      <c r="U21" s="19">
        <v>4951.2605042016803</v>
      </c>
      <c r="V21" s="21">
        <f t="shared" si="6"/>
        <v>5892</v>
      </c>
      <c r="W21" s="22">
        <f t="shared" si="7"/>
        <v>35352</v>
      </c>
      <c r="X21" s="30" t="s">
        <v>145</v>
      </c>
      <c r="AS21" s="11">
        <v>1.19</v>
      </c>
    </row>
    <row r="22" spans="1:45" x14ac:dyDescent="0.2">
      <c r="A22" s="17">
        <v>17</v>
      </c>
      <c r="B22" s="17">
        <v>41111950</v>
      </c>
      <c r="C22" s="18" t="s">
        <v>46</v>
      </c>
      <c r="D22" s="17" t="s">
        <v>12</v>
      </c>
      <c r="E22" s="17">
        <v>7</v>
      </c>
      <c r="F22" s="19">
        <v>66559.243697478989</v>
      </c>
      <c r="G22" s="20">
        <f t="shared" si="0"/>
        <v>79205.5</v>
      </c>
      <c r="H22" s="19">
        <f t="shared" si="1"/>
        <v>554438.5</v>
      </c>
      <c r="I22" s="30" t="s">
        <v>145</v>
      </c>
      <c r="J22" s="17">
        <v>5</v>
      </c>
      <c r="K22" s="19">
        <v>68660.084033613442</v>
      </c>
      <c r="L22" s="21">
        <f t="shared" si="2"/>
        <v>81705.5</v>
      </c>
      <c r="M22" s="19">
        <f t="shared" si="3"/>
        <v>408527.5</v>
      </c>
      <c r="N22" s="30" t="s">
        <v>145</v>
      </c>
      <c r="O22" s="17">
        <v>5</v>
      </c>
      <c r="P22" s="19">
        <v>68660.084033613442</v>
      </c>
      <c r="Q22" s="21">
        <f t="shared" si="4"/>
        <v>81705.5</v>
      </c>
      <c r="R22" s="19">
        <f t="shared" si="5"/>
        <v>408527.5</v>
      </c>
      <c r="S22" s="30" t="s">
        <v>145</v>
      </c>
      <c r="T22" s="17">
        <v>6</v>
      </c>
      <c r="U22" s="19">
        <v>68660.084033613442</v>
      </c>
      <c r="V22" s="21">
        <f t="shared" si="6"/>
        <v>81705.5</v>
      </c>
      <c r="W22" s="22">
        <f t="shared" si="7"/>
        <v>490233</v>
      </c>
      <c r="X22" s="30" t="s">
        <v>145</v>
      </c>
      <c r="AS22" s="11">
        <v>1.19</v>
      </c>
    </row>
    <row r="23" spans="1:45" ht="25.5" x14ac:dyDescent="0.2">
      <c r="A23" s="17">
        <v>18</v>
      </c>
      <c r="B23" s="17">
        <v>27111813</v>
      </c>
      <c r="C23" s="18" t="s">
        <v>27</v>
      </c>
      <c r="D23" s="17" t="s">
        <v>12</v>
      </c>
      <c r="E23" s="17">
        <v>3</v>
      </c>
      <c r="F23" s="19">
        <v>25532.865546218491</v>
      </c>
      <c r="G23" s="20">
        <f t="shared" si="0"/>
        <v>30384.110000000004</v>
      </c>
      <c r="H23" s="19">
        <f t="shared" si="1"/>
        <v>91152.330000000016</v>
      </c>
      <c r="I23" s="30" t="s">
        <v>145</v>
      </c>
      <c r="J23" s="17">
        <v>3</v>
      </c>
      <c r="K23" s="19">
        <v>25753.453781512606</v>
      </c>
      <c r="L23" s="21">
        <f t="shared" si="2"/>
        <v>30646.61</v>
      </c>
      <c r="M23" s="19">
        <f t="shared" si="3"/>
        <v>91939.83</v>
      </c>
      <c r="N23" s="30" t="s">
        <v>145</v>
      </c>
      <c r="O23" s="17">
        <v>3</v>
      </c>
      <c r="P23" s="19">
        <v>25753.453781512606</v>
      </c>
      <c r="Q23" s="21">
        <f t="shared" si="4"/>
        <v>30646.61</v>
      </c>
      <c r="R23" s="19">
        <f t="shared" si="5"/>
        <v>91939.83</v>
      </c>
      <c r="S23" s="30" t="s">
        <v>145</v>
      </c>
      <c r="T23" s="17">
        <v>3</v>
      </c>
      <c r="U23" s="19">
        <v>25753.453781512606</v>
      </c>
      <c r="V23" s="21">
        <f t="shared" si="6"/>
        <v>30646.61</v>
      </c>
      <c r="W23" s="22">
        <f t="shared" si="7"/>
        <v>91939.83</v>
      </c>
      <c r="X23" s="30" t="s">
        <v>145</v>
      </c>
      <c r="AS23" s="11">
        <v>1.19</v>
      </c>
    </row>
    <row r="24" spans="1:45" ht="25.5" x14ac:dyDescent="0.2">
      <c r="A24" s="17">
        <v>19</v>
      </c>
      <c r="B24" s="17">
        <v>27111813</v>
      </c>
      <c r="C24" s="18" t="s">
        <v>25</v>
      </c>
      <c r="D24" s="17" t="s">
        <v>12</v>
      </c>
      <c r="E24" s="17">
        <v>3</v>
      </c>
      <c r="F24" s="19">
        <v>40532.865546218491</v>
      </c>
      <c r="G24" s="20">
        <f t="shared" si="0"/>
        <v>48234.11</v>
      </c>
      <c r="H24" s="19">
        <f t="shared" si="1"/>
        <v>144702.33000000002</v>
      </c>
      <c r="I24" s="30" t="s">
        <v>145</v>
      </c>
      <c r="J24" s="17">
        <v>3</v>
      </c>
      <c r="K24" s="19">
        <v>36551.773109243702</v>
      </c>
      <c r="L24" s="21">
        <f t="shared" si="2"/>
        <v>43496.610000000008</v>
      </c>
      <c r="M24" s="19">
        <f t="shared" si="3"/>
        <v>130489.83000000002</v>
      </c>
      <c r="N24" s="30" t="s">
        <v>145</v>
      </c>
      <c r="O24" s="17">
        <v>3</v>
      </c>
      <c r="P24" s="19">
        <v>36551.773109243702</v>
      </c>
      <c r="Q24" s="21">
        <f t="shared" si="4"/>
        <v>43496.610000000008</v>
      </c>
      <c r="R24" s="19">
        <f t="shared" si="5"/>
        <v>130489.83000000002</v>
      </c>
      <c r="S24" s="30" t="s">
        <v>145</v>
      </c>
      <c r="T24" s="17">
        <v>3</v>
      </c>
      <c r="U24" s="19">
        <v>36551.773109243702</v>
      </c>
      <c r="V24" s="21">
        <f t="shared" si="6"/>
        <v>43496.610000000008</v>
      </c>
      <c r="W24" s="22">
        <f t="shared" si="7"/>
        <v>130489.83000000002</v>
      </c>
      <c r="X24" s="30" t="s">
        <v>145</v>
      </c>
      <c r="AS24" s="11">
        <v>1.19</v>
      </c>
    </row>
    <row r="25" spans="1:45" ht="25.5" x14ac:dyDescent="0.2">
      <c r="A25" s="17">
        <v>20</v>
      </c>
      <c r="B25" s="17">
        <v>27111801</v>
      </c>
      <c r="C25" s="18" t="s">
        <v>21</v>
      </c>
      <c r="D25" s="17" t="s">
        <v>12</v>
      </c>
      <c r="E25" s="17">
        <v>3</v>
      </c>
      <c r="F25" s="19">
        <v>31903.781512605041</v>
      </c>
      <c r="G25" s="20">
        <f t="shared" si="0"/>
        <v>37965.5</v>
      </c>
      <c r="H25" s="19">
        <f t="shared" si="1"/>
        <v>113896.5</v>
      </c>
      <c r="I25" s="30" t="s">
        <v>145</v>
      </c>
      <c r="J25" s="17">
        <v>3</v>
      </c>
      <c r="K25" s="19">
        <v>32113.865546218487</v>
      </c>
      <c r="L25" s="21">
        <f t="shared" si="2"/>
        <v>38215.5</v>
      </c>
      <c r="M25" s="19">
        <f t="shared" si="3"/>
        <v>114646.5</v>
      </c>
      <c r="N25" s="30" t="s">
        <v>145</v>
      </c>
      <c r="O25" s="17">
        <v>3</v>
      </c>
      <c r="P25" s="19">
        <v>32113.865546218487</v>
      </c>
      <c r="Q25" s="21">
        <f t="shared" si="4"/>
        <v>38215.5</v>
      </c>
      <c r="R25" s="19">
        <f t="shared" si="5"/>
        <v>114646.5</v>
      </c>
      <c r="S25" s="30" t="s">
        <v>145</v>
      </c>
      <c r="T25" s="17">
        <v>3</v>
      </c>
      <c r="U25" s="19">
        <v>32113.865546218487</v>
      </c>
      <c r="V25" s="21">
        <f t="shared" si="6"/>
        <v>38215.5</v>
      </c>
      <c r="W25" s="22">
        <f t="shared" si="7"/>
        <v>114646.5</v>
      </c>
      <c r="X25" s="30" t="s">
        <v>145</v>
      </c>
      <c r="AS25" s="11">
        <v>1.19</v>
      </c>
    </row>
    <row r="26" spans="1:45" ht="25.5" customHeight="1" x14ac:dyDescent="0.2">
      <c r="A26" s="17">
        <v>21</v>
      </c>
      <c r="B26" s="17">
        <v>27112201</v>
      </c>
      <c r="C26" s="18" t="s">
        <v>44</v>
      </c>
      <c r="D26" s="17" t="s">
        <v>12</v>
      </c>
      <c r="E26" s="17">
        <v>5</v>
      </c>
      <c r="F26" s="19">
        <v>12210.504201680673</v>
      </c>
      <c r="G26" s="20">
        <f t="shared" si="0"/>
        <v>14530.5</v>
      </c>
      <c r="H26" s="19">
        <f t="shared" si="1"/>
        <v>72652.5</v>
      </c>
      <c r="I26" s="30" t="s">
        <v>145</v>
      </c>
      <c r="J26" s="17">
        <v>5</v>
      </c>
      <c r="K26" s="19">
        <v>12420.588235294119</v>
      </c>
      <c r="L26" s="21">
        <f t="shared" si="2"/>
        <v>14780.500000000002</v>
      </c>
      <c r="M26" s="19">
        <f t="shared" si="3"/>
        <v>73902.500000000015</v>
      </c>
      <c r="N26" s="30" t="s">
        <v>145</v>
      </c>
      <c r="O26" s="17">
        <v>5</v>
      </c>
      <c r="P26" s="19">
        <v>12420.588235294119</v>
      </c>
      <c r="Q26" s="21">
        <f t="shared" si="4"/>
        <v>14780.500000000002</v>
      </c>
      <c r="R26" s="19">
        <f t="shared" si="5"/>
        <v>73902.500000000015</v>
      </c>
      <c r="S26" s="30" t="s">
        <v>145</v>
      </c>
      <c r="T26" s="17">
        <v>5</v>
      </c>
      <c r="U26" s="19">
        <v>12420.588235294119</v>
      </c>
      <c r="V26" s="21">
        <f t="shared" si="6"/>
        <v>14780.500000000002</v>
      </c>
      <c r="W26" s="22">
        <f t="shared" si="7"/>
        <v>73902.500000000015</v>
      </c>
      <c r="X26" s="30" t="s">
        <v>145</v>
      </c>
      <c r="AS26" s="11">
        <v>1.19</v>
      </c>
    </row>
    <row r="27" spans="1:45" ht="25.5" x14ac:dyDescent="0.2">
      <c r="A27" s="17">
        <v>22</v>
      </c>
      <c r="B27" s="17">
        <v>27112208</v>
      </c>
      <c r="C27" s="18" t="s">
        <v>47</v>
      </c>
      <c r="D27" s="17" t="s">
        <v>12</v>
      </c>
      <c r="E27" s="17">
        <v>5</v>
      </c>
      <c r="F27" s="19">
        <v>68852.609243697487</v>
      </c>
      <c r="G27" s="20">
        <f t="shared" si="0"/>
        <v>81934.60500000001</v>
      </c>
      <c r="H27" s="19">
        <f t="shared" si="1"/>
        <v>409673.02500000002</v>
      </c>
      <c r="I27" s="30" t="s">
        <v>145</v>
      </c>
      <c r="J27" s="17">
        <v>5</v>
      </c>
      <c r="K27" s="19">
        <v>69062.693277310929</v>
      </c>
      <c r="L27" s="21">
        <f t="shared" si="2"/>
        <v>82184.60500000001</v>
      </c>
      <c r="M27" s="19">
        <f t="shared" si="3"/>
        <v>410923.02500000002</v>
      </c>
      <c r="N27" s="30" t="s">
        <v>145</v>
      </c>
      <c r="O27" s="17">
        <v>5</v>
      </c>
      <c r="P27" s="19">
        <v>69062.693277310929</v>
      </c>
      <c r="Q27" s="21">
        <f t="shared" si="4"/>
        <v>82184.60500000001</v>
      </c>
      <c r="R27" s="19">
        <f t="shared" si="5"/>
        <v>410923.02500000002</v>
      </c>
      <c r="S27" s="30" t="s">
        <v>145</v>
      </c>
      <c r="T27" s="17">
        <v>5</v>
      </c>
      <c r="U27" s="19">
        <v>69062.693277310929</v>
      </c>
      <c r="V27" s="21">
        <f t="shared" si="6"/>
        <v>82184.60500000001</v>
      </c>
      <c r="W27" s="22">
        <f t="shared" si="7"/>
        <v>410923.02500000002</v>
      </c>
      <c r="X27" s="30" t="s">
        <v>145</v>
      </c>
      <c r="AS27" s="11">
        <v>1.19</v>
      </c>
    </row>
    <row r="28" spans="1:45" ht="38.25" x14ac:dyDescent="0.2">
      <c r="A28" s="17">
        <v>23</v>
      </c>
      <c r="B28" s="17">
        <v>27112209</v>
      </c>
      <c r="C28" s="18" t="s">
        <v>42</v>
      </c>
      <c r="D28" s="17" t="s">
        <v>12</v>
      </c>
      <c r="E28" s="17">
        <v>5</v>
      </c>
      <c r="F28" s="19">
        <v>31044.050420168067</v>
      </c>
      <c r="G28" s="20">
        <f t="shared" si="0"/>
        <v>36942.42</v>
      </c>
      <c r="H28" s="19">
        <f t="shared" si="1"/>
        <v>184712.09999999998</v>
      </c>
      <c r="I28" s="30" t="s">
        <v>145</v>
      </c>
      <c r="J28" s="17">
        <v>5</v>
      </c>
      <c r="K28" s="19">
        <v>35098.672268907569</v>
      </c>
      <c r="L28" s="21">
        <f t="shared" si="2"/>
        <v>41767.420000000006</v>
      </c>
      <c r="M28" s="19">
        <f t="shared" si="3"/>
        <v>208837.10000000003</v>
      </c>
      <c r="N28" s="30" t="s">
        <v>145</v>
      </c>
      <c r="O28" s="17">
        <v>5</v>
      </c>
      <c r="P28" s="19">
        <v>35098.672268907569</v>
      </c>
      <c r="Q28" s="21">
        <f t="shared" si="4"/>
        <v>41767.420000000006</v>
      </c>
      <c r="R28" s="19">
        <f t="shared" si="5"/>
        <v>208837.10000000003</v>
      </c>
      <c r="S28" s="30" t="s">
        <v>145</v>
      </c>
      <c r="T28" s="17">
        <v>5</v>
      </c>
      <c r="U28" s="19">
        <v>35098.672268907569</v>
      </c>
      <c r="V28" s="21">
        <f t="shared" si="6"/>
        <v>41767.420000000006</v>
      </c>
      <c r="W28" s="22">
        <f t="shared" si="7"/>
        <v>208837.10000000003</v>
      </c>
      <c r="X28" s="30" t="s">
        <v>145</v>
      </c>
      <c r="AS28" s="11">
        <v>1.19</v>
      </c>
    </row>
    <row r="29" spans="1:45" ht="21.75" customHeight="1" x14ac:dyDescent="0.2">
      <c r="A29" s="17">
        <v>24</v>
      </c>
      <c r="B29" s="17">
        <v>27111909</v>
      </c>
      <c r="C29" s="18" t="s">
        <v>48</v>
      </c>
      <c r="D29" s="17" t="s">
        <v>12</v>
      </c>
      <c r="E29" s="17">
        <v>2</v>
      </c>
      <c r="F29" s="19">
        <v>9101.8193277310929</v>
      </c>
      <c r="G29" s="20">
        <f t="shared" si="0"/>
        <v>10831.165000000001</v>
      </c>
      <c r="H29" s="19">
        <f t="shared" si="1"/>
        <v>21662.33</v>
      </c>
      <c r="I29" s="30" t="s">
        <v>145</v>
      </c>
      <c r="J29" s="17">
        <v>2</v>
      </c>
      <c r="K29" s="19">
        <v>9690.0546218487398</v>
      </c>
      <c r="L29" s="21">
        <f t="shared" si="2"/>
        <v>11531.165000000001</v>
      </c>
      <c r="M29" s="19">
        <f t="shared" si="3"/>
        <v>23062.33</v>
      </c>
      <c r="N29" s="30" t="s">
        <v>145</v>
      </c>
      <c r="O29" s="17">
        <v>2</v>
      </c>
      <c r="P29" s="19">
        <v>9690.0546218487398</v>
      </c>
      <c r="Q29" s="21">
        <f t="shared" si="4"/>
        <v>11531.165000000001</v>
      </c>
      <c r="R29" s="19">
        <f t="shared" si="5"/>
        <v>23062.33</v>
      </c>
      <c r="S29" s="30" t="s">
        <v>145</v>
      </c>
      <c r="T29" s="17">
        <v>2</v>
      </c>
      <c r="U29" s="19">
        <v>9690.0546218487398</v>
      </c>
      <c r="V29" s="21">
        <f t="shared" si="6"/>
        <v>11531.165000000001</v>
      </c>
      <c r="W29" s="22">
        <f t="shared" si="7"/>
        <v>23062.33</v>
      </c>
      <c r="X29" s="30" t="s">
        <v>145</v>
      </c>
      <c r="AS29" s="11">
        <v>1.19</v>
      </c>
    </row>
    <row r="30" spans="1:45" ht="24.75" customHeight="1" x14ac:dyDescent="0.2">
      <c r="A30" s="17">
        <v>25</v>
      </c>
      <c r="B30" s="17">
        <v>27111559</v>
      </c>
      <c r="C30" s="18" t="s">
        <v>26</v>
      </c>
      <c r="D30" s="17" t="s">
        <v>12</v>
      </c>
      <c r="E30" s="17">
        <v>3</v>
      </c>
      <c r="F30" s="19">
        <v>36529.882352941175</v>
      </c>
      <c r="G30" s="20">
        <f t="shared" si="0"/>
        <v>43470.559999999998</v>
      </c>
      <c r="H30" s="19">
        <f t="shared" si="1"/>
        <v>130411.68</v>
      </c>
      <c r="I30" s="30" t="s">
        <v>145</v>
      </c>
      <c r="J30" s="17">
        <v>3</v>
      </c>
      <c r="K30" s="19">
        <v>37160.134453781517</v>
      </c>
      <c r="L30" s="21">
        <f t="shared" si="2"/>
        <v>44220.560000000005</v>
      </c>
      <c r="M30" s="19">
        <f t="shared" si="3"/>
        <v>132661.68000000002</v>
      </c>
      <c r="N30" s="30" t="s">
        <v>145</v>
      </c>
      <c r="O30" s="17">
        <v>3</v>
      </c>
      <c r="P30" s="19">
        <v>37160.134453781517</v>
      </c>
      <c r="Q30" s="21">
        <f t="shared" si="4"/>
        <v>44220.560000000005</v>
      </c>
      <c r="R30" s="19">
        <f t="shared" si="5"/>
        <v>132661.68000000002</v>
      </c>
      <c r="S30" s="30" t="s">
        <v>145</v>
      </c>
      <c r="T30" s="17">
        <v>3</v>
      </c>
      <c r="U30" s="19">
        <v>37160.134453781517</v>
      </c>
      <c r="V30" s="21">
        <f t="shared" si="6"/>
        <v>44220.560000000005</v>
      </c>
      <c r="W30" s="22">
        <f t="shared" si="7"/>
        <v>132661.68000000002</v>
      </c>
      <c r="X30" s="30" t="s">
        <v>145</v>
      </c>
      <c r="AS30" s="11">
        <v>1.19</v>
      </c>
    </row>
    <row r="31" spans="1:45" ht="22.5" customHeight="1" x14ac:dyDescent="0.2">
      <c r="A31" s="17">
        <v>26</v>
      </c>
      <c r="B31" s="17">
        <v>27112802</v>
      </c>
      <c r="C31" s="18" t="s">
        <v>23</v>
      </c>
      <c r="D31" s="17" t="s">
        <v>12</v>
      </c>
      <c r="E31" s="17">
        <v>20</v>
      </c>
      <c r="F31" s="19">
        <v>5279.8739495798327</v>
      </c>
      <c r="G31" s="20">
        <f t="shared" si="0"/>
        <v>6283.0500000000011</v>
      </c>
      <c r="H31" s="19">
        <f t="shared" si="1"/>
        <v>125661.00000000003</v>
      </c>
      <c r="I31" s="30" t="s">
        <v>145</v>
      </c>
      <c r="J31" s="17">
        <v>20</v>
      </c>
      <c r="K31" s="19">
        <v>5910.1260504201682</v>
      </c>
      <c r="L31" s="21">
        <f t="shared" si="2"/>
        <v>7033.05</v>
      </c>
      <c r="M31" s="19">
        <f t="shared" si="3"/>
        <v>140661</v>
      </c>
      <c r="N31" s="30" t="s">
        <v>145</v>
      </c>
      <c r="O31" s="17">
        <v>20</v>
      </c>
      <c r="P31" s="19">
        <v>5910.1260504201682</v>
      </c>
      <c r="Q31" s="21">
        <f t="shared" si="4"/>
        <v>7033.05</v>
      </c>
      <c r="R31" s="19">
        <f t="shared" si="5"/>
        <v>140661</v>
      </c>
      <c r="S31" s="30" t="s">
        <v>145</v>
      </c>
      <c r="T31" s="17">
        <v>20</v>
      </c>
      <c r="U31" s="19">
        <v>5910.1260504201682</v>
      </c>
      <c r="V31" s="21">
        <f t="shared" si="6"/>
        <v>7033.05</v>
      </c>
      <c r="W31" s="22">
        <f t="shared" si="7"/>
        <v>140661</v>
      </c>
      <c r="X31" s="30" t="s">
        <v>145</v>
      </c>
      <c r="AS31" s="11">
        <v>1.19</v>
      </c>
    </row>
    <row r="32" spans="1:45" x14ac:dyDescent="0.2">
      <c r="A32" s="17">
        <v>27</v>
      </c>
      <c r="B32" s="17">
        <v>47121804</v>
      </c>
      <c r="C32" s="18" t="s">
        <v>43</v>
      </c>
      <c r="D32" s="17" t="s">
        <v>12</v>
      </c>
      <c r="E32" s="17">
        <v>9</v>
      </c>
      <c r="F32" s="19">
        <v>7896.6134453781515</v>
      </c>
      <c r="G32" s="20">
        <f t="shared" si="0"/>
        <v>9396.9700000000012</v>
      </c>
      <c r="H32" s="19">
        <f t="shared" si="1"/>
        <v>84572.73000000001</v>
      </c>
      <c r="I32" s="30" t="s">
        <v>145</v>
      </c>
      <c r="J32" s="17">
        <v>9</v>
      </c>
      <c r="K32" s="19">
        <v>8106.6974789915967</v>
      </c>
      <c r="L32" s="21">
        <f t="shared" si="2"/>
        <v>9646.9699999999993</v>
      </c>
      <c r="M32" s="19">
        <f t="shared" si="3"/>
        <v>86822.73</v>
      </c>
      <c r="N32" s="30" t="s">
        <v>145</v>
      </c>
      <c r="O32" s="17">
        <v>9</v>
      </c>
      <c r="P32" s="19">
        <v>8106.6974789915967</v>
      </c>
      <c r="Q32" s="21">
        <f t="shared" si="4"/>
        <v>9646.9699999999993</v>
      </c>
      <c r="R32" s="19">
        <f t="shared" si="5"/>
        <v>86822.73</v>
      </c>
      <c r="S32" s="30" t="s">
        <v>145</v>
      </c>
      <c r="T32" s="17">
        <v>9</v>
      </c>
      <c r="U32" s="19">
        <v>8106.6974789915967</v>
      </c>
      <c r="V32" s="21">
        <f t="shared" si="6"/>
        <v>9646.9699999999993</v>
      </c>
      <c r="W32" s="22">
        <f t="shared" si="7"/>
        <v>86822.73</v>
      </c>
      <c r="X32" s="30" t="s">
        <v>145</v>
      </c>
      <c r="AS32" s="11">
        <v>1.19</v>
      </c>
    </row>
    <row r="33" spans="1:24" ht="24" customHeight="1" x14ac:dyDescent="0.2">
      <c r="A33" s="17">
        <v>28</v>
      </c>
      <c r="B33" s="17">
        <v>31151505</v>
      </c>
      <c r="C33" s="18" t="s">
        <v>31</v>
      </c>
      <c r="D33" s="17" t="s">
        <v>12</v>
      </c>
      <c r="E33" s="17">
        <v>6</v>
      </c>
      <c r="F33" s="19">
        <v>7681.09243697479</v>
      </c>
      <c r="G33" s="20">
        <f t="shared" si="0"/>
        <v>9140.5</v>
      </c>
      <c r="H33" s="19">
        <f t="shared" si="1"/>
        <v>54843</v>
      </c>
      <c r="I33" s="30" t="s">
        <v>145</v>
      </c>
      <c r="J33" s="17">
        <v>6</v>
      </c>
      <c r="K33" s="19">
        <v>8395.3781512605037</v>
      </c>
      <c r="L33" s="21">
        <f t="shared" si="2"/>
        <v>9990.5</v>
      </c>
      <c r="M33" s="19">
        <f t="shared" si="3"/>
        <v>59943</v>
      </c>
      <c r="N33" s="30" t="s">
        <v>145</v>
      </c>
      <c r="O33" s="17">
        <v>6</v>
      </c>
      <c r="P33" s="19">
        <v>8395.3781512605037</v>
      </c>
      <c r="Q33" s="21">
        <f t="shared" si="4"/>
        <v>9990.5</v>
      </c>
      <c r="R33" s="19">
        <f t="shared" si="5"/>
        <v>59943</v>
      </c>
      <c r="S33" s="30" t="s">
        <v>145</v>
      </c>
      <c r="T33" s="17">
        <v>6</v>
      </c>
      <c r="U33" s="19">
        <v>8395.3781512605037</v>
      </c>
      <c r="V33" s="21">
        <f t="shared" si="6"/>
        <v>9990.5</v>
      </c>
      <c r="W33" s="22">
        <f t="shared" si="7"/>
        <v>59943</v>
      </c>
      <c r="X33" s="30" t="s">
        <v>145</v>
      </c>
    </row>
    <row r="34" spans="1:24" ht="26.25" customHeight="1" x14ac:dyDescent="0.2">
      <c r="A34" s="17">
        <v>29</v>
      </c>
      <c r="B34" s="17">
        <v>27112309</v>
      </c>
      <c r="C34" s="18" t="s">
        <v>32</v>
      </c>
      <c r="D34" s="17" t="s">
        <v>12</v>
      </c>
      <c r="E34" s="17">
        <v>2</v>
      </c>
      <c r="F34" s="19">
        <v>11088.663865546219</v>
      </c>
      <c r="G34" s="20">
        <f t="shared" si="0"/>
        <v>13195.510000000002</v>
      </c>
      <c r="H34" s="19">
        <f t="shared" si="1"/>
        <v>26391.020000000004</v>
      </c>
      <c r="I34" s="30" t="s">
        <v>145</v>
      </c>
      <c r="J34" s="17">
        <v>2</v>
      </c>
      <c r="K34" s="19">
        <v>11298.747899159665</v>
      </c>
      <c r="L34" s="21">
        <f t="shared" si="2"/>
        <v>13445.510000000002</v>
      </c>
      <c r="M34" s="19">
        <f t="shared" si="3"/>
        <v>26891.020000000004</v>
      </c>
      <c r="N34" s="30" t="s">
        <v>145</v>
      </c>
      <c r="O34" s="17">
        <v>2</v>
      </c>
      <c r="P34" s="19">
        <v>11718.915966386554</v>
      </c>
      <c r="Q34" s="21">
        <f t="shared" si="4"/>
        <v>13945.509999999998</v>
      </c>
      <c r="R34" s="19">
        <f t="shared" si="5"/>
        <v>27891.019999999997</v>
      </c>
      <c r="S34" s="30" t="s">
        <v>145</v>
      </c>
      <c r="T34" s="17">
        <v>2</v>
      </c>
      <c r="U34" s="19">
        <v>11718.915966386554</v>
      </c>
      <c r="V34" s="21">
        <f t="shared" si="6"/>
        <v>13945.509999999998</v>
      </c>
      <c r="W34" s="22">
        <f t="shared" si="7"/>
        <v>27891.019999999997</v>
      </c>
      <c r="X34" s="30" t="s">
        <v>145</v>
      </c>
    </row>
    <row r="35" spans="1:24" ht="38.25" x14ac:dyDescent="0.2">
      <c r="A35" s="17">
        <v>30</v>
      </c>
      <c r="B35" s="17">
        <v>27112209</v>
      </c>
      <c r="C35" s="18" t="s">
        <v>41</v>
      </c>
      <c r="D35" s="17" t="s">
        <v>12</v>
      </c>
      <c r="E35" s="17">
        <v>4</v>
      </c>
      <c r="F35" s="19">
        <v>46336.554621848743</v>
      </c>
      <c r="G35" s="20">
        <f t="shared" si="0"/>
        <v>55140.500000000007</v>
      </c>
      <c r="H35" s="19">
        <f t="shared" si="1"/>
        <v>220562.00000000003</v>
      </c>
      <c r="I35" s="30" t="s">
        <v>145</v>
      </c>
      <c r="J35" s="17">
        <v>4</v>
      </c>
      <c r="K35" s="19">
        <v>47176.89075630252</v>
      </c>
      <c r="L35" s="21">
        <f t="shared" si="2"/>
        <v>56140.5</v>
      </c>
      <c r="M35" s="19">
        <f t="shared" si="3"/>
        <v>224562</v>
      </c>
      <c r="N35" s="30"/>
      <c r="O35" s="17">
        <v>4</v>
      </c>
      <c r="P35" s="19">
        <v>47176.89075630252</v>
      </c>
      <c r="Q35" s="21">
        <f t="shared" si="4"/>
        <v>56140.5</v>
      </c>
      <c r="R35" s="19">
        <f t="shared" si="5"/>
        <v>224562</v>
      </c>
      <c r="S35" s="30"/>
      <c r="T35" s="17">
        <v>4</v>
      </c>
      <c r="U35" s="19">
        <v>47176.89075630252</v>
      </c>
      <c r="V35" s="21">
        <f t="shared" si="6"/>
        <v>56140.5</v>
      </c>
      <c r="W35" s="22">
        <f t="shared" si="7"/>
        <v>224562</v>
      </c>
      <c r="X35" s="30"/>
    </row>
    <row r="38" spans="1:24" ht="13.5" thickBot="1" x14ac:dyDescent="0.25"/>
    <row r="39" spans="1:24" ht="13.5" thickBot="1" x14ac:dyDescent="0.25">
      <c r="C39" s="41" t="s">
        <v>50</v>
      </c>
      <c r="D39" s="42"/>
      <c r="E39" s="47">
        <f>SUM(H6:H35)</f>
        <v>152948147.48500004</v>
      </c>
      <c r="F39" s="48"/>
    </row>
    <row r="40" spans="1:24" ht="13.5" thickBot="1" x14ac:dyDescent="0.25">
      <c r="C40" s="41" t="s">
        <v>56</v>
      </c>
      <c r="D40" s="46"/>
      <c r="E40" s="52">
        <f>SUM(M6:M35)</f>
        <v>120818186.33499999</v>
      </c>
      <c r="F40" s="48"/>
    </row>
    <row r="41" spans="1:24" ht="13.5" thickBot="1" x14ac:dyDescent="0.25">
      <c r="C41" s="41" t="s">
        <v>57</v>
      </c>
      <c r="D41" s="46"/>
      <c r="E41" s="52">
        <f>SUM(R6:R35)</f>
        <v>120819186.33499999</v>
      </c>
      <c r="F41" s="48"/>
    </row>
    <row r="42" spans="1:24" ht="13.5" thickBot="1" x14ac:dyDescent="0.25">
      <c r="C42" s="41" t="s">
        <v>58</v>
      </c>
      <c r="D42" s="46"/>
      <c r="E42" s="52">
        <f>SUM(W6:W35)</f>
        <v>120906783.83499999</v>
      </c>
      <c r="F42" s="48"/>
    </row>
    <row r="43" spans="1:24" ht="24" thickBot="1" x14ac:dyDescent="0.25">
      <c r="C43" s="41" t="s">
        <v>59</v>
      </c>
      <c r="D43" s="42"/>
      <c r="E43" s="39">
        <f>SUM(E39:F42)</f>
        <v>515492303.99000001</v>
      </c>
      <c r="F43" s="40"/>
      <c r="J43" s="59" t="s">
        <v>144</v>
      </c>
      <c r="K43" s="59"/>
      <c r="L43" s="59"/>
      <c r="M43" s="59"/>
      <c r="N43" s="59"/>
      <c r="O43" s="59"/>
      <c r="P43" s="59"/>
      <c r="Q43" s="59"/>
    </row>
    <row r="45" spans="1:24" ht="15.75" x14ac:dyDescent="0.2">
      <c r="A45" s="38" t="s">
        <v>124</v>
      </c>
      <c r="B45" s="38"/>
      <c r="C45" s="38"/>
      <c r="D45" s="38"/>
      <c r="E45" s="38"/>
      <c r="F45" s="38"/>
      <c r="G45" s="38"/>
      <c r="H45" s="25">
        <f>E43-(E43*19%)</f>
        <v>417548766.23189998</v>
      </c>
      <c r="I45" s="32"/>
      <c r="J45" s="38" t="s">
        <v>124</v>
      </c>
      <c r="K45" s="38"/>
      <c r="L45" s="38"/>
      <c r="M45" s="38"/>
      <c r="N45" s="38"/>
      <c r="O45" s="38"/>
      <c r="P45" s="38"/>
      <c r="Q45" s="25">
        <v>433156810</v>
      </c>
      <c r="S45" s="32"/>
      <c r="X45" s="32"/>
    </row>
    <row r="46" spans="1:24" ht="15.75" x14ac:dyDescent="0.2">
      <c r="A46" s="38" t="s">
        <v>125</v>
      </c>
      <c r="B46" s="38"/>
      <c r="C46" s="38"/>
      <c r="D46" s="38"/>
      <c r="E46" s="38"/>
      <c r="F46" s="38"/>
      <c r="G46" s="38"/>
      <c r="H46" s="25">
        <f>E43*19%</f>
        <v>97943537.758100003</v>
      </c>
      <c r="I46" s="32"/>
      <c r="J46" s="38" t="s">
        <v>125</v>
      </c>
      <c r="K46" s="38"/>
      <c r="L46" s="38"/>
      <c r="M46" s="38"/>
      <c r="N46" s="38"/>
      <c r="O46" s="38"/>
      <c r="P46" s="38"/>
      <c r="Q46" s="25">
        <v>82305494</v>
      </c>
      <c r="S46" s="32"/>
      <c r="X46" s="32"/>
    </row>
    <row r="47" spans="1:24" ht="15.75" x14ac:dyDescent="0.2">
      <c r="A47" s="38" t="s">
        <v>123</v>
      </c>
      <c r="B47" s="38"/>
      <c r="C47" s="38"/>
      <c r="D47" s="38"/>
      <c r="E47" s="38"/>
      <c r="F47" s="38"/>
      <c r="G47" s="38"/>
      <c r="H47" s="26">
        <f>E43</f>
        <v>515492303.99000001</v>
      </c>
      <c r="I47" s="33"/>
      <c r="J47" s="38" t="s">
        <v>123</v>
      </c>
      <c r="K47" s="38"/>
      <c r="L47" s="38"/>
      <c r="M47" s="38"/>
      <c r="N47" s="38"/>
      <c r="O47" s="38"/>
      <c r="P47" s="38"/>
      <c r="Q47" s="26">
        <v>515492303.99000001</v>
      </c>
      <c r="S47" s="33"/>
      <c r="X47" s="33"/>
    </row>
    <row r="48" spans="1:24" ht="15.75" x14ac:dyDescent="0.2">
      <c r="A48" s="35" t="s">
        <v>126</v>
      </c>
      <c r="B48" s="36"/>
      <c r="C48" s="36"/>
      <c r="D48" s="36"/>
      <c r="E48" s="37"/>
      <c r="F48" s="35" t="s">
        <v>135</v>
      </c>
      <c r="G48" s="36"/>
      <c r="H48" s="37"/>
      <c r="I48" s="34"/>
      <c r="J48" s="35" t="s">
        <v>126</v>
      </c>
      <c r="K48" s="36"/>
      <c r="L48" s="36"/>
      <c r="M48" s="36"/>
      <c r="N48" s="37"/>
      <c r="O48" s="35" t="s">
        <v>135</v>
      </c>
      <c r="P48" s="36"/>
      <c r="Q48" s="37"/>
      <c r="S48" s="34"/>
      <c r="X48" s="34"/>
    </row>
    <row r="49" spans="1:24" ht="15.75" x14ac:dyDescent="0.2">
      <c r="A49" s="35" t="s">
        <v>127</v>
      </c>
      <c r="B49" s="36"/>
      <c r="C49" s="36"/>
      <c r="D49" s="36"/>
      <c r="E49" s="37"/>
      <c r="F49" s="35" t="s">
        <v>136</v>
      </c>
      <c r="G49" s="36"/>
      <c r="H49" s="37"/>
      <c r="I49" s="34"/>
      <c r="J49" s="35" t="s">
        <v>127</v>
      </c>
      <c r="K49" s="36"/>
      <c r="L49" s="36"/>
      <c r="M49" s="36"/>
      <c r="N49" s="37"/>
      <c r="O49" s="35" t="s">
        <v>136</v>
      </c>
      <c r="P49" s="36"/>
      <c r="Q49" s="37"/>
      <c r="S49" s="34"/>
      <c r="X49" s="34"/>
    </row>
    <row r="50" spans="1:24" ht="15.75" x14ac:dyDescent="0.2">
      <c r="A50" s="35" t="s">
        <v>128</v>
      </c>
      <c r="B50" s="36"/>
      <c r="C50" s="36"/>
      <c r="D50" s="36"/>
      <c r="E50" s="37"/>
      <c r="F50" s="35" t="s">
        <v>138</v>
      </c>
      <c r="G50" s="36"/>
      <c r="H50" s="37"/>
      <c r="I50" s="34"/>
      <c r="J50" s="35" t="s">
        <v>128</v>
      </c>
      <c r="K50" s="36"/>
      <c r="L50" s="36"/>
      <c r="M50" s="36"/>
      <c r="N50" s="37"/>
      <c r="O50" s="35" t="s">
        <v>138</v>
      </c>
      <c r="P50" s="36"/>
      <c r="Q50" s="37"/>
      <c r="S50" s="34"/>
      <c r="X50" s="34"/>
    </row>
    <row r="51" spans="1:24" ht="15.75" x14ac:dyDescent="0.2">
      <c r="A51" s="35" t="s">
        <v>129</v>
      </c>
      <c r="B51" s="36"/>
      <c r="C51" s="36"/>
      <c r="D51" s="36"/>
      <c r="E51" s="37"/>
      <c r="F51" s="35">
        <v>10185492</v>
      </c>
      <c r="G51" s="36"/>
      <c r="H51" s="37"/>
      <c r="I51" s="34"/>
      <c r="J51" s="35" t="s">
        <v>129</v>
      </c>
      <c r="K51" s="36"/>
      <c r="L51" s="36"/>
      <c r="M51" s="36"/>
      <c r="N51" s="37"/>
      <c r="O51" s="35">
        <v>10185492</v>
      </c>
      <c r="P51" s="36"/>
      <c r="Q51" s="37"/>
      <c r="S51" s="34"/>
      <c r="X51" s="34"/>
    </row>
    <row r="52" spans="1:24" ht="15.75" x14ac:dyDescent="0.2">
      <c r="A52" s="35" t="s">
        <v>130</v>
      </c>
      <c r="B52" s="36"/>
      <c r="C52" s="36"/>
      <c r="D52" s="36"/>
      <c r="E52" s="37"/>
      <c r="F52" s="35">
        <v>3113005939</v>
      </c>
      <c r="G52" s="36"/>
      <c r="H52" s="37"/>
      <c r="I52" s="34"/>
      <c r="J52" s="35" t="s">
        <v>130</v>
      </c>
      <c r="K52" s="36"/>
      <c r="L52" s="36"/>
      <c r="M52" s="36"/>
      <c r="N52" s="37"/>
      <c r="O52" s="35">
        <v>3113005939</v>
      </c>
      <c r="P52" s="36"/>
      <c r="Q52" s="37"/>
      <c r="S52" s="34"/>
      <c r="X52" s="34"/>
    </row>
    <row r="53" spans="1:24" ht="15.75" x14ac:dyDescent="0.2">
      <c r="A53" s="35" t="s">
        <v>131</v>
      </c>
      <c r="B53" s="36"/>
      <c r="C53" s="36"/>
      <c r="D53" s="36"/>
      <c r="E53" s="37"/>
      <c r="F53" s="53" t="s">
        <v>137</v>
      </c>
      <c r="G53" s="36"/>
      <c r="H53" s="37"/>
      <c r="I53" s="34"/>
      <c r="J53" s="35" t="s">
        <v>131</v>
      </c>
      <c r="K53" s="36"/>
      <c r="L53" s="36"/>
      <c r="M53" s="36"/>
      <c r="N53" s="37"/>
      <c r="O53" s="53" t="s">
        <v>137</v>
      </c>
      <c r="P53" s="36"/>
      <c r="Q53" s="37"/>
      <c r="S53" s="34"/>
      <c r="X53" s="34"/>
    </row>
  </sheetData>
  <mergeCells count="71">
    <mergeCell ref="J48:N48"/>
    <mergeCell ref="O48:Q48"/>
    <mergeCell ref="X3:X4"/>
    <mergeCell ref="D4:D5"/>
    <mergeCell ref="J52:N52"/>
    <mergeCell ref="O52:Q52"/>
    <mergeCell ref="J53:N53"/>
    <mergeCell ref="O53:Q53"/>
    <mergeCell ref="J43:Q43"/>
    <mergeCell ref="J49:N49"/>
    <mergeCell ref="O49:Q49"/>
    <mergeCell ref="J50:N50"/>
    <mergeCell ref="O50:Q50"/>
    <mergeCell ref="J51:N51"/>
    <mergeCell ref="O51:Q51"/>
    <mergeCell ref="J45:P45"/>
    <mergeCell ref="J46:P46"/>
    <mergeCell ref="J47:P47"/>
    <mergeCell ref="A1:W1"/>
    <mergeCell ref="J4:J5"/>
    <mergeCell ref="O4:O5"/>
    <mergeCell ref="T4:T5"/>
    <mergeCell ref="K4:K5"/>
    <mergeCell ref="L4:L5"/>
    <mergeCell ref="P4:P5"/>
    <mergeCell ref="Q4:Q5"/>
    <mergeCell ref="A2:W2"/>
    <mergeCell ref="W4:W5"/>
    <mergeCell ref="M4:M5"/>
    <mergeCell ref="R4:R5"/>
    <mergeCell ref="U4:U5"/>
    <mergeCell ref="V4:V5"/>
    <mergeCell ref="A4:A5"/>
    <mergeCell ref="B4:B5"/>
    <mergeCell ref="F52:H52"/>
    <mergeCell ref="F53:H53"/>
    <mergeCell ref="E3:H3"/>
    <mergeCell ref="H4:H5"/>
    <mergeCell ref="E4:E5"/>
    <mergeCell ref="G4:G5"/>
    <mergeCell ref="F4:F5"/>
    <mergeCell ref="E41:F41"/>
    <mergeCell ref="E42:F42"/>
    <mergeCell ref="F48:H48"/>
    <mergeCell ref="F49:H49"/>
    <mergeCell ref="F50:H50"/>
    <mergeCell ref="A52:E52"/>
    <mergeCell ref="A53:E53"/>
    <mergeCell ref="A48:E48"/>
    <mergeCell ref="C41:D41"/>
    <mergeCell ref="C42:D42"/>
    <mergeCell ref="E39:F39"/>
    <mergeCell ref="A3:D3"/>
    <mergeCell ref="E40:F40"/>
    <mergeCell ref="J3:M3"/>
    <mergeCell ref="O3:R3"/>
    <mergeCell ref="T3:W3"/>
    <mergeCell ref="C39:D39"/>
    <mergeCell ref="C40:D40"/>
    <mergeCell ref="I4:I5"/>
    <mergeCell ref="N3:N4"/>
    <mergeCell ref="S3:S4"/>
    <mergeCell ref="A51:E51"/>
    <mergeCell ref="A45:G45"/>
    <mergeCell ref="A46:G46"/>
    <mergeCell ref="A47:G47"/>
    <mergeCell ref="E43:F43"/>
    <mergeCell ref="C43:D43"/>
    <mergeCell ref="A49:E49"/>
    <mergeCell ref="A50:E50"/>
    <mergeCell ref="F51:H51"/>
  </mergeCells>
  <hyperlinks>
    <hyperlink ref="F53" r:id="rId1" xr:uid="{257D99BC-2D94-4CA9-9FAE-79DB4A9CFC96}"/>
    <hyperlink ref="O53" r:id="rId2" xr:uid="{C3D43576-054D-429F-ADA8-6701D468D084}"/>
  </hyperlinks>
  <pageMargins left="0.51181102362204722" right="0.51181102362204722" top="0.74803149606299213" bottom="0.35433070866141736" header="0.31496062992125984" footer="0.31496062992125984"/>
  <pageSetup scale="55" fitToWidth="0" orientation="landscape" horizontalDpi="1200" verticalDpi="120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HB53"/>
  <sheetViews>
    <sheetView topLeftCell="E32" zoomScale="80" zoomScaleNormal="80" workbookViewId="0">
      <selection activeCell="Q40" sqref="Q40"/>
    </sheetView>
  </sheetViews>
  <sheetFormatPr baseColWidth="10" defaultColWidth="12" defaultRowHeight="12.75" x14ac:dyDescent="0.2"/>
  <cols>
    <col min="1" max="1" width="4.6640625" style="11" customWidth="1"/>
    <col min="2" max="2" width="11" style="14" customWidth="1"/>
    <col min="3" max="3" width="44.83203125" style="11" customWidth="1"/>
    <col min="4" max="4" width="11.1640625" style="14" customWidth="1"/>
    <col min="5" max="5" width="8.33203125" style="11" customWidth="1"/>
    <col min="6" max="6" width="12.33203125" style="11" customWidth="1"/>
    <col min="7" max="7" width="12" style="11" customWidth="1"/>
    <col min="8" max="8" width="15.33203125" style="11" customWidth="1"/>
    <col min="9" max="9" width="24.33203125" style="31" customWidth="1"/>
    <col min="10" max="10" width="14.33203125" style="11" customWidth="1"/>
    <col min="11" max="11" width="12.83203125" style="11" customWidth="1"/>
    <col min="12" max="12" width="14.83203125" style="11" customWidth="1"/>
    <col min="13" max="13" width="24.33203125" style="31" customWidth="1"/>
    <col min="14" max="14" width="13.1640625" style="11" customWidth="1"/>
    <col min="15" max="15" width="13.6640625" style="11" customWidth="1"/>
    <col min="16" max="16" width="14" style="11" customWidth="1"/>
    <col min="17" max="17" width="24.33203125" style="31" customWidth="1"/>
    <col min="18" max="18" width="13.1640625" style="11" customWidth="1"/>
    <col min="19" max="19" width="13.6640625" style="11" customWidth="1"/>
    <col min="20" max="20" width="15" style="11" customWidth="1"/>
    <col min="21" max="21" width="24.33203125" style="31" customWidth="1"/>
    <col min="22" max="25" width="12" style="11"/>
    <col min="26" max="26" width="6.33203125" style="11" hidden="1" customWidth="1"/>
    <col min="27" max="16384" width="12" style="11"/>
  </cols>
  <sheetData>
    <row r="1" spans="1:26" ht="26.25" x14ac:dyDescent="0.2">
      <c r="A1" s="71" t="s">
        <v>121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11"/>
    </row>
    <row r="2" spans="1:26" ht="27" thickBot="1" x14ac:dyDescent="0.25">
      <c r="A2" s="66" t="s">
        <v>122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11"/>
    </row>
    <row r="3" spans="1:26" ht="20.25" thickBot="1" x14ac:dyDescent="0.25">
      <c r="A3" s="81" t="s">
        <v>16</v>
      </c>
      <c r="B3" s="81"/>
      <c r="C3" s="81"/>
      <c r="D3" s="82"/>
      <c r="E3" s="60" t="s">
        <v>51</v>
      </c>
      <c r="F3" s="61"/>
      <c r="G3" s="61"/>
      <c r="H3" s="62"/>
      <c r="I3" s="29"/>
      <c r="J3" s="63" t="s">
        <v>52</v>
      </c>
      <c r="K3" s="64"/>
      <c r="L3" s="65"/>
      <c r="M3" s="29"/>
      <c r="N3" s="60" t="s">
        <v>53</v>
      </c>
      <c r="O3" s="61"/>
      <c r="P3" s="62"/>
      <c r="Q3" s="29"/>
      <c r="R3" s="63" t="s">
        <v>54</v>
      </c>
      <c r="S3" s="64"/>
      <c r="T3" s="64"/>
      <c r="U3" s="29"/>
    </row>
    <row r="4" spans="1:26" ht="19.5" customHeight="1" x14ac:dyDescent="0.2">
      <c r="A4" s="83"/>
      <c r="B4" s="83"/>
      <c r="C4" s="83"/>
      <c r="D4" s="84"/>
      <c r="E4" s="86" t="s">
        <v>4</v>
      </c>
      <c r="F4" s="78" t="s">
        <v>0</v>
      </c>
      <c r="G4" s="78" t="s">
        <v>1</v>
      </c>
      <c r="H4" s="78" t="s">
        <v>2</v>
      </c>
      <c r="I4" s="57" t="s">
        <v>143</v>
      </c>
      <c r="J4" s="78" t="s">
        <v>0</v>
      </c>
      <c r="K4" s="78" t="s">
        <v>1</v>
      </c>
      <c r="L4" s="85" t="s">
        <v>2</v>
      </c>
      <c r="M4" s="57" t="s">
        <v>143</v>
      </c>
      <c r="N4" s="78" t="s">
        <v>0</v>
      </c>
      <c r="O4" s="78" t="s">
        <v>1</v>
      </c>
      <c r="P4" s="85" t="s">
        <v>2</v>
      </c>
      <c r="Q4" s="57" t="s">
        <v>143</v>
      </c>
      <c r="R4" s="78" t="s">
        <v>0</v>
      </c>
      <c r="S4" s="78" t="s">
        <v>1</v>
      </c>
      <c r="T4" s="85" t="s">
        <v>2</v>
      </c>
      <c r="U4" s="57" t="s">
        <v>143</v>
      </c>
    </row>
    <row r="5" spans="1:26" ht="12.75" customHeight="1" x14ac:dyDescent="0.2">
      <c r="A5" s="72" t="s">
        <v>5</v>
      </c>
      <c r="B5" s="74" t="s">
        <v>8</v>
      </c>
      <c r="C5" s="79" t="s">
        <v>55</v>
      </c>
      <c r="D5" s="76" t="s">
        <v>3</v>
      </c>
      <c r="E5" s="87"/>
      <c r="F5" s="78"/>
      <c r="G5" s="78"/>
      <c r="H5" s="78"/>
      <c r="I5" s="58"/>
      <c r="J5" s="78"/>
      <c r="K5" s="78"/>
      <c r="L5" s="85"/>
      <c r="M5" s="58"/>
      <c r="N5" s="78"/>
      <c r="O5" s="78"/>
      <c r="P5" s="85"/>
      <c r="Q5" s="58"/>
      <c r="R5" s="78"/>
      <c r="S5" s="78"/>
      <c r="T5" s="85"/>
      <c r="U5" s="58"/>
    </row>
    <row r="6" spans="1:26" ht="13.5" customHeight="1" thickBot="1" x14ac:dyDescent="0.25">
      <c r="A6" s="73"/>
      <c r="B6" s="75"/>
      <c r="C6" s="80"/>
      <c r="D6" s="77"/>
      <c r="E6" s="88"/>
      <c r="F6" s="78"/>
      <c r="G6" s="78"/>
      <c r="H6" s="78"/>
      <c r="I6" s="30"/>
      <c r="J6" s="78"/>
      <c r="K6" s="78"/>
      <c r="L6" s="85"/>
      <c r="M6" s="30"/>
      <c r="N6" s="78"/>
      <c r="O6" s="78"/>
      <c r="P6" s="85"/>
      <c r="Q6" s="30"/>
      <c r="R6" s="78"/>
      <c r="S6" s="78"/>
      <c r="T6" s="85"/>
      <c r="U6" s="30"/>
    </row>
    <row r="7" spans="1:26" ht="18" customHeight="1" x14ac:dyDescent="0.2">
      <c r="A7" s="1">
        <v>1</v>
      </c>
      <c r="B7" s="2">
        <v>30111601</v>
      </c>
      <c r="C7" s="2" t="s">
        <v>9</v>
      </c>
      <c r="D7" s="2" t="s">
        <v>11</v>
      </c>
      <c r="E7" s="3">
        <v>20</v>
      </c>
      <c r="F7" s="27">
        <v>31155.882352941175</v>
      </c>
      <c r="G7" s="27">
        <f>F7+(F7*19%)</f>
        <v>37075.5</v>
      </c>
      <c r="H7" s="27">
        <f t="shared" ref="H7:H28" si="0">G7*E7</f>
        <v>741510</v>
      </c>
      <c r="I7" s="30" t="s">
        <v>145</v>
      </c>
      <c r="J7" s="27">
        <v>35567.647058823532</v>
      </c>
      <c r="K7" s="27">
        <f>J7+(J7*19%)</f>
        <v>42325.5</v>
      </c>
      <c r="L7" s="27">
        <f t="shared" ref="L7:L28" si="1">K7*E7</f>
        <v>846510</v>
      </c>
      <c r="M7" s="30" t="s">
        <v>145</v>
      </c>
      <c r="N7" s="27">
        <v>35567.647058823532</v>
      </c>
      <c r="O7" s="27">
        <f>N7+(N7*19%)</f>
        <v>42325.5</v>
      </c>
      <c r="P7" s="27">
        <f t="shared" ref="P7:P28" si="2">O7*E7</f>
        <v>846510</v>
      </c>
      <c r="Q7" s="30" t="s">
        <v>145</v>
      </c>
      <c r="R7" s="27">
        <v>35567.647058823532</v>
      </c>
      <c r="S7" s="27">
        <f>R7+(R7*19%)</f>
        <v>42325.5</v>
      </c>
      <c r="T7" s="27">
        <f t="shared" ref="T7:T28" si="3">S7*E7</f>
        <v>846510</v>
      </c>
      <c r="U7" s="30" t="s">
        <v>145</v>
      </c>
      <c r="Z7" s="11">
        <v>1.19</v>
      </c>
    </row>
    <row r="8" spans="1:26" x14ac:dyDescent="0.2">
      <c r="A8" s="4">
        <v>2</v>
      </c>
      <c r="B8" s="5">
        <v>30111801</v>
      </c>
      <c r="C8" s="5" t="s">
        <v>15</v>
      </c>
      <c r="D8" s="5" t="s">
        <v>60</v>
      </c>
      <c r="E8" s="6">
        <v>2.4500000000000002</v>
      </c>
      <c r="F8" s="27">
        <v>91995.798319327732</v>
      </c>
      <c r="G8" s="27">
        <f t="shared" ref="G8:G28" si="4">F8+(F8*19%)</f>
        <v>109475</v>
      </c>
      <c r="H8" s="27">
        <f t="shared" si="0"/>
        <v>268213.75</v>
      </c>
      <c r="I8" s="30" t="s">
        <v>145</v>
      </c>
      <c r="J8" s="27">
        <v>109642.85714285714</v>
      </c>
      <c r="K8" s="27">
        <f t="shared" ref="K8:K28" si="5">J8+(J8*19%)</f>
        <v>130475</v>
      </c>
      <c r="L8" s="27">
        <f t="shared" si="1"/>
        <v>319663.75</v>
      </c>
      <c r="M8" s="30" t="s">
        <v>145</v>
      </c>
      <c r="N8" s="27">
        <v>109642.85714285714</v>
      </c>
      <c r="O8" s="27">
        <f t="shared" ref="O8:O28" si="6">N8+(N8*19%)</f>
        <v>130475</v>
      </c>
      <c r="P8" s="27">
        <f t="shared" si="2"/>
        <v>319663.75</v>
      </c>
      <c r="Q8" s="30" t="s">
        <v>145</v>
      </c>
      <c r="R8" s="27">
        <v>109642.85714285714</v>
      </c>
      <c r="S8" s="27">
        <f t="shared" ref="S8:S28" si="7">R8+(R8*19%)</f>
        <v>130475</v>
      </c>
      <c r="T8" s="27">
        <f t="shared" si="3"/>
        <v>319663.75</v>
      </c>
      <c r="U8" s="30" t="s">
        <v>145</v>
      </c>
      <c r="Z8" s="11">
        <v>1.19</v>
      </c>
    </row>
    <row r="9" spans="1:26" x14ac:dyDescent="0.2">
      <c r="A9" s="4">
        <v>3</v>
      </c>
      <c r="B9" s="5">
        <v>31162002</v>
      </c>
      <c r="C9" s="7" t="s">
        <v>18</v>
      </c>
      <c r="D9" s="5" t="s">
        <v>14</v>
      </c>
      <c r="E9" s="6">
        <v>6</v>
      </c>
      <c r="F9" s="27">
        <v>5301.2605042016803</v>
      </c>
      <c r="G9" s="27">
        <f t="shared" si="4"/>
        <v>6308.5</v>
      </c>
      <c r="H9" s="27">
        <f t="shared" si="0"/>
        <v>37851</v>
      </c>
      <c r="I9" s="30" t="s">
        <v>145</v>
      </c>
      <c r="J9" s="27">
        <v>5469.3277310924368</v>
      </c>
      <c r="K9" s="27">
        <f t="shared" si="5"/>
        <v>6508.5</v>
      </c>
      <c r="L9" s="27">
        <f t="shared" si="1"/>
        <v>39051</v>
      </c>
      <c r="M9" s="30" t="s">
        <v>145</v>
      </c>
      <c r="N9" s="27">
        <v>5469.3277310924368</v>
      </c>
      <c r="O9" s="27">
        <f t="shared" si="6"/>
        <v>6508.5</v>
      </c>
      <c r="P9" s="27">
        <f t="shared" si="2"/>
        <v>39051</v>
      </c>
      <c r="Q9" s="30" t="s">
        <v>145</v>
      </c>
      <c r="R9" s="27">
        <v>5469.3277310924368</v>
      </c>
      <c r="S9" s="27">
        <f t="shared" si="7"/>
        <v>6508.5</v>
      </c>
      <c r="T9" s="27">
        <f t="shared" si="3"/>
        <v>39051</v>
      </c>
      <c r="U9" s="30" t="s">
        <v>145</v>
      </c>
      <c r="Z9" s="11">
        <v>1.19</v>
      </c>
    </row>
    <row r="10" spans="1:26" x14ac:dyDescent="0.2">
      <c r="A10" s="4">
        <v>4</v>
      </c>
      <c r="B10" s="5">
        <v>31162002</v>
      </c>
      <c r="C10" s="7" t="s">
        <v>10</v>
      </c>
      <c r="D10" s="5" t="s">
        <v>14</v>
      </c>
      <c r="E10" s="6">
        <v>6</v>
      </c>
      <c r="F10" s="27">
        <v>5301.2605042016803</v>
      </c>
      <c r="G10" s="27">
        <f t="shared" si="4"/>
        <v>6308.5</v>
      </c>
      <c r="H10" s="27">
        <f t="shared" si="0"/>
        <v>37851</v>
      </c>
      <c r="I10" s="30" t="s">
        <v>145</v>
      </c>
      <c r="J10" s="27">
        <v>5469.3277310924368</v>
      </c>
      <c r="K10" s="27">
        <f t="shared" si="5"/>
        <v>6508.5</v>
      </c>
      <c r="L10" s="27">
        <f t="shared" si="1"/>
        <v>39051</v>
      </c>
      <c r="M10" s="30" t="s">
        <v>145</v>
      </c>
      <c r="N10" s="27">
        <v>5469.3277310924368</v>
      </c>
      <c r="O10" s="27">
        <f t="shared" si="6"/>
        <v>6508.5</v>
      </c>
      <c r="P10" s="27">
        <f t="shared" si="2"/>
        <v>39051</v>
      </c>
      <c r="Q10" s="30" t="s">
        <v>145</v>
      </c>
      <c r="R10" s="27">
        <v>5469.3277310924368</v>
      </c>
      <c r="S10" s="27">
        <f t="shared" si="7"/>
        <v>6508.5</v>
      </c>
      <c r="T10" s="27">
        <f t="shared" si="3"/>
        <v>39051</v>
      </c>
      <c r="U10" s="30" t="s">
        <v>145</v>
      </c>
      <c r="Z10" s="11">
        <v>1.19</v>
      </c>
    </row>
    <row r="11" spans="1:26" x14ac:dyDescent="0.2">
      <c r="A11" s="4">
        <v>5</v>
      </c>
      <c r="B11" s="5">
        <v>31191506</v>
      </c>
      <c r="C11" s="5" t="s">
        <v>19</v>
      </c>
      <c r="D11" s="5" t="s">
        <v>12</v>
      </c>
      <c r="E11" s="6">
        <v>20</v>
      </c>
      <c r="F11" s="27">
        <v>4270.9243697478996</v>
      </c>
      <c r="G11" s="27">
        <f t="shared" si="4"/>
        <v>5082.4000000000005</v>
      </c>
      <c r="H11" s="27">
        <f t="shared" si="0"/>
        <v>101648.00000000001</v>
      </c>
      <c r="I11" s="30" t="s">
        <v>145</v>
      </c>
      <c r="J11" s="27">
        <v>4438.9915966386561</v>
      </c>
      <c r="K11" s="27">
        <f t="shared" si="5"/>
        <v>5282.4000000000005</v>
      </c>
      <c r="L11" s="27">
        <f t="shared" si="1"/>
        <v>105648.00000000001</v>
      </c>
      <c r="M11" s="30" t="s">
        <v>145</v>
      </c>
      <c r="N11" s="27">
        <v>4438.9915966386561</v>
      </c>
      <c r="O11" s="27">
        <f t="shared" si="6"/>
        <v>5282.4000000000005</v>
      </c>
      <c r="P11" s="27">
        <f t="shared" si="2"/>
        <v>105648.00000000001</v>
      </c>
      <c r="Q11" s="30" t="s">
        <v>145</v>
      </c>
      <c r="R11" s="27">
        <v>4438.9915966386561</v>
      </c>
      <c r="S11" s="27">
        <f t="shared" si="7"/>
        <v>5282.4000000000005</v>
      </c>
      <c r="T11" s="27">
        <f t="shared" si="3"/>
        <v>105648.00000000001</v>
      </c>
      <c r="U11" s="30" t="s">
        <v>145</v>
      </c>
      <c r="Z11" s="11">
        <v>1.19</v>
      </c>
    </row>
    <row r="12" spans="1:26" ht="25.5" x14ac:dyDescent="0.2">
      <c r="A12" s="4">
        <v>6</v>
      </c>
      <c r="B12" s="5">
        <v>30131607</v>
      </c>
      <c r="C12" s="5" t="s">
        <v>29</v>
      </c>
      <c r="D12" s="5" t="s">
        <v>12</v>
      </c>
      <c r="E12" s="6">
        <v>1830</v>
      </c>
      <c r="F12" s="27">
        <v>2058.4033613445381</v>
      </c>
      <c r="G12" s="27">
        <f t="shared" si="4"/>
        <v>2449.5000000000005</v>
      </c>
      <c r="H12" s="27">
        <f t="shared" si="0"/>
        <v>4482585.0000000009</v>
      </c>
      <c r="I12" s="30" t="s">
        <v>145</v>
      </c>
      <c r="J12" s="27">
        <v>2940.7563025210084</v>
      </c>
      <c r="K12" s="27">
        <f t="shared" si="5"/>
        <v>3499.5</v>
      </c>
      <c r="L12" s="27">
        <f t="shared" si="1"/>
        <v>6404085</v>
      </c>
      <c r="M12" s="30" t="s">
        <v>145</v>
      </c>
      <c r="N12" s="27">
        <v>2940.7563025210084</v>
      </c>
      <c r="O12" s="27">
        <f t="shared" si="6"/>
        <v>3499.5</v>
      </c>
      <c r="P12" s="27">
        <f t="shared" si="2"/>
        <v>6404085</v>
      </c>
      <c r="Q12" s="30" t="s">
        <v>145</v>
      </c>
      <c r="R12" s="27">
        <v>2940.7563025210084</v>
      </c>
      <c r="S12" s="27">
        <f t="shared" si="7"/>
        <v>3499.5</v>
      </c>
      <c r="T12" s="27">
        <f t="shared" si="3"/>
        <v>6404085</v>
      </c>
      <c r="U12" s="30" t="s">
        <v>145</v>
      </c>
      <c r="Z12" s="11">
        <v>1.19</v>
      </c>
    </row>
    <row r="13" spans="1:26" ht="30" customHeight="1" x14ac:dyDescent="0.2">
      <c r="A13" s="4">
        <v>7</v>
      </c>
      <c r="B13" s="5">
        <v>39120000</v>
      </c>
      <c r="C13" s="5" t="s">
        <v>28</v>
      </c>
      <c r="D13" s="5" t="s">
        <v>12</v>
      </c>
      <c r="E13" s="6">
        <v>3</v>
      </c>
      <c r="F13" s="27">
        <v>20802.941176470587</v>
      </c>
      <c r="G13" s="27">
        <f t="shared" si="4"/>
        <v>24755.5</v>
      </c>
      <c r="H13" s="27">
        <f t="shared" si="0"/>
        <v>74266.5</v>
      </c>
      <c r="I13" s="30" t="s">
        <v>145</v>
      </c>
      <c r="J13" s="27">
        <v>20971.008403361346</v>
      </c>
      <c r="K13" s="27">
        <f t="shared" si="5"/>
        <v>24955.5</v>
      </c>
      <c r="L13" s="27">
        <f t="shared" si="1"/>
        <v>74866.5</v>
      </c>
      <c r="M13" s="30" t="s">
        <v>145</v>
      </c>
      <c r="N13" s="27">
        <v>20971.008403361346</v>
      </c>
      <c r="O13" s="27">
        <f t="shared" si="6"/>
        <v>24955.5</v>
      </c>
      <c r="P13" s="27">
        <f t="shared" si="2"/>
        <v>74866.5</v>
      </c>
      <c r="Q13" s="30" t="s">
        <v>145</v>
      </c>
      <c r="R13" s="27">
        <v>20971.008403361346</v>
      </c>
      <c r="S13" s="27">
        <f t="shared" si="7"/>
        <v>24955.5</v>
      </c>
      <c r="T13" s="27">
        <f t="shared" si="3"/>
        <v>74866.5</v>
      </c>
      <c r="U13" s="30" t="s">
        <v>145</v>
      </c>
      <c r="Z13" s="11">
        <v>1.19</v>
      </c>
    </row>
    <row r="14" spans="1:26" ht="27" customHeight="1" x14ac:dyDescent="0.2">
      <c r="A14" s="4">
        <v>8</v>
      </c>
      <c r="B14" s="5">
        <v>30102306</v>
      </c>
      <c r="C14" s="5" t="s">
        <v>22</v>
      </c>
      <c r="D14" s="5" t="s">
        <v>12</v>
      </c>
      <c r="E14" s="6">
        <v>3</v>
      </c>
      <c r="F14" s="27">
        <v>94634.45378151261</v>
      </c>
      <c r="G14" s="27">
        <f t="shared" si="4"/>
        <v>112615</v>
      </c>
      <c r="H14" s="27">
        <f t="shared" si="0"/>
        <v>337845</v>
      </c>
      <c r="I14" s="30" t="s">
        <v>145</v>
      </c>
      <c r="J14" s="27">
        <v>97659.66386554623</v>
      </c>
      <c r="K14" s="27">
        <f t="shared" si="5"/>
        <v>116215.00000000001</v>
      </c>
      <c r="L14" s="27">
        <f t="shared" si="1"/>
        <v>348645.00000000006</v>
      </c>
      <c r="M14" s="30" t="s">
        <v>145</v>
      </c>
      <c r="N14" s="27">
        <v>97659.66386554623</v>
      </c>
      <c r="O14" s="27">
        <f t="shared" si="6"/>
        <v>116215.00000000001</v>
      </c>
      <c r="P14" s="27">
        <f t="shared" si="2"/>
        <v>348645.00000000006</v>
      </c>
      <c r="Q14" s="30" t="s">
        <v>145</v>
      </c>
      <c r="R14" s="27">
        <v>97659.66386554623</v>
      </c>
      <c r="S14" s="27">
        <f t="shared" si="7"/>
        <v>116215.00000000001</v>
      </c>
      <c r="T14" s="27">
        <f t="shared" si="3"/>
        <v>348645.00000000006</v>
      </c>
      <c r="U14" s="30" t="s">
        <v>145</v>
      </c>
      <c r="Z14" s="11">
        <v>1.19</v>
      </c>
    </row>
    <row r="15" spans="1:26" x14ac:dyDescent="0.2">
      <c r="A15" s="4">
        <v>9</v>
      </c>
      <c r="B15" s="5">
        <v>40142018</v>
      </c>
      <c r="C15" s="5" t="s">
        <v>17</v>
      </c>
      <c r="D15" s="5" t="s">
        <v>12</v>
      </c>
      <c r="E15" s="6">
        <v>3</v>
      </c>
      <c r="F15" s="27">
        <v>4047.2605042016808</v>
      </c>
      <c r="G15" s="27">
        <f t="shared" si="4"/>
        <v>4816.24</v>
      </c>
      <c r="H15" s="27">
        <f t="shared" si="0"/>
        <v>14448.72</v>
      </c>
      <c r="I15" s="30" t="s">
        <v>145</v>
      </c>
      <c r="J15" s="27">
        <v>4047.2605042016808</v>
      </c>
      <c r="K15" s="27">
        <f t="shared" si="5"/>
        <v>4816.24</v>
      </c>
      <c r="L15" s="27">
        <f t="shared" si="1"/>
        <v>14448.72</v>
      </c>
      <c r="M15" s="30" t="s">
        <v>145</v>
      </c>
      <c r="N15" s="27">
        <v>4047.2605042016808</v>
      </c>
      <c r="O15" s="27">
        <f t="shared" si="6"/>
        <v>4816.24</v>
      </c>
      <c r="P15" s="27">
        <f t="shared" si="2"/>
        <v>14448.72</v>
      </c>
      <c r="Q15" s="30" t="s">
        <v>145</v>
      </c>
      <c r="R15" s="27">
        <v>4047.2605042016808</v>
      </c>
      <c r="S15" s="27">
        <f t="shared" si="7"/>
        <v>4816.24</v>
      </c>
      <c r="T15" s="27">
        <f t="shared" si="3"/>
        <v>14448.72</v>
      </c>
      <c r="U15" s="30" t="s">
        <v>145</v>
      </c>
      <c r="Z15" s="11">
        <v>1.19</v>
      </c>
    </row>
    <row r="16" spans="1:26" x14ac:dyDescent="0.2">
      <c r="A16" s="4">
        <v>10</v>
      </c>
      <c r="B16" s="5">
        <v>41111950</v>
      </c>
      <c r="C16" s="5" t="s">
        <v>20</v>
      </c>
      <c r="D16" s="5" t="s">
        <v>12</v>
      </c>
      <c r="E16" s="6">
        <v>3</v>
      </c>
      <c r="F16" s="27">
        <v>43479.411764705888</v>
      </c>
      <c r="G16" s="27">
        <f t="shared" si="4"/>
        <v>51740.500000000007</v>
      </c>
      <c r="H16" s="27">
        <f t="shared" si="0"/>
        <v>155221.50000000003</v>
      </c>
      <c r="I16" s="30" t="s">
        <v>145</v>
      </c>
      <c r="J16" s="27">
        <v>45580.252100840342</v>
      </c>
      <c r="K16" s="27">
        <f t="shared" si="5"/>
        <v>54240.500000000007</v>
      </c>
      <c r="L16" s="27">
        <f t="shared" si="1"/>
        <v>162721.50000000003</v>
      </c>
      <c r="M16" s="30" t="s">
        <v>145</v>
      </c>
      <c r="N16" s="27">
        <v>45580.252100840342</v>
      </c>
      <c r="O16" s="27">
        <f t="shared" si="6"/>
        <v>54240.500000000007</v>
      </c>
      <c r="P16" s="27">
        <f t="shared" si="2"/>
        <v>162721.50000000003</v>
      </c>
      <c r="Q16" s="30" t="s">
        <v>145</v>
      </c>
      <c r="R16" s="27">
        <v>45580.252100840342</v>
      </c>
      <c r="S16" s="27">
        <f t="shared" si="7"/>
        <v>54240.500000000007</v>
      </c>
      <c r="T16" s="27">
        <f t="shared" si="3"/>
        <v>162721.50000000003</v>
      </c>
      <c r="U16" s="30" t="s">
        <v>145</v>
      </c>
      <c r="Z16" s="11">
        <v>1.19</v>
      </c>
    </row>
    <row r="17" spans="1:210" ht="25.5" x14ac:dyDescent="0.2">
      <c r="A17" s="4">
        <v>11</v>
      </c>
      <c r="B17" s="5">
        <v>27111813</v>
      </c>
      <c r="C17" s="5" t="s">
        <v>27</v>
      </c>
      <c r="D17" s="5" t="s">
        <v>12</v>
      </c>
      <c r="E17" s="6">
        <v>2</v>
      </c>
      <c r="F17" s="27">
        <v>25805.033613445379</v>
      </c>
      <c r="G17" s="27">
        <f t="shared" si="4"/>
        <v>30707.99</v>
      </c>
      <c r="H17" s="27">
        <f t="shared" si="0"/>
        <v>61415.98</v>
      </c>
      <c r="I17" s="30" t="s">
        <v>145</v>
      </c>
      <c r="J17" s="27">
        <v>26025.621848739498</v>
      </c>
      <c r="K17" s="27">
        <f t="shared" si="5"/>
        <v>30970.49</v>
      </c>
      <c r="L17" s="27">
        <f t="shared" si="1"/>
        <v>61940.98</v>
      </c>
      <c r="M17" s="30" t="s">
        <v>145</v>
      </c>
      <c r="N17" s="27">
        <v>26025.621848739498</v>
      </c>
      <c r="O17" s="27">
        <f t="shared" si="6"/>
        <v>30970.49</v>
      </c>
      <c r="P17" s="27">
        <f t="shared" si="2"/>
        <v>61940.98</v>
      </c>
      <c r="Q17" s="30" t="s">
        <v>145</v>
      </c>
      <c r="R17" s="27">
        <v>26025.621848739498</v>
      </c>
      <c r="S17" s="27">
        <f t="shared" si="7"/>
        <v>30970.49</v>
      </c>
      <c r="T17" s="27">
        <f t="shared" si="3"/>
        <v>61940.98</v>
      </c>
      <c r="U17" s="30" t="s">
        <v>145</v>
      </c>
      <c r="Z17" s="11">
        <v>1.19</v>
      </c>
    </row>
    <row r="18" spans="1:210" ht="25.5" x14ac:dyDescent="0.2">
      <c r="A18" s="4">
        <v>12</v>
      </c>
      <c r="B18" s="5">
        <v>27111813</v>
      </c>
      <c r="C18" s="5" t="s">
        <v>25</v>
      </c>
      <c r="D18" s="5" t="s">
        <v>12</v>
      </c>
      <c r="E18" s="6">
        <v>3</v>
      </c>
      <c r="F18" s="27">
        <v>40953.533613445383</v>
      </c>
      <c r="G18" s="27">
        <f t="shared" si="4"/>
        <v>48734.705000000002</v>
      </c>
      <c r="H18" s="27">
        <f t="shared" si="0"/>
        <v>146204.11499999999</v>
      </c>
      <c r="I18" s="30" t="s">
        <v>145</v>
      </c>
      <c r="J18" s="27">
        <v>41174.121848739494</v>
      </c>
      <c r="K18" s="27">
        <f t="shared" si="5"/>
        <v>48997.205000000002</v>
      </c>
      <c r="L18" s="27">
        <f t="shared" si="1"/>
        <v>146991.61499999999</v>
      </c>
      <c r="M18" s="30" t="s">
        <v>145</v>
      </c>
      <c r="N18" s="27">
        <v>41174.121848739494</v>
      </c>
      <c r="O18" s="27">
        <f t="shared" si="6"/>
        <v>48997.205000000002</v>
      </c>
      <c r="P18" s="27">
        <f t="shared" si="2"/>
        <v>146991.61499999999</v>
      </c>
      <c r="Q18" s="30" t="s">
        <v>145</v>
      </c>
      <c r="R18" s="27">
        <v>41174.121848739494</v>
      </c>
      <c r="S18" s="27">
        <f t="shared" si="7"/>
        <v>48997.205000000002</v>
      </c>
      <c r="T18" s="27">
        <f t="shared" si="3"/>
        <v>146991.61499999999</v>
      </c>
      <c r="U18" s="30" t="s">
        <v>145</v>
      </c>
      <c r="Z18" s="11">
        <v>1.19</v>
      </c>
    </row>
    <row r="19" spans="1:210" ht="25.5" x14ac:dyDescent="0.2">
      <c r="A19" s="4">
        <v>13</v>
      </c>
      <c r="B19" s="5">
        <v>27111801</v>
      </c>
      <c r="C19" s="5" t="s">
        <v>21</v>
      </c>
      <c r="D19" s="5" t="s">
        <v>12</v>
      </c>
      <c r="E19" s="6">
        <v>6</v>
      </c>
      <c r="F19" s="27">
        <v>15123.949579831933</v>
      </c>
      <c r="G19" s="27">
        <f t="shared" si="4"/>
        <v>17997.5</v>
      </c>
      <c r="H19" s="27">
        <f t="shared" si="0"/>
        <v>107985</v>
      </c>
      <c r="I19" s="30" t="s">
        <v>145</v>
      </c>
      <c r="J19" s="27">
        <v>15334.033613445379</v>
      </c>
      <c r="K19" s="27">
        <f t="shared" si="5"/>
        <v>18247.5</v>
      </c>
      <c r="L19" s="27">
        <f t="shared" si="1"/>
        <v>109485</v>
      </c>
      <c r="M19" s="30" t="s">
        <v>145</v>
      </c>
      <c r="N19" s="27">
        <v>15334.033613445379</v>
      </c>
      <c r="O19" s="27">
        <f t="shared" si="6"/>
        <v>18247.5</v>
      </c>
      <c r="P19" s="27">
        <f t="shared" si="2"/>
        <v>109485</v>
      </c>
      <c r="Q19" s="30" t="s">
        <v>145</v>
      </c>
      <c r="R19" s="27">
        <v>15334.033613445379</v>
      </c>
      <c r="S19" s="27">
        <f t="shared" si="7"/>
        <v>18247.5</v>
      </c>
      <c r="T19" s="27">
        <f t="shared" si="3"/>
        <v>109485</v>
      </c>
      <c r="U19" s="30" t="s">
        <v>145</v>
      </c>
      <c r="Z19" s="11">
        <v>1.19</v>
      </c>
    </row>
    <row r="20" spans="1:210" ht="27" customHeight="1" x14ac:dyDescent="0.2">
      <c r="A20" s="4">
        <v>14</v>
      </c>
      <c r="B20" s="5">
        <v>27112201</v>
      </c>
      <c r="C20" s="5" t="s">
        <v>44</v>
      </c>
      <c r="D20" s="5" t="s">
        <v>12</v>
      </c>
      <c r="E20" s="6">
        <v>2</v>
      </c>
      <c r="F20" s="27">
        <v>12630.672268907563</v>
      </c>
      <c r="G20" s="27">
        <f t="shared" si="4"/>
        <v>15030.5</v>
      </c>
      <c r="H20" s="27">
        <f t="shared" si="0"/>
        <v>30061</v>
      </c>
      <c r="I20" s="30" t="s">
        <v>145</v>
      </c>
      <c r="J20" s="27">
        <v>12840.756302521007</v>
      </c>
      <c r="K20" s="27">
        <f t="shared" si="5"/>
        <v>15280.5</v>
      </c>
      <c r="L20" s="27">
        <f t="shared" si="1"/>
        <v>30561</v>
      </c>
      <c r="M20" s="30" t="s">
        <v>145</v>
      </c>
      <c r="N20" s="27">
        <v>12840.756302521007</v>
      </c>
      <c r="O20" s="27">
        <f t="shared" si="6"/>
        <v>15280.5</v>
      </c>
      <c r="P20" s="27">
        <f t="shared" si="2"/>
        <v>30561</v>
      </c>
      <c r="Q20" s="30" t="s">
        <v>145</v>
      </c>
      <c r="R20" s="27">
        <v>12840.756302521007</v>
      </c>
      <c r="S20" s="27">
        <f t="shared" si="7"/>
        <v>15280.5</v>
      </c>
      <c r="T20" s="27">
        <f t="shared" si="3"/>
        <v>30561</v>
      </c>
      <c r="U20" s="30" t="s">
        <v>145</v>
      </c>
      <c r="Z20" s="11">
        <v>1.19</v>
      </c>
    </row>
    <row r="21" spans="1:210" ht="38.25" x14ac:dyDescent="0.2">
      <c r="A21" s="4">
        <v>15</v>
      </c>
      <c r="B21" s="5">
        <v>27112209</v>
      </c>
      <c r="C21" s="5" t="s">
        <v>42</v>
      </c>
      <c r="D21" s="5" t="s">
        <v>12</v>
      </c>
      <c r="E21" s="6">
        <v>5</v>
      </c>
      <c r="F21" s="27">
        <v>26044.550420168067</v>
      </c>
      <c r="G21" s="27">
        <f t="shared" si="4"/>
        <v>30993.014999999999</v>
      </c>
      <c r="H21" s="27">
        <f t="shared" si="0"/>
        <v>154965.07500000001</v>
      </c>
      <c r="I21" s="30" t="s">
        <v>145</v>
      </c>
      <c r="J21" s="27">
        <v>30519.340336134454</v>
      </c>
      <c r="K21" s="27">
        <f t="shared" si="5"/>
        <v>36318.014999999999</v>
      </c>
      <c r="L21" s="27">
        <f t="shared" si="1"/>
        <v>181590.07500000001</v>
      </c>
      <c r="M21" s="30" t="s">
        <v>145</v>
      </c>
      <c r="N21" s="27">
        <v>30519.340336134454</v>
      </c>
      <c r="O21" s="27">
        <f t="shared" si="6"/>
        <v>36318.014999999999</v>
      </c>
      <c r="P21" s="27">
        <f t="shared" si="2"/>
        <v>181590.07500000001</v>
      </c>
      <c r="Q21" s="30" t="s">
        <v>145</v>
      </c>
      <c r="R21" s="27">
        <v>30519.340336134454</v>
      </c>
      <c r="S21" s="27">
        <f t="shared" si="7"/>
        <v>36318.014999999999</v>
      </c>
      <c r="T21" s="27">
        <f t="shared" si="3"/>
        <v>181590.07500000001</v>
      </c>
      <c r="U21" s="30" t="s">
        <v>145</v>
      </c>
      <c r="Z21" s="11">
        <v>1.19</v>
      </c>
    </row>
    <row r="22" spans="1:210" x14ac:dyDescent="0.2">
      <c r="A22" s="4">
        <v>16</v>
      </c>
      <c r="B22" s="5">
        <v>27111909</v>
      </c>
      <c r="C22" s="5" t="s">
        <v>49</v>
      </c>
      <c r="D22" s="5" t="s">
        <v>12</v>
      </c>
      <c r="E22" s="6">
        <v>2</v>
      </c>
      <c r="F22" s="27">
        <v>9522.4873949579833</v>
      </c>
      <c r="G22" s="27">
        <f t="shared" si="4"/>
        <v>11331.76</v>
      </c>
      <c r="H22" s="27">
        <f t="shared" si="0"/>
        <v>22663.52</v>
      </c>
      <c r="I22" s="30" t="s">
        <v>145</v>
      </c>
      <c r="J22" s="27">
        <v>9690.5546218487398</v>
      </c>
      <c r="K22" s="27">
        <f t="shared" si="5"/>
        <v>11531.76</v>
      </c>
      <c r="L22" s="27">
        <f t="shared" si="1"/>
        <v>23063.52</v>
      </c>
      <c r="M22" s="30" t="s">
        <v>145</v>
      </c>
      <c r="N22" s="27">
        <v>9690.5546218487398</v>
      </c>
      <c r="O22" s="27">
        <f t="shared" si="6"/>
        <v>11531.76</v>
      </c>
      <c r="P22" s="27">
        <f t="shared" si="2"/>
        <v>23063.52</v>
      </c>
      <c r="Q22" s="30" t="s">
        <v>145</v>
      </c>
      <c r="R22" s="27">
        <v>9690.5546218487398</v>
      </c>
      <c r="S22" s="27">
        <f t="shared" si="7"/>
        <v>11531.76</v>
      </c>
      <c r="T22" s="27">
        <f t="shared" si="3"/>
        <v>23063.52</v>
      </c>
      <c r="U22" s="30" t="s">
        <v>145</v>
      </c>
      <c r="Z22" s="11">
        <v>1.19</v>
      </c>
    </row>
    <row r="23" spans="1:210" s="12" customFormat="1" ht="27.75" customHeight="1" x14ac:dyDescent="0.2">
      <c r="A23" s="4">
        <v>17</v>
      </c>
      <c r="B23" s="5">
        <v>27111559</v>
      </c>
      <c r="C23" s="5" t="s">
        <v>26</v>
      </c>
      <c r="D23" s="5" t="s">
        <v>12</v>
      </c>
      <c r="E23" s="8">
        <v>3</v>
      </c>
      <c r="F23" s="27">
        <v>29576.050420168067</v>
      </c>
      <c r="G23" s="27">
        <f t="shared" si="4"/>
        <v>35195.5</v>
      </c>
      <c r="H23" s="27">
        <f t="shared" si="0"/>
        <v>105586.5</v>
      </c>
      <c r="I23" s="30" t="s">
        <v>145</v>
      </c>
      <c r="J23" s="27">
        <v>29786.134453781513</v>
      </c>
      <c r="K23" s="27">
        <f t="shared" si="5"/>
        <v>35445.5</v>
      </c>
      <c r="L23" s="27">
        <f t="shared" si="1"/>
        <v>106336.5</v>
      </c>
      <c r="M23" s="30" t="s">
        <v>145</v>
      </c>
      <c r="N23" s="27">
        <v>29786.134453781513</v>
      </c>
      <c r="O23" s="27">
        <f t="shared" si="6"/>
        <v>35445.5</v>
      </c>
      <c r="P23" s="27">
        <f t="shared" si="2"/>
        <v>106336.5</v>
      </c>
      <c r="Q23" s="30" t="s">
        <v>145</v>
      </c>
      <c r="R23" s="27">
        <v>29786.134453781513</v>
      </c>
      <c r="S23" s="27">
        <f t="shared" si="7"/>
        <v>35445.5</v>
      </c>
      <c r="T23" s="27">
        <f t="shared" si="3"/>
        <v>106336.5</v>
      </c>
      <c r="U23" s="30" t="s">
        <v>145</v>
      </c>
      <c r="V23" s="11"/>
      <c r="W23" s="11"/>
      <c r="X23" s="11"/>
      <c r="Y23" s="11"/>
      <c r="Z23" s="11">
        <v>1.19</v>
      </c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</row>
    <row r="24" spans="1:210" ht="21.75" customHeight="1" x14ac:dyDescent="0.2">
      <c r="A24" s="4">
        <v>18</v>
      </c>
      <c r="B24" s="5">
        <v>27112802</v>
      </c>
      <c r="C24" s="5" t="s">
        <v>23</v>
      </c>
      <c r="D24" s="5" t="s">
        <v>12</v>
      </c>
      <c r="E24" s="6">
        <v>19</v>
      </c>
      <c r="F24" s="27">
        <v>5705.042016806723</v>
      </c>
      <c r="G24" s="27">
        <f t="shared" si="4"/>
        <v>6789</v>
      </c>
      <c r="H24" s="27">
        <f t="shared" si="0"/>
        <v>128991</v>
      </c>
      <c r="I24" s="30" t="s">
        <v>145</v>
      </c>
      <c r="J24" s="27">
        <v>5915.1260504201682</v>
      </c>
      <c r="K24" s="27">
        <f t="shared" si="5"/>
        <v>7039</v>
      </c>
      <c r="L24" s="27">
        <f t="shared" si="1"/>
        <v>133741</v>
      </c>
      <c r="M24" s="30" t="s">
        <v>145</v>
      </c>
      <c r="N24" s="27">
        <v>5915.1260504201682</v>
      </c>
      <c r="O24" s="27">
        <f t="shared" si="6"/>
        <v>7039</v>
      </c>
      <c r="P24" s="27">
        <f t="shared" si="2"/>
        <v>133741</v>
      </c>
      <c r="Q24" s="30" t="s">
        <v>145</v>
      </c>
      <c r="R24" s="27">
        <v>5915.1260504201682</v>
      </c>
      <c r="S24" s="27">
        <f t="shared" si="7"/>
        <v>7039</v>
      </c>
      <c r="T24" s="27">
        <f t="shared" si="3"/>
        <v>133741</v>
      </c>
      <c r="U24" s="30" t="s">
        <v>145</v>
      </c>
      <c r="Z24" s="11">
        <v>1.19</v>
      </c>
    </row>
    <row r="25" spans="1:210" x14ac:dyDescent="0.2">
      <c r="A25" s="4">
        <v>19</v>
      </c>
      <c r="B25" s="5">
        <v>47121804</v>
      </c>
      <c r="C25" s="5" t="s">
        <v>24</v>
      </c>
      <c r="D25" s="5" t="s">
        <v>12</v>
      </c>
      <c r="E25" s="6">
        <v>9</v>
      </c>
      <c r="F25" s="27">
        <v>7897.1134453781515</v>
      </c>
      <c r="G25" s="27">
        <f t="shared" si="4"/>
        <v>9397.5650000000005</v>
      </c>
      <c r="H25" s="27">
        <f t="shared" si="0"/>
        <v>84578.085000000006</v>
      </c>
      <c r="I25" s="30" t="s">
        <v>145</v>
      </c>
      <c r="J25" s="27">
        <v>8107.1974789915967</v>
      </c>
      <c r="K25" s="27">
        <f t="shared" si="5"/>
        <v>9647.5650000000005</v>
      </c>
      <c r="L25" s="27">
        <f t="shared" si="1"/>
        <v>86828.085000000006</v>
      </c>
      <c r="M25" s="30" t="s">
        <v>145</v>
      </c>
      <c r="N25" s="27">
        <v>8107.1974789915967</v>
      </c>
      <c r="O25" s="27">
        <f t="shared" si="6"/>
        <v>9647.5650000000005</v>
      </c>
      <c r="P25" s="27">
        <f t="shared" si="2"/>
        <v>86828.085000000006</v>
      </c>
      <c r="Q25" s="30" t="s">
        <v>145</v>
      </c>
      <c r="R25" s="27">
        <v>8107.1974789915967</v>
      </c>
      <c r="S25" s="27">
        <f t="shared" si="7"/>
        <v>9647.5650000000005</v>
      </c>
      <c r="T25" s="27">
        <f t="shared" si="3"/>
        <v>86828.085000000006</v>
      </c>
      <c r="U25" s="30" t="s">
        <v>145</v>
      </c>
      <c r="Z25" s="11">
        <v>1.19</v>
      </c>
    </row>
    <row r="26" spans="1:210" x14ac:dyDescent="0.2">
      <c r="A26" s="4">
        <v>20</v>
      </c>
      <c r="B26" s="5">
        <v>31151505</v>
      </c>
      <c r="C26" s="5" t="s">
        <v>31</v>
      </c>
      <c r="D26" s="5" t="s">
        <v>12</v>
      </c>
      <c r="E26" s="6">
        <v>6</v>
      </c>
      <c r="F26" s="27">
        <v>8134.2605042016803</v>
      </c>
      <c r="G26" s="27">
        <f t="shared" si="4"/>
        <v>9679.77</v>
      </c>
      <c r="H26" s="27">
        <f t="shared" si="0"/>
        <v>58078.62</v>
      </c>
      <c r="I26" s="30" t="s">
        <v>145</v>
      </c>
      <c r="J26" s="27">
        <v>8344.3445378151264</v>
      </c>
      <c r="K26" s="27">
        <f t="shared" si="5"/>
        <v>9929.77</v>
      </c>
      <c r="L26" s="27">
        <f t="shared" si="1"/>
        <v>59578.62</v>
      </c>
      <c r="M26" s="30" t="s">
        <v>145</v>
      </c>
      <c r="N26" s="27">
        <v>8344.3445378151264</v>
      </c>
      <c r="O26" s="27">
        <f t="shared" si="6"/>
        <v>9929.77</v>
      </c>
      <c r="P26" s="27">
        <f t="shared" si="2"/>
        <v>59578.62</v>
      </c>
      <c r="Q26" s="30" t="s">
        <v>145</v>
      </c>
      <c r="R26" s="27">
        <v>8344.3445378151264</v>
      </c>
      <c r="S26" s="27">
        <f t="shared" si="7"/>
        <v>9929.77</v>
      </c>
      <c r="T26" s="27">
        <f t="shared" si="3"/>
        <v>59578.62</v>
      </c>
      <c r="U26" s="30" t="s">
        <v>145</v>
      </c>
      <c r="Z26" s="11">
        <v>1.19</v>
      </c>
    </row>
    <row r="27" spans="1:210" ht="25.5" x14ac:dyDescent="0.2">
      <c r="A27" s="4">
        <v>21</v>
      </c>
      <c r="B27" s="5">
        <v>27112309</v>
      </c>
      <c r="C27" s="5" t="s">
        <v>32</v>
      </c>
      <c r="D27" s="5" t="s">
        <v>12</v>
      </c>
      <c r="E27" s="6">
        <v>2</v>
      </c>
      <c r="F27" s="27">
        <v>5419.8319327731097</v>
      </c>
      <c r="G27" s="27">
        <f t="shared" si="4"/>
        <v>6449.6</v>
      </c>
      <c r="H27" s="27">
        <f t="shared" si="0"/>
        <v>12899.2</v>
      </c>
      <c r="I27" s="30" t="s">
        <v>145</v>
      </c>
      <c r="J27" s="27">
        <v>5882.0168067226896</v>
      </c>
      <c r="K27" s="27">
        <f t="shared" si="5"/>
        <v>6999.6</v>
      </c>
      <c r="L27" s="27">
        <f t="shared" si="1"/>
        <v>13999.2</v>
      </c>
      <c r="M27" s="30" t="s">
        <v>145</v>
      </c>
      <c r="N27" s="27">
        <v>5882.0168067226896</v>
      </c>
      <c r="O27" s="27">
        <f t="shared" si="6"/>
        <v>6999.6</v>
      </c>
      <c r="P27" s="27">
        <f t="shared" si="2"/>
        <v>13999.2</v>
      </c>
      <c r="Q27" s="30" t="s">
        <v>145</v>
      </c>
      <c r="R27" s="27">
        <v>5882.0168067226896</v>
      </c>
      <c r="S27" s="27">
        <f t="shared" si="7"/>
        <v>6999.6</v>
      </c>
      <c r="T27" s="27">
        <f t="shared" si="3"/>
        <v>13999.2</v>
      </c>
      <c r="U27" s="30" t="s">
        <v>145</v>
      </c>
      <c r="Z27" s="11">
        <v>1.19</v>
      </c>
    </row>
    <row r="28" spans="1:210" ht="128.25" thickBot="1" x14ac:dyDescent="0.25">
      <c r="A28" s="9">
        <v>22</v>
      </c>
      <c r="B28" s="10">
        <v>27111802</v>
      </c>
      <c r="C28" s="10" t="s">
        <v>30</v>
      </c>
      <c r="D28" s="10" t="s">
        <v>12</v>
      </c>
      <c r="E28" s="13">
        <v>1</v>
      </c>
      <c r="F28" s="27">
        <v>497815.12605042016</v>
      </c>
      <c r="G28" s="27">
        <f t="shared" si="4"/>
        <v>592400</v>
      </c>
      <c r="H28" s="27">
        <f t="shared" si="0"/>
        <v>592400</v>
      </c>
      <c r="I28" s="30" t="s">
        <v>145</v>
      </c>
      <c r="J28" s="27">
        <v>508319.32773109246</v>
      </c>
      <c r="K28" s="27">
        <f t="shared" si="5"/>
        <v>604900</v>
      </c>
      <c r="L28" s="27">
        <f t="shared" si="1"/>
        <v>604900</v>
      </c>
      <c r="M28" s="30" t="s">
        <v>145</v>
      </c>
      <c r="N28" s="27">
        <v>508319.32773109246</v>
      </c>
      <c r="O28" s="27">
        <f t="shared" si="6"/>
        <v>604900</v>
      </c>
      <c r="P28" s="27">
        <f t="shared" si="2"/>
        <v>604900</v>
      </c>
      <c r="Q28" s="30" t="s">
        <v>145</v>
      </c>
      <c r="R28" s="27">
        <v>508319.32773109246</v>
      </c>
      <c r="S28" s="27">
        <f t="shared" si="7"/>
        <v>604900</v>
      </c>
      <c r="T28" s="27">
        <f t="shared" si="3"/>
        <v>604900</v>
      </c>
      <c r="U28" s="30" t="s">
        <v>145</v>
      </c>
      <c r="Z28" s="11">
        <v>1.19</v>
      </c>
    </row>
    <row r="29" spans="1:210" x14ac:dyDescent="0.2">
      <c r="I29" s="30"/>
      <c r="M29" s="30"/>
      <c r="Q29" s="30"/>
      <c r="U29" s="30"/>
    </row>
    <row r="30" spans="1:210" x14ac:dyDescent="0.2">
      <c r="I30" s="30"/>
      <c r="M30" s="30"/>
      <c r="Q30" s="30"/>
      <c r="U30" s="30"/>
    </row>
    <row r="31" spans="1:210" x14ac:dyDescent="0.2">
      <c r="I31" s="30"/>
      <c r="M31" s="30"/>
      <c r="Q31" s="30"/>
      <c r="U31" s="30"/>
    </row>
    <row r="32" spans="1:210" x14ac:dyDescent="0.2">
      <c r="C32" s="68" t="s">
        <v>139</v>
      </c>
      <c r="D32" s="68"/>
      <c r="E32" s="69">
        <f>SUM(H7:H28)</f>
        <v>7757268.5650000013</v>
      </c>
      <c r="F32" s="69"/>
      <c r="I32" s="30"/>
      <c r="M32" s="30"/>
      <c r="Q32" s="30"/>
      <c r="U32" s="30"/>
    </row>
    <row r="33" spans="1:21" x14ac:dyDescent="0.2">
      <c r="C33" s="68" t="s">
        <v>140</v>
      </c>
      <c r="D33" s="68"/>
      <c r="E33" s="69">
        <f>SUM(L7:L28)</f>
        <v>9913706.0649999976</v>
      </c>
      <c r="F33" s="69"/>
      <c r="I33" s="30"/>
      <c r="M33" s="30"/>
      <c r="Q33" s="30"/>
      <c r="U33" s="30"/>
    </row>
    <row r="34" spans="1:21" x14ac:dyDescent="0.2">
      <c r="C34" s="68" t="s">
        <v>141</v>
      </c>
      <c r="D34" s="68"/>
      <c r="E34" s="69">
        <f>SUM(P7:P28)</f>
        <v>9913706.0649999976</v>
      </c>
      <c r="F34" s="69"/>
      <c r="I34" s="30"/>
      <c r="M34" s="30"/>
      <c r="Q34" s="30"/>
      <c r="U34" s="30"/>
    </row>
    <row r="35" spans="1:21" x14ac:dyDescent="0.2">
      <c r="C35" s="68" t="s">
        <v>142</v>
      </c>
      <c r="D35" s="68"/>
      <c r="E35" s="69">
        <f>SUM(T7:T28)</f>
        <v>9913706.0649999976</v>
      </c>
      <c r="F35" s="69"/>
      <c r="I35" s="30"/>
      <c r="M35" s="30"/>
      <c r="Q35" s="30"/>
      <c r="U35" s="30"/>
    </row>
    <row r="36" spans="1:21" ht="23.25" x14ac:dyDescent="0.2">
      <c r="C36" s="67" t="s">
        <v>132</v>
      </c>
      <c r="D36" s="67"/>
      <c r="E36" s="70">
        <f>SUM(E32:F35)</f>
        <v>37498386.75999999</v>
      </c>
      <c r="F36" s="70"/>
      <c r="J36" s="59" t="s">
        <v>144</v>
      </c>
      <c r="K36" s="59"/>
      <c r="L36" s="59"/>
      <c r="M36" s="59"/>
      <c r="N36" s="59"/>
      <c r="O36" s="59"/>
      <c r="P36" s="59"/>
      <c r="Q36" s="59"/>
    </row>
    <row r="38" spans="1:21" ht="15.75" x14ac:dyDescent="0.2">
      <c r="A38" s="38" t="s">
        <v>124</v>
      </c>
      <c r="B38" s="38"/>
      <c r="C38" s="38"/>
      <c r="D38" s="38"/>
      <c r="E38" s="38"/>
      <c r="F38" s="38"/>
      <c r="G38" s="38"/>
      <c r="H38" s="25">
        <f>E36-(E36*19%)</f>
        <v>30373693.275599994</v>
      </c>
      <c r="J38" s="38" t="s">
        <v>124</v>
      </c>
      <c r="K38" s="38"/>
      <c r="L38" s="38"/>
      <c r="M38" s="38"/>
      <c r="N38" s="38"/>
      <c r="O38" s="38"/>
      <c r="P38" s="38"/>
      <c r="Q38" s="25">
        <v>31511249</v>
      </c>
    </row>
    <row r="39" spans="1:21" ht="15.75" x14ac:dyDescent="0.2">
      <c r="A39" s="38" t="s">
        <v>125</v>
      </c>
      <c r="B39" s="38"/>
      <c r="C39" s="38"/>
      <c r="D39" s="38"/>
      <c r="E39" s="38"/>
      <c r="F39" s="38"/>
      <c r="G39" s="38"/>
      <c r="H39" s="25">
        <f>E36*19%</f>
        <v>7124693.4843999986</v>
      </c>
      <c r="J39" s="38" t="s">
        <v>125</v>
      </c>
      <c r="K39" s="38"/>
      <c r="L39" s="38"/>
      <c r="M39" s="38"/>
      <c r="N39" s="38"/>
      <c r="O39" s="38"/>
      <c r="P39" s="38"/>
      <c r="Q39" s="25">
        <v>5987137</v>
      </c>
    </row>
    <row r="40" spans="1:21" ht="15.75" x14ac:dyDescent="0.2">
      <c r="A40" s="38" t="s">
        <v>123</v>
      </c>
      <c r="B40" s="38"/>
      <c r="C40" s="38"/>
      <c r="D40" s="38"/>
      <c r="E40" s="38"/>
      <c r="F40" s="38"/>
      <c r="G40" s="38"/>
      <c r="H40" s="26">
        <f>E36</f>
        <v>37498386.75999999</v>
      </c>
      <c r="J40" s="38" t="s">
        <v>123</v>
      </c>
      <c r="K40" s="38"/>
      <c r="L40" s="38"/>
      <c r="M40" s="38"/>
      <c r="N40" s="38"/>
      <c r="O40" s="38"/>
      <c r="P40" s="38"/>
      <c r="Q40" s="26">
        <v>37498386.75999999</v>
      </c>
    </row>
    <row r="41" spans="1:21" ht="15.75" x14ac:dyDescent="0.2">
      <c r="A41" s="35" t="s">
        <v>126</v>
      </c>
      <c r="B41" s="36"/>
      <c r="C41" s="36"/>
      <c r="D41" s="36"/>
      <c r="E41" s="37"/>
      <c r="F41" s="35" t="s">
        <v>135</v>
      </c>
      <c r="G41" s="36"/>
      <c r="H41" s="37"/>
      <c r="J41" s="35" t="s">
        <v>126</v>
      </c>
      <c r="K41" s="36"/>
      <c r="L41" s="36"/>
      <c r="M41" s="36"/>
      <c r="N41" s="37"/>
      <c r="O41" s="35" t="s">
        <v>135</v>
      </c>
      <c r="P41" s="36"/>
      <c r="Q41" s="37"/>
    </row>
    <row r="42" spans="1:21" ht="15.75" x14ac:dyDescent="0.2">
      <c r="A42" s="35" t="s">
        <v>127</v>
      </c>
      <c r="B42" s="36"/>
      <c r="C42" s="36"/>
      <c r="D42" s="36"/>
      <c r="E42" s="37"/>
      <c r="F42" s="35" t="s">
        <v>136</v>
      </c>
      <c r="G42" s="36"/>
      <c r="H42" s="37"/>
      <c r="J42" s="35" t="s">
        <v>127</v>
      </c>
      <c r="K42" s="36"/>
      <c r="L42" s="36"/>
      <c r="M42" s="36"/>
      <c r="N42" s="37"/>
      <c r="O42" s="35" t="s">
        <v>136</v>
      </c>
      <c r="P42" s="36"/>
      <c r="Q42" s="37"/>
    </row>
    <row r="43" spans="1:21" ht="15.75" x14ac:dyDescent="0.2">
      <c r="A43" s="35" t="s">
        <v>128</v>
      </c>
      <c r="B43" s="36"/>
      <c r="C43" s="36"/>
      <c r="D43" s="36"/>
      <c r="E43" s="37"/>
      <c r="F43" s="35" t="s">
        <v>138</v>
      </c>
      <c r="G43" s="36"/>
      <c r="H43" s="37"/>
      <c r="J43" s="35" t="s">
        <v>128</v>
      </c>
      <c r="K43" s="36"/>
      <c r="L43" s="36"/>
      <c r="M43" s="36"/>
      <c r="N43" s="37"/>
      <c r="O43" s="35" t="s">
        <v>138</v>
      </c>
      <c r="P43" s="36"/>
      <c r="Q43" s="37"/>
    </row>
    <row r="44" spans="1:21" ht="15.75" x14ac:dyDescent="0.2">
      <c r="A44" s="35" t="s">
        <v>129</v>
      </c>
      <c r="B44" s="36"/>
      <c r="C44" s="36"/>
      <c r="D44" s="36"/>
      <c r="E44" s="37"/>
      <c r="F44" s="35">
        <v>10185492</v>
      </c>
      <c r="G44" s="36"/>
      <c r="H44" s="37"/>
      <c r="J44" s="35" t="s">
        <v>129</v>
      </c>
      <c r="K44" s="36"/>
      <c r="L44" s="36"/>
      <c r="M44" s="36"/>
      <c r="N44" s="37"/>
      <c r="O44" s="35">
        <v>10185492</v>
      </c>
      <c r="P44" s="36"/>
      <c r="Q44" s="37"/>
    </row>
    <row r="45" spans="1:21" ht="15.75" x14ac:dyDescent="0.2">
      <c r="A45" s="35" t="s">
        <v>130</v>
      </c>
      <c r="B45" s="36"/>
      <c r="C45" s="36"/>
      <c r="D45" s="36"/>
      <c r="E45" s="37"/>
      <c r="F45" s="35">
        <v>3113005939</v>
      </c>
      <c r="G45" s="36"/>
      <c r="H45" s="37"/>
      <c r="I45" s="32"/>
      <c r="J45" s="35" t="s">
        <v>130</v>
      </c>
      <c r="K45" s="36"/>
      <c r="L45" s="36"/>
      <c r="M45" s="36"/>
      <c r="N45" s="37"/>
      <c r="O45" s="35">
        <v>3113005939</v>
      </c>
      <c r="P45" s="36"/>
      <c r="Q45" s="37"/>
      <c r="U45" s="32"/>
    </row>
    <row r="46" spans="1:21" ht="15.75" x14ac:dyDescent="0.2">
      <c r="A46" s="35" t="s">
        <v>131</v>
      </c>
      <c r="B46" s="36"/>
      <c r="C46" s="36"/>
      <c r="D46" s="36"/>
      <c r="E46" s="37"/>
      <c r="F46" s="53" t="s">
        <v>137</v>
      </c>
      <c r="G46" s="36"/>
      <c r="H46" s="37"/>
      <c r="I46" s="32"/>
      <c r="J46" s="35" t="s">
        <v>131</v>
      </c>
      <c r="K46" s="36"/>
      <c r="L46" s="36"/>
      <c r="M46" s="36"/>
      <c r="N46" s="37"/>
      <c r="O46" s="53" t="s">
        <v>137</v>
      </c>
      <c r="P46" s="36"/>
      <c r="Q46" s="37"/>
      <c r="U46" s="32"/>
    </row>
    <row r="47" spans="1:21" ht="15.75" x14ac:dyDescent="0.2">
      <c r="I47" s="33"/>
      <c r="M47" s="33"/>
      <c r="Q47" s="33"/>
      <c r="U47" s="33"/>
    </row>
    <row r="48" spans="1:21" ht="15.75" x14ac:dyDescent="0.2">
      <c r="I48" s="34"/>
      <c r="M48" s="34"/>
      <c r="Q48" s="34"/>
      <c r="U48" s="34"/>
    </row>
    <row r="49" spans="9:21" ht="15.75" x14ac:dyDescent="0.2">
      <c r="I49" s="34"/>
      <c r="M49" s="34"/>
      <c r="Q49" s="34"/>
      <c r="U49" s="34"/>
    </row>
    <row r="50" spans="9:21" ht="15.75" x14ac:dyDescent="0.2">
      <c r="I50" s="34"/>
      <c r="M50" s="34"/>
      <c r="Q50" s="34"/>
      <c r="U50" s="34"/>
    </row>
    <row r="51" spans="9:21" ht="15.75" x14ac:dyDescent="0.2">
      <c r="I51" s="34"/>
      <c r="M51" s="34"/>
      <c r="Q51" s="34"/>
      <c r="U51" s="34"/>
    </row>
    <row r="52" spans="9:21" ht="15.75" x14ac:dyDescent="0.2">
      <c r="I52" s="34"/>
      <c r="M52" s="34"/>
      <c r="Q52" s="34"/>
      <c r="U52" s="34"/>
    </row>
    <row r="53" spans="9:21" ht="15.75" x14ac:dyDescent="0.2">
      <c r="I53" s="34"/>
      <c r="M53" s="34"/>
      <c r="Q53" s="34"/>
      <c r="U53" s="34"/>
    </row>
  </sheetData>
  <mergeCells count="69">
    <mergeCell ref="J44:N44"/>
    <mergeCell ref="O44:Q44"/>
    <mergeCell ref="J45:N45"/>
    <mergeCell ref="O45:Q45"/>
    <mergeCell ref="J46:N46"/>
    <mergeCell ref="O46:Q46"/>
    <mergeCell ref="J41:N41"/>
    <mergeCell ref="O41:Q41"/>
    <mergeCell ref="J42:N42"/>
    <mergeCell ref="O42:Q42"/>
    <mergeCell ref="J43:N43"/>
    <mergeCell ref="O43:Q43"/>
    <mergeCell ref="Q4:Q5"/>
    <mergeCell ref="U4:U5"/>
    <mergeCell ref="J38:P38"/>
    <mergeCell ref="J39:P39"/>
    <mergeCell ref="J40:P40"/>
    <mergeCell ref="J36:Q36"/>
    <mergeCell ref="J4:J6"/>
    <mergeCell ref="K4:K6"/>
    <mergeCell ref="N4:N6"/>
    <mergeCell ref="O4:O6"/>
    <mergeCell ref="A1:T1"/>
    <mergeCell ref="A5:A6"/>
    <mergeCell ref="B5:B6"/>
    <mergeCell ref="D5:D6"/>
    <mergeCell ref="H4:H6"/>
    <mergeCell ref="F4:F6"/>
    <mergeCell ref="G4:G6"/>
    <mergeCell ref="C5:C6"/>
    <mergeCell ref="A3:D4"/>
    <mergeCell ref="T4:T6"/>
    <mergeCell ref="R4:R6"/>
    <mergeCell ref="E4:E6"/>
    <mergeCell ref="L4:L6"/>
    <mergeCell ref="E3:H3"/>
    <mergeCell ref="P4:P6"/>
    <mergeCell ref="S4:S6"/>
    <mergeCell ref="E32:F32"/>
    <mergeCell ref="I4:I5"/>
    <mergeCell ref="M4:M5"/>
    <mergeCell ref="E35:F35"/>
    <mergeCell ref="E36:F36"/>
    <mergeCell ref="A46:E46"/>
    <mergeCell ref="A42:E42"/>
    <mergeCell ref="A43:E43"/>
    <mergeCell ref="A44:E44"/>
    <mergeCell ref="F46:H46"/>
    <mergeCell ref="F41:H41"/>
    <mergeCell ref="F42:H42"/>
    <mergeCell ref="F43:H43"/>
    <mergeCell ref="F44:H44"/>
    <mergeCell ref="F45:H45"/>
    <mergeCell ref="N3:P3"/>
    <mergeCell ref="J3:L3"/>
    <mergeCell ref="R3:T3"/>
    <mergeCell ref="A2:T2"/>
    <mergeCell ref="A45:E45"/>
    <mergeCell ref="A38:G38"/>
    <mergeCell ref="A39:G39"/>
    <mergeCell ref="A40:G40"/>
    <mergeCell ref="A41:E41"/>
    <mergeCell ref="C36:D36"/>
    <mergeCell ref="C32:D32"/>
    <mergeCell ref="C33:D33"/>
    <mergeCell ref="C34:D34"/>
    <mergeCell ref="C35:D35"/>
    <mergeCell ref="E33:F33"/>
    <mergeCell ref="E34:F34"/>
  </mergeCells>
  <hyperlinks>
    <hyperlink ref="F46" r:id="rId1" xr:uid="{5345B1D6-D8AE-4DD1-92AD-875DD18C4C99}"/>
    <hyperlink ref="O46" r:id="rId2" xr:uid="{B9B11ECF-DCA0-4480-9BB9-8D39234043C0}"/>
  </hyperlinks>
  <pageMargins left="0.31496062992125984" right="0.31496062992125984" top="0.74803149606299213" bottom="0.55118110236220474" header="0.31496062992125984" footer="0.31496062992125984"/>
  <pageSetup scale="56" orientation="landscape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AC635-2622-4100-BDC3-DF2436729B40}">
  <sheetPr>
    <tabColor rgb="FFFFC000"/>
  </sheetPr>
  <dimension ref="A1:J43"/>
  <sheetViews>
    <sheetView topLeftCell="A27" zoomScaleNormal="70" workbookViewId="0">
      <selection activeCell="I5" sqref="I5:I24"/>
    </sheetView>
  </sheetViews>
  <sheetFormatPr baseColWidth="10" defaultColWidth="12" defaultRowHeight="12.75" x14ac:dyDescent="0.2"/>
  <cols>
    <col min="1" max="1" width="6.6640625" style="15" customWidth="1"/>
    <col min="2" max="2" width="15.83203125" style="15" customWidth="1"/>
    <col min="3" max="3" width="60.1640625" style="15" customWidth="1"/>
    <col min="4" max="4" width="17.33203125" style="15" customWidth="1"/>
    <col min="5" max="5" width="15.6640625" style="15" customWidth="1"/>
    <col min="6" max="6" width="34.1640625" style="15" customWidth="1"/>
    <col min="7" max="7" width="32.1640625" style="15" customWidth="1"/>
    <col min="8" max="8" width="36.1640625" style="15" customWidth="1"/>
    <col min="9" max="16384" width="12" style="15"/>
  </cols>
  <sheetData>
    <row r="1" spans="1:9" ht="26.25" x14ac:dyDescent="0.2">
      <c r="A1" s="89" t="s">
        <v>134</v>
      </c>
      <c r="B1" s="89"/>
      <c r="C1" s="89"/>
      <c r="D1" s="89"/>
      <c r="E1" s="89"/>
      <c r="F1" s="89"/>
      <c r="G1" s="89"/>
      <c r="H1" s="89"/>
    </row>
    <row r="2" spans="1:9" ht="59.25" customHeight="1" x14ac:dyDescent="0.2">
      <c r="A2" s="56" t="s">
        <v>122</v>
      </c>
      <c r="B2" s="56"/>
      <c r="C2" s="56"/>
      <c r="D2" s="56"/>
      <c r="E2" s="56"/>
      <c r="F2" s="56"/>
      <c r="G2" s="56"/>
      <c r="H2" s="56"/>
    </row>
    <row r="3" spans="1:9" x14ac:dyDescent="0.2">
      <c r="A3" s="90" t="s">
        <v>5</v>
      </c>
      <c r="B3" s="90" t="s">
        <v>8</v>
      </c>
      <c r="C3" s="90" t="s">
        <v>55</v>
      </c>
      <c r="D3" s="90" t="s">
        <v>3</v>
      </c>
      <c r="E3" s="90" t="s">
        <v>4</v>
      </c>
      <c r="F3" s="91" t="s">
        <v>0</v>
      </c>
      <c r="G3" s="91" t="s">
        <v>1</v>
      </c>
      <c r="H3" s="91" t="s">
        <v>2</v>
      </c>
    </row>
    <row r="4" spans="1:9" ht="25.5" customHeight="1" x14ac:dyDescent="0.2">
      <c r="A4" s="90"/>
      <c r="B4" s="90"/>
      <c r="C4" s="90"/>
      <c r="D4" s="90"/>
      <c r="E4" s="90"/>
      <c r="F4" s="92"/>
      <c r="G4" s="92"/>
      <c r="H4" s="92"/>
    </row>
    <row r="5" spans="1:9" ht="38.25" x14ac:dyDescent="0.2">
      <c r="A5" s="17">
        <v>1</v>
      </c>
      <c r="B5" s="17">
        <v>27111510</v>
      </c>
      <c r="C5" s="18" t="s">
        <v>93</v>
      </c>
      <c r="D5" s="17" t="s">
        <v>81</v>
      </c>
      <c r="E5" s="17">
        <v>50</v>
      </c>
      <c r="F5" s="28">
        <v>10672.268907563026</v>
      </c>
      <c r="G5" s="28">
        <v>12700</v>
      </c>
      <c r="H5" s="28">
        <f>G5*E5</f>
        <v>635000</v>
      </c>
      <c r="I5" s="15" t="s">
        <v>145</v>
      </c>
    </row>
    <row r="6" spans="1:9" x14ac:dyDescent="0.2">
      <c r="A6" s="17">
        <v>2</v>
      </c>
      <c r="B6" s="17">
        <v>27111509</v>
      </c>
      <c r="C6" s="18" t="s">
        <v>92</v>
      </c>
      <c r="D6" s="17" t="s">
        <v>81</v>
      </c>
      <c r="E6" s="17">
        <v>50</v>
      </c>
      <c r="F6" s="28">
        <v>1470.5882352941178</v>
      </c>
      <c r="G6" s="28">
        <v>2800</v>
      </c>
      <c r="H6" s="28">
        <f t="shared" ref="H6:H24" si="0">G6*E6</f>
        <v>140000</v>
      </c>
      <c r="I6" s="15" t="s">
        <v>145</v>
      </c>
    </row>
    <row r="7" spans="1:9" x14ac:dyDescent="0.2">
      <c r="A7" s="17">
        <v>3</v>
      </c>
      <c r="B7" s="17">
        <v>31161507</v>
      </c>
      <c r="C7" s="16" t="s">
        <v>91</v>
      </c>
      <c r="D7" s="17" t="s">
        <v>79</v>
      </c>
      <c r="E7" s="17">
        <v>14000</v>
      </c>
      <c r="F7" s="28">
        <v>8.4033613445378155</v>
      </c>
      <c r="G7" s="28">
        <v>25</v>
      </c>
      <c r="H7" s="28">
        <f t="shared" si="0"/>
        <v>350000</v>
      </c>
      <c r="I7" s="15" t="s">
        <v>145</v>
      </c>
    </row>
    <row r="8" spans="1:9" x14ac:dyDescent="0.2">
      <c r="A8" s="17">
        <v>4</v>
      </c>
      <c r="B8" s="17">
        <v>31161507</v>
      </c>
      <c r="C8" s="16" t="s">
        <v>90</v>
      </c>
      <c r="D8" s="17" t="s">
        <v>79</v>
      </c>
      <c r="E8" s="17">
        <v>25000</v>
      </c>
      <c r="F8" s="28">
        <v>25.735294117647062</v>
      </c>
      <c r="G8" s="28">
        <v>30.625</v>
      </c>
      <c r="H8" s="28">
        <f t="shared" si="0"/>
        <v>765625</v>
      </c>
      <c r="I8" s="15" t="s">
        <v>145</v>
      </c>
    </row>
    <row r="9" spans="1:9" ht="25.5" x14ac:dyDescent="0.2">
      <c r="A9" s="17">
        <v>5</v>
      </c>
      <c r="B9" s="17">
        <v>31162306</v>
      </c>
      <c r="C9" s="16" t="s">
        <v>89</v>
      </c>
      <c r="D9" s="17" t="s">
        <v>86</v>
      </c>
      <c r="E9" s="17">
        <v>51</v>
      </c>
      <c r="F9" s="28">
        <v>5252.1008403361348</v>
      </c>
      <c r="G9" s="28">
        <v>6250</v>
      </c>
      <c r="H9" s="28">
        <f t="shared" si="0"/>
        <v>318750</v>
      </c>
      <c r="I9" s="15" t="s">
        <v>145</v>
      </c>
    </row>
    <row r="10" spans="1:9" ht="25.5" x14ac:dyDescent="0.2">
      <c r="A10" s="17">
        <v>6</v>
      </c>
      <c r="B10" s="17">
        <v>31162306</v>
      </c>
      <c r="C10" s="16" t="s">
        <v>88</v>
      </c>
      <c r="D10" s="17" t="s">
        <v>86</v>
      </c>
      <c r="E10" s="17">
        <v>51</v>
      </c>
      <c r="F10" s="28">
        <v>2647.0588235294117</v>
      </c>
      <c r="G10" s="28">
        <v>3150</v>
      </c>
      <c r="H10" s="28">
        <f t="shared" si="0"/>
        <v>160650</v>
      </c>
      <c r="I10" s="15" t="s">
        <v>145</v>
      </c>
    </row>
    <row r="11" spans="1:9" ht="25.5" x14ac:dyDescent="0.2">
      <c r="A11" s="17">
        <v>7</v>
      </c>
      <c r="B11" s="17">
        <v>31162306</v>
      </c>
      <c r="C11" s="16" t="s">
        <v>87</v>
      </c>
      <c r="D11" s="17" t="s">
        <v>86</v>
      </c>
      <c r="E11" s="17">
        <v>51</v>
      </c>
      <c r="F11" s="28">
        <v>3487.3949579831933</v>
      </c>
      <c r="G11" s="28">
        <v>4150</v>
      </c>
      <c r="H11" s="28">
        <f t="shared" si="0"/>
        <v>211650</v>
      </c>
      <c r="I11" s="15" t="s">
        <v>145</v>
      </c>
    </row>
    <row r="12" spans="1:9" ht="25.5" x14ac:dyDescent="0.2">
      <c r="A12" s="17">
        <v>8</v>
      </c>
      <c r="B12" s="17">
        <v>31161507</v>
      </c>
      <c r="C12" s="16" t="s">
        <v>85</v>
      </c>
      <c r="D12" s="17" t="s">
        <v>79</v>
      </c>
      <c r="E12" s="17">
        <v>14000</v>
      </c>
      <c r="F12" s="28">
        <v>34.033613445378151</v>
      </c>
      <c r="G12" s="28">
        <v>40.5</v>
      </c>
      <c r="H12" s="28">
        <f t="shared" si="0"/>
        <v>567000</v>
      </c>
      <c r="I12" s="15" t="s">
        <v>145</v>
      </c>
    </row>
    <row r="13" spans="1:9" ht="25.5" x14ac:dyDescent="0.2">
      <c r="A13" s="17">
        <v>9</v>
      </c>
      <c r="B13" s="17">
        <v>30171503</v>
      </c>
      <c r="C13" s="18" t="s">
        <v>84</v>
      </c>
      <c r="D13" s="17" t="s">
        <v>83</v>
      </c>
      <c r="E13" s="17">
        <v>5</v>
      </c>
      <c r="F13" s="28">
        <v>45378.151260504208</v>
      </c>
      <c r="G13" s="28">
        <v>54000</v>
      </c>
      <c r="H13" s="28">
        <f t="shared" si="0"/>
        <v>270000</v>
      </c>
      <c r="I13" s="15" t="s">
        <v>145</v>
      </c>
    </row>
    <row r="14" spans="1:9" ht="38.25" x14ac:dyDescent="0.2">
      <c r="A14" s="17">
        <v>10</v>
      </c>
      <c r="B14" s="17">
        <v>27112702</v>
      </c>
      <c r="C14" s="18" t="s">
        <v>82</v>
      </c>
      <c r="D14" s="17" t="s">
        <v>81</v>
      </c>
      <c r="E14" s="17">
        <v>20</v>
      </c>
      <c r="F14" s="28">
        <v>26638.655462184877</v>
      </c>
      <c r="G14" s="28">
        <v>31700</v>
      </c>
      <c r="H14" s="28">
        <f t="shared" si="0"/>
        <v>634000</v>
      </c>
      <c r="I14" s="15" t="s">
        <v>145</v>
      </c>
    </row>
    <row r="15" spans="1:9" ht="25.5" x14ac:dyDescent="0.2">
      <c r="A15" s="17">
        <v>11</v>
      </c>
      <c r="B15" s="17">
        <v>27112702</v>
      </c>
      <c r="C15" s="18" t="s">
        <v>80</v>
      </c>
      <c r="D15" s="17" t="s">
        <v>79</v>
      </c>
      <c r="E15" s="17">
        <v>20</v>
      </c>
      <c r="F15" s="28">
        <v>20546.218487394959</v>
      </c>
      <c r="G15" s="28">
        <v>24450</v>
      </c>
      <c r="H15" s="28">
        <f t="shared" si="0"/>
        <v>489000</v>
      </c>
      <c r="I15" s="15" t="s">
        <v>145</v>
      </c>
    </row>
    <row r="16" spans="1:9" ht="25.5" x14ac:dyDescent="0.2">
      <c r="A16" s="17">
        <v>12</v>
      </c>
      <c r="B16" s="17">
        <v>31162308</v>
      </c>
      <c r="C16" s="18" t="s">
        <v>78</v>
      </c>
      <c r="D16" s="17" t="s">
        <v>77</v>
      </c>
      <c r="E16" s="17">
        <v>100</v>
      </c>
      <c r="F16" s="28">
        <v>1638.6554621848741</v>
      </c>
      <c r="G16" s="28">
        <v>1950</v>
      </c>
      <c r="H16" s="28">
        <f t="shared" si="0"/>
        <v>195000</v>
      </c>
      <c r="I16" s="15" t="s">
        <v>145</v>
      </c>
    </row>
    <row r="17" spans="1:9" ht="25.5" x14ac:dyDescent="0.2">
      <c r="A17" s="17">
        <v>13</v>
      </c>
      <c r="B17" s="17">
        <v>30162301</v>
      </c>
      <c r="C17" s="18" t="s">
        <v>76</v>
      </c>
      <c r="D17" s="17" t="s">
        <v>72</v>
      </c>
      <c r="E17" s="17">
        <v>13</v>
      </c>
      <c r="F17" s="28">
        <v>50588.23529411765</v>
      </c>
      <c r="G17" s="28">
        <v>60200</v>
      </c>
      <c r="H17" s="28">
        <f t="shared" si="0"/>
        <v>782600</v>
      </c>
      <c r="I17" s="15" t="s">
        <v>145</v>
      </c>
    </row>
    <row r="18" spans="1:9" ht="25.5" x14ac:dyDescent="0.2">
      <c r="A18" s="17">
        <v>14</v>
      </c>
      <c r="B18" s="17">
        <v>30171505</v>
      </c>
      <c r="C18" s="18" t="s">
        <v>75</v>
      </c>
      <c r="D18" s="17" t="s">
        <v>72</v>
      </c>
      <c r="E18" s="17">
        <v>1</v>
      </c>
      <c r="F18" s="28">
        <v>51470.588235294119</v>
      </c>
      <c r="G18" s="28">
        <v>61250</v>
      </c>
      <c r="H18" s="28">
        <f t="shared" si="0"/>
        <v>61250</v>
      </c>
      <c r="I18" s="15" t="s">
        <v>145</v>
      </c>
    </row>
    <row r="19" spans="1:9" ht="25.5" x14ac:dyDescent="0.2">
      <c r="A19" s="17">
        <v>15</v>
      </c>
      <c r="B19" s="17">
        <v>30171505</v>
      </c>
      <c r="C19" s="18" t="s">
        <v>74</v>
      </c>
      <c r="D19" s="17" t="s">
        <v>72</v>
      </c>
      <c r="E19" s="17">
        <v>1</v>
      </c>
      <c r="F19" s="28">
        <v>81470.588235294126</v>
      </c>
      <c r="G19" s="28">
        <v>96950</v>
      </c>
      <c r="H19" s="28">
        <f t="shared" si="0"/>
        <v>96950</v>
      </c>
      <c r="I19" s="15" t="s">
        <v>145</v>
      </c>
    </row>
    <row r="20" spans="1:9" ht="25.5" x14ac:dyDescent="0.2">
      <c r="A20" s="17">
        <v>16</v>
      </c>
      <c r="B20" s="17">
        <v>30171505</v>
      </c>
      <c r="C20" s="18" t="s">
        <v>73</v>
      </c>
      <c r="D20" s="17" t="s">
        <v>72</v>
      </c>
      <c r="E20" s="17">
        <v>1</v>
      </c>
      <c r="F20" s="28">
        <v>37899.159663865546</v>
      </c>
      <c r="G20" s="28">
        <v>45100</v>
      </c>
      <c r="H20" s="28">
        <f t="shared" si="0"/>
        <v>45100</v>
      </c>
      <c r="I20" s="15" t="s">
        <v>145</v>
      </c>
    </row>
    <row r="21" spans="1:9" x14ac:dyDescent="0.2">
      <c r="A21" s="17">
        <v>17</v>
      </c>
      <c r="B21" s="17">
        <v>30171505</v>
      </c>
      <c r="C21" s="18" t="s">
        <v>71</v>
      </c>
      <c r="D21" s="17" t="s">
        <v>70</v>
      </c>
      <c r="E21" s="17">
        <v>1</v>
      </c>
      <c r="F21" s="28">
        <v>13823.529411764706</v>
      </c>
      <c r="G21" s="28">
        <v>16450</v>
      </c>
      <c r="H21" s="28">
        <f t="shared" si="0"/>
        <v>16450</v>
      </c>
      <c r="I21" s="15" t="s">
        <v>145</v>
      </c>
    </row>
    <row r="22" spans="1:9" ht="25.5" x14ac:dyDescent="0.2">
      <c r="A22" s="17">
        <v>18</v>
      </c>
      <c r="B22" s="17">
        <v>31201606</v>
      </c>
      <c r="C22" s="18" t="s">
        <v>69</v>
      </c>
      <c r="D22" s="17" t="s">
        <v>68</v>
      </c>
      <c r="E22" s="17">
        <v>1</v>
      </c>
      <c r="F22" s="28">
        <v>463487.39495798317</v>
      </c>
      <c r="G22" s="28">
        <v>551550</v>
      </c>
      <c r="H22" s="28">
        <f t="shared" si="0"/>
        <v>551550</v>
      </c>
      <c r="I22" s="15" t="s">
        <v>145</v>
      </c>
    </row>
    <row r="23" spans="1:9" ht="25.5" x14ac:dyDescent="0.2">
      <c r="A23" s="17">
        <v>19</v>
      </c>
      <c r="B23" s="17">
        <v>31201613</v>
      </c>
      <c r="C23" s="16" t="s">
        <v>67</v>
      </c>
      <c r="D23" s="17" t="s">
        <v>66</v>
      </c>
      <c r="E23" s="17">
        <v>60</v>
      </c>
      <c r="F23" s="28">
        <v>16848.73949579832</v>
      </c>
      <c r="G23" s="28">
        <v>20050</v>
      </c>
      <c r="H23" s="28">
        <f t="shared" si="0"/>
        <v>1203000</v>
      </c>
      <c r="I23" s="15" t="s">
        <v>145</v>
      </c>
    </row>
    <row r="24" spans="1:9" x14ac:dyDescent="0.2">
      <c r="A24" s="17">
        <v>20</v>
      </c>
      <c r="B24" s="17">
        <v>12161706</v>
      </c>
      <c r="C24" s="18" t="s">
        <v>65</v>
      </c>
      <c r="D24" s="17" t="s">
        <v>64</v>
      </c>
      <c r="E24" s="17">
        <v>30</v>
      </c>
      <c r="F24" s="28">
        <v>41806.722689075628</v>
      </c>
      <c r="G24" s="28">
        <v>49750</v>
      </c>
      <c r="H24" s="28">
        <f t="shared" si="0"/>
        <v>1492500</v>
      </c>
      <c r="I24" s="15" t="s">
        <v>145</v>
      </c>
    </row>
    <row r="25" spans="1:9" ht="15.75" x14ac:dyDescent="0.2">
      <c r="A25" s="38" t="s">
        <v>124</v>
      </c>
      <c r="B25" s="38"/>
      <c r="C25" s="38"/>
      <c r="D25" s="38"/>
      <c r="E25" s="38"/>
      <c r="F25" s="38"/>
      <c r="G25" s="38"/>
      <c r="H25" s="25">
        <f>H27-H26</f>
        <v>7278720.75</v>
      </c>
    </row>
    <row r="26" spans="1:9" ht="15.75" x14ac:dyDescent="0.2">
      <c r="A26" s="38" t="s">
        <v>125</v>
      </c>
      <c r="B26" s="38"/>
      <c r="C26" s="38"/>
      <c r="D26" s="38"/>
      <c r="E26" s="38"/>
      <c r="F26" s="38"/>
      <c r="G26" s="38"/>
      <c r="H26" s="25">
        <f>H27*19%</f>
        <v>1707354.25</v>
      </c>
    </row>
    <row r="27" spans="1:9" ht="15.75" x14ac:dyDescent="0.2">
      <c r="A27" s="38" t="s">
        <v>123</v>
      </c>
      <c r="B27" s="38"/>
      <c r="C27" s="38"/>
      <c r="D27" s="38"/>
      <c r="E27" s="38"/>
      <c r="F27" s="38"/>
      <c r="G27" s="38"/>
      <c r="H27" s="26">
        <f>SUM(H5:H24)</f>
        <v>8986075</v>
      </c>
    </row>
    <row r="28" spans="1:9" ht="15.75" x14ac:dyDescent="0.2">
      <c r="A28" s="35" t="s">
        <v>126</v>
      </c>
      <c r="B28" s="36"/>
      <c r="C28" s="36"/>
      <c r="D28" s="36"/>
      <c r="E28" s="37"/>
      <c r="F28" s="35" t="s">
        <v>135</v>
      </c>
      <c r="G28" s="36"/>
      <c r="H28" s="37"/>
    </row>
    <row r="29" spans="1:9" ht="15.75" x14ac:dyDescent="0.2">
      <c r="A29" s="35" t="s">
        <v>127</v>
      </c>
      <c r="B29" s="36"/>
      <c r="C29" s="36"/>
      <c r="D29" s="36"/>
      <c r="E29" s="37"/>
      <c r="F29" s="35" t="s">
        <v>136</v>
      </c>
      <c r="G29" s="36"/>
      <c r="H29" s="37"/>
    </row>
    <row r="30" spans="1:9" ht="15.75" x14ac:dyDescent="0.2">
      <c r="A30" s="35" t="s">
        <v>128</v>
      </c>
      <c r="B30" s="36"/>
      <c r="C30" s="36"/>
      <c r="D30" s="36"/>
      <c r="E30" s="37"/>
      <c r="F30" s="35" t="s">
        <v>138</v>
      </c>
      <c r="G30" s="36"/>
      <c r="H30" s="37"/>
    </row>
    <row r="31" spans="1:9" ht="15.75" x14ac:dyDescent="0.2">
      <c r="A31" s="35" t="s">
        <v>129</v>
      </c>
      <c r="B31" s="36"/>
      <c r="C31" s="36"/>
      <c r="D31" s="36"/>
      <c r="E31" s="37"/>
      <c r="F31" s="35">
        <v>10185492</v>
      </c>
      <c r="G31" s="36"/>
      <c r="H31" s="37"/>
    </row>
    <row r="32" spans="1:9" ht="15.75" x14ac:dyDescent="0.2">
      <c r="A32" s="35" t="s">
        <v>130</v>
      </c>
      <c r="B32" s="36"/>
      <c r="C32" s="36"/>
      <c r="D32" s="36"/>
      <c r="E32" s="37"/>
      <c r="F32" s="35">
        <v>3113005939</v>
      </c>
      <c r="G32" s="36"/>
      <c r="H32" s="37"/>
    </row>
    <row r="33" spans="1:10" ht="15.75" x14ac:dyDescent="0.2">
      <c r="A33" s="35" t="s">
        <v>131</v>
      </c>
      <c r="B33" s="36"/>
      <c r="C33" s="36"/>
      <c r="D33" s="36"/>
      <c r="E33" s="37"/>
      <c r="F33" s="53" t="s">
        <v>137</v>
      </c>
      <c r="G33" s="36"/>
      <c r="H33" s="37"/>
    </row>
    <row r="34" spans="1:10" ht="23.25" x14ac:dyDescent="0.2">
      <c r="C34" s="59" t="s">
        <v>144</v>
      </c>
      <c r="D34" s="59"/>
      <c r="E34" s="59"/>
      <c r="F34" s="59"/>
      <c r="G34" s="59"/>
      <c r="H34" s="59"/>
      <c r="I34" s="59"/>
      <c r="J34" s="59"/>
    </row>
    <row r="35" spans="1:10" ht="15.75" x14ac:dyDescent="0.2">
      <c r="A35" s="38" t="s">
        <v>124</v>
      </c>
      <c r="B35" s="38"/>
      <c r="C35" s="38"/>
      <c r="D35" s="38"/>
      <c r="E35" s="38"/>
      <c r="F35" s="38"/>
      <c r="G35" s="38"/>
      <c r="H35" s="25">
        <v>7551324</v>
      </c>
    </row>
    <row r="36" spans="1:10" ht="15.75" x14ac:dyDescent="0.2">
      <c r="A36" s="38" t="s">
        <v>125</v>
      </c>
      <c r="B36" s="38"/>
      <c r="C36" s="38"/>
      <c r="D36" s="38"/>
      <c r="E36" s="38"/>
      <c r="F36" s="38"/>
      <c r="G36" s="38"/>
      <c r="H36" s="25">
        <v>1434751</v>
      </c>
    </row>
    <row r="37" spans="1:10" ht="15.75" x14ac:dyDescent="0.2">
      <c r="A37" s="38" t="s">
        <v>123</v>
      </c>
      <c r="B37" s="38"/>
      <c r="C37" s="38"/>
      <c r="D37" s="38"/>
      <c r="E37" s="38"/>
      <c r="F37" s="38"/>
      <c r="G37" s="38"/>
      <c r="H37" s="26">
        <v>8986075</v>
      </c>
    </row>
    <row r="38" spans="1:10" ht="15.75" x14ac:dyDescent="0.2">
      <c r="A38" s="35" t="s">
        <v>126</v>
      </c>
      <c r="B38" s="36"/>
      <c r="C38" s="36"/>
      <c r="D38" s="36"/>
      <c r="E38" s="37"/>
      <c r="F38" s="35" t="s">
        <v>135</v>
      </c>
      <c r="G38" s="36"/>
      <c r="H38" s="37"/>
    </row>
    <row r="39" spans="1:10" ht="15.75" x14ac:dyDescent="0.2">
      <c r="A39" s="35" t="s">
        <v>127</v>
      </c>
      <c r="B39" s="36"/>
      <c r="C39" s="36"/>
      <c r="D39" s="36"/>
      <c r="E39" s="37"/>
      <c r="F39" s="35" t="s">
        <v>136</v>
      </c>
      <c r="G39" s="36"/>
      <c r="H39" s="37"/>
    </row>
    <row r="40" spans="1:10" ht="15.75" x14ac:dyDescent="0.2">
      <c r="A40" s="35" t="s">
        <v>128</v>
      </c>
      <c r="B40" s="36"/>
      <c r="C40" s="36"/>
      <c r="D40" s="36"/>
      <c r="E40" s="37"/>
      <c r="F40" s="35" t="s">
        <v>138</v>
      </c>
      <c r="G40" s="36"/>
      <c r="H40" s="37"/>
    </row>
    <row r="41" spans="1:10" ht="15.75" x14ac:dyDescent="0.2">
      <c r="A41" s="35" t="s">
        <v>129</v>
      </c>
      <c r="B41" s="36"/>
      <c r="C41" s="36"/>
      <c r="D41" s="36"/>
      <c r="E41" s="37"/>
      <c r="F41" s="35">
        <v>10185492</v>
      </c>
      <c r="G41" s="36"/>
      <c r="H41" s="37"/>
    </row>
    <row r="42" spans="1:10" ht="15.75" x14ac:dyDescent="0.2">
      <c r="A42" s="35" t="s">
        <v>130</v>
      </c>
      <c r="B42" s="36"/>
      <c r="C42" s="36"/>
      <c r="D42" s="36"/>
      <c r="E42" s="37"/>
      <c r="F42" s="35">
        <v>3113005939</v>
      </c>
      <c r="G42" s="36"/>
      <c r="H42" s="37"/>
    </row>
    <row r="43" spans="1:10" ht="15.75" x14ac:dyDescent="0.2">
      <c r="A43" s="35" t="s">
        <v>131</v>
      </c>
      <c r="B43" s="36"/>
      <c r="C43" s="36"/>
      <c r="D43" s="36"/>
      <c r="E43" s="37"/>
      <c r="F43" s="53" t="s">
        <v>137</v>
      </c>
      <c r="G43" s="36"/>
      <c r="H43" s="37"/>
    </row>
  </sheetData>
  <mergeCells count="41">
    <mergeCell ref="A42:E42"/>
    <mergeCell ref="F42:H42"/>
    <mergeCell ref="A43:E43"/>
    <mergeCell ref="F43:H43"/>
    <mergeCell ref="C34:J34"/>
    <mergeCell ref="A39:E39"/>
    <mergeCell ref="F39:H39"/>
    <mergeCell ref="A40:E40"/>
    <mergeCell ref="F40:H40"/>
    <mergeCell ref="A41:E41"/>
    <mergeCell ref="F41:H41"/>
    <mergeCell ref="A35:G35"/>
    <mergeCell ref="A36:G36"/>
    <mergeCell ref="A37:G37"/>
    <mergeCell ref="A38:E38"/>
    <mergeCell ref="F38:H38"/>
    <mergeCell ref="A1:H1"/>
    <mergeCell ref="E3:E4"/>
    <mergeCell ref="D3:D4"/>
    <mergeCell ref="C3:C4"/>
    <mergeCell ref="B3:B4"/>
    <mergeCell ref="A3:A4"/>
    <mergeCell ref="F3:F4"/>
    <mergeCell ref="G3:G4"/>
    <mergeCell ref="H3:H4"/>
    <mergeCell ref="A2:H2"/>
    <mergeCell ref="A25:G25"/>
    <mergeCell ref="A26:G26"/>
    <mergeCell ref="A27:G27"/>
    <mergeCell ref="A28:E28"/>
    <mergeCell ref="F28:H28"/>
    <mergeCell ref="F29:H29"/>
    <mergeCell ref="F30:H30"/>
    <mergeCell ref="F31:H31"/>
    <mergeCell ref="F32:H32"/>
    <mergeCell ref="F33:H33"/>
    <mergeCell ref="A32:E32"/>
    <mergeCell ref="A33:E33"/>
    <mergeCell ref="A29:E29"/>
    <mergeCell ref="A30:E30"/>
    <mergeCell ref="A31:E31"/>
  </mergeCells>
  <hyperlinks>
    <hyperlink ref="F33" r:id="rId1" xr:uid="{4183C6DE-E6DE-4692-8E4C-C4C687F205AE}"/>
    <hyperlink ref="F43" r:id="rId2" xr:uid="{39B2B4A4-F2B9-4069-8159-C7B6C427B819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021C3-6246-48CB-A6CD-4065BCBE96F4}">
  <sheetPr>
    <tabColor theme="4" tint="0.39997558519241921"/>
  </sheetPr>
  <dimension ref="A1:J33"/>
  <sheetViews>
    <sheetView tabSelected="1" topLeftCell="A21" zoomScaleNormal="100" workbookViewId="0">
      <selection activeCell="J32" sqref="J32"/>
    </sheetView>
  </sheetViews>
  <sheetFormatPr baseColWidth="10" defaultColWidth="12" defaultRowHeight="12.75" x14ac:dyDescent="0.2"/>
  <cols>
    <col min="1" max="1" width="6.6640625" style="94" customWidth="1"/>
    <col min="2" max="2" width="15.83203125" style="94" customWidth="1"/>
    <col min="3" max="3" width="60.1640625" style="94" customWidth="1"/>
    <col min="4" max="4" width="17.33203125" style="94" customWidth="1"/>
    <col min="5" max="5" width="19.6640625" style="94" customWidth="1"/>
    <col min="6" max="6" width="16.6640625" style="94" customWidth="1"/>
    <col min="7" max="7" width="15.83203125" style="94" customWidth="1"/>
    <col min="8" max="8" width="17.6640625" style="94" customWidth="1"/>
    <col min="9" max="9" width="17" style="94" customWidth="1"/>
    <col min="10" max="10" width="28.83203125" style="95" customWidth="1"/>
    <col min="11" max="16384" width="12" style="94"/>
  </cols>
  <sheetData>
    <row r="1" spans="1:10" ht="46.5" customHeight="1" x14ac:dyDescent="0.2">
      <c r="A1" s="93" t="s">
        <v>146</v>
      </c>
      <c r="B1" s="93"/>
      <c r="C1" s="93"/>
      <c r="D1" s="93"/>
      <c r="E1" s="93"/>
      <c r="F1" s="93"/>
      <c r="G1" s="93"/>
      <c r="H1" s="93"/>
    </row>
    <row r="2" spans="1:10" ht="17.25" x14ac:dyDescent="0.2">
      <c r="A2" s="96" t="s">
        <v>5</v>
      </c>
      <c r="B2" s="97" t="s">
        <v>8</v>
      </c>
      <c r="C2" s="97" t="s">
        <v>55</v>
      </c>
      <c r="D2" s="97" t="s">
        <v>3</v>
      </c>
      <c r="E2" s="97" t="s">
        <v>4</v>
      </c>
      <c r="F2" s="98" t="s">
        <v>147</v>
      </c>
      <c r="G2" s="98"/>
      <c r="H2" s="98"/>
      <c r="I2" s="99" t="s">
        <v>148</v>
      </c>
      <c r="J2" s="100"/>
    </row>
    <row r="3" spans="1:10" ht="69" x14ac:dyDescent="0.2">
      <c r="A3" s="101"/>
      <c r="B3" s="97"/>
      <c r="C3" s="97"/>
      <c r="D3" s="97"/>
      <c r="E3" s="97"/>
      <c r="F3" s="102" t="s">
        <v>1</v>
      </c>
      <c r="G3" s="102" t="s">
        <v>94</v>
      </c>
      <c r="H3" s="102" t="s">
        <v>2</v>
      </c>
      <c r="I3" s="103"/>
      <c r="J3" s="104">
        <v>0.02</v>
      </c>
    </row>
    <row r="4" spans="1:10" ht="25.5" x14ac:dyDescent="0.2">
      <c r="A4" s="105">
        <v>1</v>
      </c>
      <c r="B4" s="105">
        <v>31201606</v>
      </c>
      <c r="C4" s="106" t="s">
        <v>69</v>
      </c>
      <c r="D4" s="105" t="s">
        <v>68</v>
      </c>
      <c r="E4" s="105">
        <v>1</v>
      </c>
      <c r="F4" s="107">
        <v>551550</v>
      </c>
      <c r="G4" s="107">
        <v>463487.39495798317</v>
      </c>
      <c r="H4" s="107">
        <f>F4*E4</f>
        <v>551550</v>
      </c>
      <c r="I4" s="107">
        <f t="shared" ref="I4:I27" si="0">F4-(F4*$J$3)</f>
        <v>540519</v>
      </c>
      <c r="J4" s="108">
        <f>I4*E4</f>
        <v>540519</v>
      </c>
    </row>
    <row r="5" spans="1:10" ht="38.25" x14ac:dyDescent="0.2">
      <c r="A5" s="105">
        <v>2</v>
      </c>
      <c r="B5" s="105">
        <v>30161507</v>
      </c>
      <c r="C5" s="106" t="s">
        <v>120</v>
      </c>
      <c r="D5" s="105" t="s">
        <v>111</v>
      </c>
      <c r="E5" s="105">
        <v>6</v>
      </c>
      <c r="F5" s="107">
        <v>156900</v>
      </c>
      <c r="G5" s="107">
        <v>131848.73949579833</v>
      </c>
      <c r="H5" s="107">
        <f t="shared" ref="H5:H27" si="1">F5*E5</f>
        <v>941400</v>
      </c>
      <c r="I5" s="107">
        <f t="shared" si="0"/>
        <v>153762</v>
      </c>
      <c r="J5" s="108">
        <f t="shared" ref="J5:J27" si="2">I5*E5</f>
        <v>922572</v>
      </c>
    </row>
    <row r="6" spans="1:10" ht="38.25" x14ac:dyDescent="0.2">
      <c r="A6" s="105">
        <v>3</v>
      </c>
      <c r="B6" s="105">
        <v>30161507</v>
      </c>
      <c r="C6" s="106" t="s">
        <v>119</v>
      </c>
      <c r="D6" s="105" t="s">
        <v>111</v>
      </c>
      <c r="E6" s="105">
        <v>6</v>
      </c>
      <c r="F6" s="107">
        <v>322900</v>
      </c>
      <c r="G6" s="107">
        <v>271344.53781512607</v>
      </c>
      <c r="H6" s="107">
        <f t="shared" si="1"/>
        <v>1937400</v>
      </c>
      <c r="I6" s="107">
        <f t="shared" si="0"/>
        <v>316442</v>
      </c>
      <c r="J6" s="108">
        <f t="shared" si="2"/>
        <v>1898652</v>
      </c>
    </row>
    <row r="7" spans="1:10" ht="38.25" x14ac:dyDescent="0.2">
      <c r="A7" s="105">
        <v>4</v>
      </c>
      <c r="B7" s="105">
        <v>30161507</v>
      </c>
      <c r="C7" s="106" t="s">
        <v>118</v>
      </c>
      <c r="D7" s="105" t="s">
        <v>111</v>
      </c>
      <c r="E7" s="105">
        <v>6</v>
      </c>
      <c r="F7" s="107">
        <v>366550</v>
      </c>
      <c r="G7" s="107">
        <v>308025.21008403366</v>
      </c>
      <c r="H7" s="107">
        <f t="shared" si="1"/>
        <v>2199300</v>
      </c>
      <c r="I7" s="107">
        <f t="shared" si="0"/>
        <v>359219</v>
      </c>
      <c r="J7" s="108">
        <f t="shared" si="2"/>
        <v>2155314</v>
      </c>
    </row>
    <row r="8" spans="1:10" ht="38.25" x14ac:dyDescent="0.2">
      <c r="A8" s="105">
        <v>5</v>
      </c>
      <c r="B8" s="105">
        <v>30161507</v>
      </c>
      <c r="C8" s="106" t="s">
        <v>117</v>
      </c>
      <c r="D8" s="105" t="s">
        <v>111</v>
      </c>
      <c r="E8" s="105">
        <v>6</v>
      </c>
      <c r="F8" s="107">
        <v>366550</v>
      </c>
      <c r="G8" s="107">
        <v>308025.21008403366</v>
      </c>
      <c r="H8" s="107">
        <f t="shared" si="1"/>
        <v>2199300</v>
      </c>
      <c r="I8" s="107">
        <f t="shared" si="0"/>
        <v>359219</v>
      </c>
      <c r="J8" s="108">
        <f t="shared" si="2"/>
        <v>2155314</v>
      </c>
    </row>
    <row r="9" spans="1:10" ht="38.25" x14ac:dyDescent="0.2">
      <c r="A9" s="105">
        <v>6</v>
      </c>
      <c r="B9" s="105">
        <v>30161507</v>
      </c>
      <c r="C9" s="106" t="s">
        <v>116</v>
      </c>
      <c r="D9" s="105" t="s">
        <v>111</v>
      </c>
      <c r="E9" s="105">
        <v>6</v>
      </c>
      <c r="F9" s="107">
        <v>362550</v>
      </c>
      <c r="G9" s="107">
        <v>304663.86554621847</v>
      </c>
      <c r="H9" s="107">
        <f t="shared" si="1"/>
        <v>2175300</v>
      </c>
      <c r="I9" s="107">
        <f t="shared" si="0"/>
        <v>355299</v>
      </c>
      <c r="J9" s="108">
        <f t="shared" si="2"/>
        <v>2131794</v>
      </c>
    </row>
    <row r="10" spans="1:10" ht="38.25" x14ac:dyDescent="0.2">
      <c r="A10" s="105">
        <v>7</v>
      </c>
      <c r="B10" s="105">
        <v>30161507</v>
      </c>
      <c r="C10" s="106" t="s">
        <v>115</v>
      </c>
      <c r="D10" s="105" t="s">
        <v>111</v>
      </c>
      <c r="E10" s="105">
        <v>6</v>
      </c>
      <c r="F10" s="107">
        <v>366550</v>
      </c>
      <c r="G10" s="107">
        <v>308025.21008403366</v>
      </c>
      <c r="H10" s="107">
        <f t="shared" si="1"/>
        <v>2199300</v>
      </c>
      <c r="I10" s="107">
        <f t="shared" si="0"/>
        <v>359219</v>
      </c>
      <c r="J10" s="108">
        <f t="shared" si="2"/>
        <v>2155314</v>
      </c>
    </row>
    <row r="11" spans="1:10" ht="38.25" x14ac:dyDescent="0.2">
      <c r="A11" s="105">
        <v>8</v>
      </c>
      <c r="B11" s="105">
        <v>30161507</v>
      </c>
      <c r="C11" s="106" t="s">
        <v>114</v>
      </c>
      <c r="D11" s="105" t="s">
        <v>111</v>
      </c>
      <c r="E11" s="105">
        <v>6</v>
      </c>
      <c r="F11" s="107">
        <v>366500</v>
      </c>
      <c r="G11" s="107">
        <v>307983.19327731093</v>
      </c>
      <c r="H11" s="107">
        <f t="shared" si="1"/>
        <v>2199000</v>
      </c>
      <c r="I11" s="107">
        <f t="shared" si="0"/>
        <v>359170</v>
      </c>
      <c r="J11" s="108">
        <f t="shared" si="2"/>
        <v>2155020</v>
      </c>
    </row>
    <row r="12" spans="1:10" ht="38.25" x14ac:dyDescent="0.2">
      <c r="A12" s="105">
        <v>9</v>
      </c>
      <c r="B12" s="105">
        <v>30161507</v>
      </c>
      <c r="C12" s="106" t="s">
        <v>113</v>
      </c>
      <c r="D12" s="105" t="s">
        <v>111</v>
      </c>
      <c r="E12" s="105">
        <v>6</v>
      </c>
      <c r="F12" s="107">
        <v>366550</v>
      </c>
      <c r="G12" s="107">
        <v>308025.21008403366</v>
      </c>
      <c r="H12" s="107">
        <f t="shared" si="1"/>
        <v>2199300</v>
      </c>
      <c r="I12" s="107">
        <f t="shared" si="0"/>
        <v>359219</v>
      </c>
      <c r="J12" s="108">
        <f t="shared" si="2"/>
        <v>2155314</v>
      </c>
    </row>
    <row r="13" spans="1:10" ht="38.25" x14ac:dyDescent="0.2">
      <c r="A13" s="105">
        <v>10</v>
      </c>
      <c r="B13" s="105">
        <v>30161507</v>
      </c>
      <c r="C13" s="106" t="s">
        <v>112</v>
      </c>
      <c r="D13" s="105" t="s">
        <v>111</v>
      </c>
      <c r="E13" s="105">
        <v>7</v>
      </c>
      <c r="F13" s="107">
        <v>366550</v>
      </c>
      <c r="G13" s="107">
        <v>308025.21008403366</v>
      </c>
      <c r="H13" s="107">
        <f t="shared" si="1"/>
        <v>2565850</v>
      </c>
      <c r="I13" s="107">
        <f t="shared" si="0"/>
        <v>359219</v>
      </c>
      <c r="J13" s="108">
        <f t="shared" si="2"/>
        <v>2514533</v>
      </c>
    </row>
    <row r="14" spans="1:10" x14ac:dyDescent="0.2">
      <c r="A14" s="105">
        <v>11</v>
      </c>
      <c r="B14" s="105">
        <v>-30141504</v>
      </c>
      <c r="C14" s="106" t="s">
        <v>110</v>
      </c>
      <c r="D14" s="105" t="s">
        <v>102</v>
      </c>
      <c r="E14" s="105">
        <v>600</v>
      </c>
      <c r="F14" s="107">
        <v>775</v>
      </c>
      <c r="G14" s="107">
        <v>651.26050420168076</v>
      </c>
      <c r="H14" s="107">
        <f t="shared" si="1"/>
        <v>465000</v>
      </c>
      <c r="I14" s="107">
        <f t="shared" si="0"/>
        <v>759.5</v>
      </c>
      <c r="J14" s="108">
        <f t="shared" si="2"/>
        <v>455700</v>
      </c>
    </row>
    <row r="15" spans="1:10" x14ac:dyDescent="0.2">
      <c r="A15" s="105">
        <v>12</v>
      </c>
      <c r="B15" s="105">
        <v>-30141504</v>
      </c>
      <c r="C15" s="106" t="s">
        <v>109</v>
      </c>
      <c r="D15" s="105" t="s">
        <v>102</v>
      </c>
      <c r="E15" s="105">
        <v>600</v>
      </c>
      <c r="F15" s="107">
        <v>775</v>
      </c>
      <c r="G15" s="107">
        <v>651.26050420168076</v>
      </c>
      <c r="H15" s="107">
        <f t="shared" si="1"/>
        <v>465000</v>
      </c>
      <c r="I15" s="107">
        <f t="shared" si="0"/>
        <v>759.5</v>
      </c>
      <c r="J15" s="108">
        <f t="shared" si="2"/>
        <v>455700</v>
      </c>
    </row>
    <row r="16" spans="1:10" x14ac:dyDescent="0.2">
      <c r="A16" s="105">
        <v>13</v>
      </c>
      <c r="B16" s="105">
        <v>30141504</v>
      </c>
      <c r="C16" s="106" t="s">
        <v>108</v>
      </c>
      <c r="D16" s="105" t="s">
        <v>102</v>
      </c>
      <c r="E16" s="105">
        <v>600</v>
      </c>
      <c r="F16" s="107">
        <v>775</v>
      </c>
      <c r="G16" s="107">
        <v>651.26050420168076</v>
      </c>
      <c r="H16" s="107">
        <f t="shared" si="1"/>
        <v>465000</v>
      </c>
      <c r="I16" s="107">
        <f t="shared" si="0"/>
        <v>759.5</v>
      </c>
      <c r="J16" s="108">
        <f t="shared" si="2"/>
        <v>455700</v>
      </c>
    </row>
    <row r="17" spans="1:10" x14ac:dyDescent="0.2">
      <c r="A17" s="105">
        <v>14</v>
      </c>
      <c r="B17" s="105">
        <v>-30141504</v>
      </c>
      <c r="C17" s="106" t="s">
        <v>107</v>
      </c>
      <c r="D17" s="105" t="s">
        <v>102</v>
      </c>
      <c r="E17" s="105">
        <v>600</v>
      </c>
      <c r="F17" s="107">
        <v>775</v>
      </c>
      <c r="G17" s="107">
        <v>651.26050420168076</v>
      </c>
      <c r="H17" s="107">
        <f t="shared" si="1"/>
        <v>465000</v>
      </c>
      <c r="I17" s="107">
        <f t="shared" si="0"/>
        <v>759.5</v>
      </c>
      <c r="J17" s="108">
        <f t="shared" si="2"/>
        <v>455700</v>
      </c>
    </row>
    <row r="18" spans="1:10" ht="25.5" x14ac:dyDescent="0.2">
      <c r="A18" s="105">
        <v>15</v>
      </c>
      <c r="B18" s="105">
        <v>-30141504</v>
      </c>
      <c r="C18" s="106" t="s">
        <v>106</v>
      </c>
      <c r="D18" s="105" t="s">
        <v>102</v>
      </c>
      <c r="E18" s="105">
        <v>600</v>
      </c>
      <c r="F18" s="107">
        <v>775</v>
      </c>
      <c r="G18" s="107">
        <v>651.26050420168076</v>
      </c>
      <c r="H18" s="107">
        <f t="shared" si="1"/>
        <v>465000</v>
      </c>
      <c r="I18" s="107">
        <f t="shared" si="0"/>
        <v>759.5</v>
      </c>
      <c r="J18" s="108">
        <f t="shared" si="2"/>
        <v>455700</v>
      </c>
    </row>
    <row r="19" spans="1:10" x14ac:dyDescent="0.2">
      <c r="A19" s="105">
        <v>16</v>
      </c>
      <c r="B19" s="105">
        <v>-30141504</v>
      </c>
      <c r="C19" s="106" t="s">
        <v>105</v>
      </c>
      <c r="D19" s="105" t="s">
        <v>102</v>
      </c>
      <c r="E19" s="105">
        <v>600</v>
      </c>
      <c r="F19" s="107">
        <v>875</v>
      </c>
      <c r="G19" s="107">
        <v>735.29411764705878</v>
      </c>
      <c r="H19" s="107">
        <f t="shared" si="1"/>
        <v>525000</v>
      </c>
      <c r="I19" s="107">
        <f t="shared" si="0"/>
        <v>857.5</v>
      </c>
      <c r="J19" s="108">
        <f t="shared" si="2"/>
        <v>514500</v>
      </c>
    </row>
    <row r="20" spans="1:10" x14ac:dyDescent="0.2">
      <c r="A20" s="105">
        <v>17</v>
      </c>
      <c r="B20" s="105">
        <v>-30141504</v>
      </c>
      <c r="C20" s="106" t="s">
        <v>104</v>
      </c>
      <c r="D20" s="105" t="s">
        <v>102</v>
      </c>
      <c r="E20" s="105">
        <v>600</v>
      </c>
      <c r="F20" s="107">
        <v>825</v>
      </c>
      <c r="G20" s="107">
        <v>693.27731092436977</v>
      </c>
      <c r="H20" s="107">
        <f t="shared" si="1"/>
        <v>495000</v>
      </c>
      <c r="I20" s="107">
        <f t="shared" si="0"/>
        <v>808.5</v>
      </c>
      <c r="J20" s="108">
        <f t="shared" si="2"/>
        <v>485100</v>
      </c>
    </row>
    <row r="21" spans="1:10" x14ac:dyDescent="0.2">
      <c r="A21" s="105">
        <v>18</v>
      </c>
      <c r="B21" s="105">
        <v>-30141504</v>
      </c>
      <c r="C21" s="106" t="s">
        <v>103</v>
      </c>
      <c r="D21" s="105" t="s">
        <v>102</v>
      </c>
      <c r="E21" s="105">
        <v>600</v>
      </c>
      <c r="F21" s="107">
        <v>825</v>
      </c>
      <c r="G21" s="107">
        <v>693.27731092436977</v>
      </c>
      <c r="H21" s="107">
        <f t="shared" si="1"/>
        <v>495000</v>
      </c>
      <c r="I21" s="107">
        <f t="shared" si="0"/>
        <v>808.5</v>
      </c>
      <c r="J21" s="108">
        <f t="shared" si="2"/>
        <v>485100</v>
      </c>
    </row>
    <row r="22" spans="1:10" ht="25.5" x14ac:dyDescent="0.2">
      <c r="A22" s="105">
        <v>19</v>
      </c>
      <c r="B22" s="105">
        <v>31162309</v>
      </c>
      <c r="C22" s="106" t="s">
        <v>101</v>
      </c>
      <c r="D22" s="105" t="s">
        <v>97</v>
      </c>
      <c r="E22" s="105">
        <v>60</v>
      </c>
      <c r="F22" s="107">
        <v>9700</v>
      </c>
      <c r="G22" s="107">
        <v>8151.2605042016812</v>
      </c>
      <c r="H22" s="107">
        <f t="shared" si="1"/>
        <v>582000</v>
      </c>
      <c r="I22" s="107">
        <f t="shared" si="0"/>
        <v>9506</v>
      </c>
      <c r="J22" s="108">
        <f t="shared" si="2"/>
        <v>570360</v>
      </c>
    </row>
    <row r="23" spans="1:10" ht="25.5" x14ac:dyDescent="0.2">
      <c r="A23" s="105">
        <v>20</v>
      </c>
      <c r="B23" s="105">
        <v>31162309</v>
      </c>
      <c r="C23" s="106" t="s">
        <v>100</v>
      </c>
      <c r="D23" s="105" t="s">
        <v>97</v>
      </c>
      <c r="E23" s="105">
        <v>31</v>
      </c>
      <c r="F23" s="107">
        <v>11100</v>
      </c>
      <c r="G23" s="107">
        <v>9327.731092436974</v>
      </c>
      <c r="H23" s="107">
        <f t="shared" si="1"/>
        <v>344100</v>
      </c>
      <c r="I23" s="107">
        <f t="shared" si="0"/>
        <v>10878</v>
      </c>
      <c r="J23" s="108">
        <f t="shared" si="2"/>
        <v>337218</v>
      </c>
    </row>
    <row r="24" spans="1:10" ht="25.5" x14ac:dyDescent="0.2">
      <c r="A24" s="105">
        <v>21</v>
      </c>
      <c r="B24" s="105">
        <v>31162309</v>
      </c>
      <c r="C24" s="106" t="s">
        <v>99</v>
      </c>
      <c r="D24" s="105" t="s">
        <v>97</v>
      </c>
      <c r="E24" s="105">
        <v>31</v>
      </c>
      <c r="F24" s="107">
        <v>12050</v>
      </c>
      <c r="G24" s="107">
        <v>10126.050420168067</v>
      </c>
      <c r="H24" s="107">
        <f t="shared" si="1"/>
        <v>373550</v>
      </c>
      <c r="I24" s="107">
        <f t="shared" si="0"/>
        <v>11809</v>
      </c>
      <c r="J24" s="108">
        <f t="shared" si="2"/>
        <v>366079</v>
      </c>
    </row>
    <row r="25" spans="1:10" ht="25.5" x14ac:dyDescent="0.2">
      <c r="A25" s="105">
        <v>22</v>
      </c>
      <c r="B25" s="105">
        <v>31162309</v>
      </c>
      <c r="C25" s="106" t="s">
        <v>98</v>
      </c>
      <c r="D25" s="105" t="s">
        <v>97</v>
      </c>
      <c r="E25" s="105">
        <v>31</v>
      </c>
      <c r="F25" s="107">
        <v>15300</v>
      </c>
      <c r="G25" s="107">
        <v>12857.142857142859</v>
      </c>
      <c r="H25" s="107">
        <f t="shared" si="1"/>
        <v>474300</v>
      </c>
      <c r="I25" s="107">
        <f t="shared" si="0"/>
        <v>14994</v>
      </c>
      <c r="J25" s="108">
        <f t="shared" si="2"/>
        <v>464814</v>
      </c>
    </row>
    <row r="26" spans="1:10" ht="25.5" x14ac:dyDescent="0.2">
      <c r="A26" s="105">
        <v>23</v>
      </c>
      <c r="B26" s="105">
        <v>24141501</v>
      </c>
      <c r="C26" s="109" t="s">
        <v>96</v>
      </c>
      <c r="D26" s="110" t="s">
        <v>95</v>
      </c>
      <c r="E26" s="110">
        <v>50</v>
      </c>
      <c r="F26" s="107">
        <v>14150</v>
      </c>
      <c r="G26" s="107">
        <v>11890.756302521007</v>
      </c>
      <c r="H26" s="107">
        <f t="shared" si="1"/>
        <v>707500</v>
      </c>
      <c r="I26" s="107">
        <f t="shared" si="0"/>
        <v>13867</v>
      </c>
      <c r="J26" s="108">
        <f t="shared" si="2"/>
        <v>693350</v>
      </c>
    </row>
    <row r="27" spans="1:10" x14ac:dyDescent="0.2">
      <c r="A27" s="105">
        <v>24</v>
      </c>
      <c r="B27" s="105">
        <v>12161706</v>
      </c>
      <c r="C27" s="106" t="s">
        <v>65</v>
      </c>
      <c r="D27" s="105" t="s">
        <v>64</v>
      </c>
      <c r="E27" s="105">
        <v>30</v>
      </c>
      <c r="F27" s="107">
        <v>49750</v>
      </c>
      <c r="G27" s="107">
        <v>41806.722689075628</v>
      </c>
      <c r="H27" s="107">
        <f t="shared" si="1"/>
        <v>1492500</v>
      </c>
      <c r="I27" s="107">
        <f t="shared" si="0"/>
        <v>48755</v>
      </c>
      <c r="J27" s="108">
        <f t="shared" si="2"/>
        <v>1462650</v>
      </c>
    </row>
    <row r="28" spans="1:10" x14ac:dyDescent="0.2">
      <c r="F28" s="111">
        <f>SUM(F4:F27)</f>
        <v>3711600</v>
      </c>
      <c r="G28" s="111">
        <f>SUM(G4:G27)</f>
        <v>3118991.5966386544</v>
      </c>
      <c r="H28" s="111">
        <f>SUM(H4:H27)</f>
        <v>26981650</v>
      </c>
      <c r="J28" s="94"/>
    </row>
    <row r="32" spans="1:10" ht="15.75" x14ac:dyDescent="0.2">
      <c r="C32" s="112"/>
      <c r="D32" s="112"/>
      <c r="E32" s="113"/>
      <c r="I32" s="114" t="s">
        <v>149</v>
      </c>
      <c r="J32" s="115">
        <f>SUM(J4:J27)</f>
        <v>26442017</v>
      </c>
    </row>
    <row r="33" spans="3:5" x14ac:dyDescent="0.2">
      <c r="C33" s="116"/>
      <c r="D33" s="116"/>
      <c r="E33" s="117"/>
    </row>
  </sheetData>
  <mergeCells count="7">
    <mergeCell ref="I2:J2"/>
    <mergeCell ref="A2:A3"/>
    <mergeCell ref="B2:B3"/>
    <mergeCell ref="C2:C3"/>
    <mergeCell ref="D2:D3"/>
    <mergeCell ref="E2:E3"/>
    <mergeCell ref="F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LOTE 1. PLACA HUELLA FEC</vt:lpstr>
      <vt:lpstr>LOTE 2. CONSTRUCCIÓN FEC</vt:lpstr>
      <vt:lpstr>LOTE 3. MADERA FEC</vt:lpstr>
      <vt:lpstr>LOTE 4. MADERA PRODU DE CENTRO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Jeison Soto Cardona</dc:creator>
  <cp:keywords/>
  <dc:description/>
  <cp:lastModifiedBy>Jenny Marcela Garcia Vallejo</cp:lastModifiedBy>
  <cp:revision/>
  <cp:lastPrinted>2026-02-27T14:12:52Z</cp:lastPrinted>
  <dcterms:created xsi:type="dcterms:W3CDTF">2019-07-10T22:21:02Z</dcterms:created>
  <dcterms:modified xsi:type="dcterms:W3CDTF">2026-05-08T15:45:49Z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2025-03-27T16:07:27Z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8d6e06fc-2c2c-4036-80d0-c1d72490d92f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