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ajsej\Desktop\FISCALIA\EJECUCION CONTRATO\MAYO 20026\LICITACION OBRA\ADENDA\"/>
    </mc:Choice>
  </mc:AlternateContent>
  <xr:revisionPtr revIDLastSave="0" documentId="13_ncr:1_{86D1AB7B-6BFD-4454-B637-3EBE30138CA6}" xr6:coauthVersionLast="47" xr6:coauthVersionMax="47" xr10:uidLastSave="{00000000-0000-0000-0000-000000000000}"/>
  <bookViews>
    <workbookView xWindow="-108" yWindow="-108" windowWidth="23256" windowHeight="12456" xr2:uid="{00000000-000D-0000-FFFF-FFFF00000000}"/>
  </bookViews>
  <sheets>
    <sheet name="ANEXO1" sheetId="1" r:id="rId1"/>
    <sheet name="ANEXO 2" sheetId="2" r:id="rId2"/>
    <sheet name="ANEXO 3" sheetId="3" r:id="rId3"/>
    <sheet name="ANEXO 4"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481" i="4" l="1"/>
  <c r="I481" i="4"/>
  <c r="L479" i="4"/>
  <c r="L482" i="4" s="1"/>
  <c r="M470" i="4"/>
  <c r="M471" i="4" s="1"/>
  <c r="L470" i="4"/>
  <c r="L467" i="4"/>
  <c r="M467" i="4" s="1"/>
  <c r="L466" i="4"/>
  <c r="M466" i="4" s="1"/>
  <c r="L465" i="4"/>
  <c r="M465" i="4" s="1"/>
  <c r="L464" i="4"/>
  <c r="M464" i="4" s="1"/>
  <c r="L463" i="4"/>
  <c r="M463" i="4" s="1"/>
  <c r="L462" i="4"/>
  <c r="M462" i="4" s="1"/>
  <c r="M468" i="4" s="1"/>
  <c r="L415" i="4"/>
  <c r="M415" i="4" s="1"/>
  <c r="L414" i="4"/>
  <c r="M414" i="4" s="1"/>
  <c r="M413" i="4"/>
  <c r="L413" i="4"/>
  <c r="L406" i="4"/>
  <c r="M406" i="4" s="1"/>
  <c r="L405" i="4"/>
  <c r="M405" i="4" s="1"/>
  <c r="L404" i="4"/>
  <c r="M404" i="4" s="1"/>
  <c r="L403" i="4"/>
  <c r="M403" i="4" s="1"/>
  <c r="M402" i="4"/>
  <c r="L402" i="4"/>
  <c r="L401" i="4"/>
  <c r="M401" i="4" s="1"/>
  <c r="L398" i="4"/>
  <c r="M398" i="4" s="1"/>
  <c r="M394" i="4"/>
  <c r="L394" i="4"/>
  <c r="L380" i="4"/>
  <c r="M380" i="4" s="1"/>
  <c r="L378" i="4"/>
  <c r="M378" i="4" s="1"/>
  <c r="L377" i="4"/>
  <c r="M377" i="4" s="1"/>
  <c r="L376" i="4"/>
  <c r="M376" i="4" s="1"/>
  <c r="L375" i="4"/>
  <c r="M375" i="4" s="1"/>
  <c r="L374" i="4"/>
  <c r="M374" i="4" s="1"/>
  <c r="L373" i="4"/>
  <c r="M373" i="4" s="1"/>
  <c r="L372" i="4"/>
  <c r="M372" i="4" s="1"/>
  <c r="M371" i="4"/>
  <c r="L371" i="4"/>
  <c r="L370" i="4"/>
  <c r="M370" i="4" s="1"/>
  <c r="L369" i="4"/>
  <c r="M369" i="4" s="1"/>
  <c r="L368" i="4"/>
  <c r="M368" i="4" s="1"/>
  <c r="L367" i="4"/>
  <c r="M367" i="4" s="1"/>
  <c r="L365" i="4"/>
  <c r="M365" i="4" s="1"/>
  <c r="L364" i="4"/>
  <c r="M364" i="4" s="1"/>
  <c r="L362" i="4"/>
  <c r="M362" i="4" s="1"/>
  <c r="M360" i="4"/>
  <c r="L360" i="4"/>
  <c r="L358" i="4"/>
  <c r="M358" i="4" s="1"/>
  <c r="M357" i="4"/>
  <c r="L357" i="4"/>
  <c r="L355" i="4"/>
  <c r="M355" i="4" s="1"/>
  <c r="L354" i="4"/>
  <c r="M354" i="4" s="1"/>
  <c r="L353" i="4"/>
  <c r="M353" i="4" s="1"/>
  <c r="M352" i="4"/>
  <c r="L352" i="4"/>
  <c r="L351" i="4"/>
  <c r="M351" i="4" s="1"/>
  <c r="M350" i="4"/>
  <c r="L350" i="4"/>
  <c r="L349" i="4"/>
  <c r="M349" i="4" s="1"/>
  <c r="L347" i="4"/>
  <c r="M347" i="4" s="1"/>
  <c r="L346" i="4"/>
  <c r="M346" i="4" s="1"/>
  <c r="M345" i="4"/>
  <c r="L345" i="4"/>
  <c r="L344" i="4"/>
  <c r="M344" i="4" s="1"/>
  <c r="M342" i="4"/>
  <c r="L342" i="4"/>
  <c r="L340" i="4"/>
  <c r="M340" i="4" s="1"/>
  <c r="L339" i="4"/>
  <c r="M339" i="4" s="1"/>
  <c r="L338" i="4"/>
  <c r="M338" i="4" s="1"/>
  <c r="M337" i="4"/>
  <c r="L337" i="4"/>
  <c r="L336" i="4"/>
  <c r="M336" i="4" s="1"/>
  <c r="M335" i="4"/>
  <c r="L335" i="4"/>
  <c r="L334" i="4"/>
  <c r="M334" i="4" s="1"/>
  <c r="L333" i="4"/>
  <c r="M333" i="4" s="1"/>
  <c r="L332" i="4"/>
  <c r="M332" i="4" s="1"/>
  <c r="L331" i="4"/>
  <c r="M331" i="4" s="1"/>
  <c r="L330" i="4"/>
  <c r="M330" i="4" s="1"/>
  <c r="L329" i="4"/>
  <c r="M329" i="4" s="1"/>
  <c r="L328" i="4"/>
  <c r="M328" i="4" s="1"/>
  <c r="L327" i="4"/>
  <c r="M327" i="4" s="1"/>
  <c r="L326" i="4"/>
  <c r="M326" i="4" s="1"/>
  <c r="L325" i="4"/>
  <c r="M325" i="4" s="1"/>
  <c r="L324" i="4"/>
  <c r="M324" i="4" s="1"/>
  <c r="L323" i="4"/>
  <c r="M323" i="4" s="1"/>
  <c r="L322" i="4"/>
  <c r="M322" i="4" s="1"/>
  <c r="M321" i="4"/>
  <c r="L321" i="4"/>
  <c r="M320" i="4"/>
  <c r="L320" i="4"/>
  <c r="L319" i="4"/>
  <c r="M319" i="4" s="1"/>
  <c r="L318" i="4"/>
  <c r="M318" i="4" s="1"/>
  <c r="L317" i="4"/>
  <c r="M317" i="4" s="1"/>
  <c r="L316" i="4"/>
  <c r="M316" i="4" s="1"/>
  <c r="M315" i="4"/>
  <c r="L315" i="4"/>
  <c r="L314" i="4"/>
  <c r="M314" i="4" s="1"/>
  <c r="L313" i="4"/>
  <c r="M313" i="4" s="1"/>
  <c r="L312" i="4"/>
  <c r="M312" i="4" s="1"/>
  <c r="L311" i="4"/>
  <c r="M311" i="4" s="1"/>
  <c r="M310" i="4"/>
  <c r="L310" i="4"/>
  <c r="L309" i="4"/>
  <c r="M309" i="4" s="1"/>
  <c r="M308" i="4"/>
  <c r="L308" i="4"/>
  <c r="I308" i="4"/>
  <c r="O308" i="4" s="1"/>
  <c r="P308" i="4" s="1"/>
  <c r="L307" i="4"/>
  <c r="M307" i="4" s="1"/>
  <c r="L306" i="4"/>
  <c r="M306" i="4" s="1"/>
  <c r="L305" i="4"/>
  <c r="M305" i="4" s="1"/>
  <c r="M304" i="4"/>
  <c r="L304" i="4"/>
  <c r="L303" i="4"/>
  <c r="M303" i="4" s="1"/>
  <c r="L302" i="4"/>
  <c r="M302" i="4" s="1"/>
  <c r="L301" i="4"/>
  <c r="M301" i="4" s="1"/>
  <c r="L300" i="4"/>
  <c r="M300" i="4" s="1"/>
  <c r="L299" i="4"/>
  <c r="M299" i="4" s="1"/>
  <c r="L298" i="4"/>
  <c r="M298" i="4" s="1"/>
  <c r="L297" i="4"/>
  <c r="M297" i="4" s="1"/>
  <c r="L296" i="4"/>
  <c r="M296" i="4" s="1"/>
  <c r="L295" i="4"/>
  <c r="M295" i="4" s="1"/>
  <c r="L294" i="4"/>
  <c r="M294" i="4" s="1"/>
  <c r="L293" i="4"/>
  <c r="M293" i="4" s="1"/>
  <c r="L292" i="4"/>
  <c r="M292" i="4" s="1"/>
  <c r="L291" i="4"/>
  <c r="M291" i="4" s="1"/>
  <c r="L290" i="4"/>
  <c r="M290" i="4" s="1"/>
  <c r="L289" i="4"/>
  <c r="M289" i="4" s="1"/>
  <c r="M288" i="4"/>
  <c r="L288" i="4"/>
  <c r="L287" i="4"/>
  <c r="M287" i="4" s="1"/>
  <c r="L286" i="4"/>
  <c r="M286" i="4" s="1"/>
  <c r="L285" i="4"/>
  <c r="M285" i="4" s="1"/>
  <c r="L284" i="4"/>
  <c r="M284" i="4" s="1"/>
  <c r="L283" i="4"/>
  <c r="M283" i="4" s="1"/>
  <c r="L282" i="4"/>
  <c r="M282" i="4" s="1"/>
  <c r="L281" i="4"/>
  <c r="M281" i="4" s="1"/>
  <c r="L280" i="4"/>
  <c r="M280" i="4" s="1"/>
  <c r="L279" i="4"/>
  <c r="M279" i="4" s="1"/>
  <c r="L278" i="4"/>
  <c r="M278" i="4" s="1"/>
  <c r="L277" i="4"/>
  <c r="M277" i="4" s="1"/>
  <c r="L276" i="4"/>
  <c r="M276" i="4" s="1"/>
  <c r="L275" i="4"/>
  <c r="M275" i="4" s="1"/>
  <c r="L274" i="4"/>
  <c r="M274" i="4" s="1"/>
  <c r="L273" i="4"/>
  <c r="M273" i="4" s="1"/>
  <c r="L272" i="4"/>
  <c r="M272" i="4" s="1"/>
  <c r="L271" i="4"/>
  <c r="M271" i="4" s="1"/>
  <c r="L270" i="4"/>
  <c r="M270" i="4" s="1"/>
  <c r="L269" i="4"/>
  <c r="M269" i="4" s="1"/>
  <c r="L268" i="4"/>
  <c r="M268" i="4" s="1"/>
  <c r="L267" i="4"/>
  <c r="M267" i="4" s="1"/>
  <c r="L266" i="4"/>
  <c r="M266" i="4" s="1"/>
  <c r="L265" i="4"/>
  <c r="M265" i="4" s="1"/>
  <c r="L264" i="4"/>
  <c r="M264" i="4" s="1"/>
  <c r="L263" i="4"/>
  <c r="M263" i="4" s="1"/>
  <c r="L262" i="4"/>
  <c r="M262" i="4" s="1"/>
  <c r="L261" i="4"/>
  <c r="M261" i="4" s="1"/>
  <c r="L260" i="4"/>
  <c r="M260" i="4" s="1"/>
  <c r="L259" i="4"/>
  <c r="M259" i="4" s="1"/>
  <c r="L258" i="4"/>
  <c r="M258" i="4" s="1"/>
  <c r="L257" i="4"/>
  <c r="M257" i="4" s="1"/>
  <c r="M256" i="4"/>
  <c r="L256" i="4"/>
  <c r="L255" i="4"/>
  <c r="M255" i="4" s="1"/>
  <c r="L252" i="4"/>
  <c r="M252" i="4" s="1"/>
  <c r="L251" i="4"/>
  <c r="M251" i="4" s="1"/>
  <c r="L250" i="4"/>
  <c r="M250" i="4" s="1"/>
  <c r="L249" i="4"/>
  <c r="M249" i="4" s="1"/>
  <c r="L248" i="4"/>
  <c r="M248" i="4" s="1"/>
  <c r="L247" i="4"/>
  <c r="M247" i="4" s="1"/>
  <c r="L246" i="4"/>
  <c r="M246" i="4" s="1"/>
  <c r="L245" i="4"/>
  <c r="M245" i="4" s="1"/>
  <c r="L244" i="4"/>
  <c r="M244" i="4" s="1"/>
  <c r="L241" i="4"/>
  <c r="M241" i="4" s="1"/>
  <c r="L240" i="4"/>
  <c r="M240" i="4" s="1"/>
  <c r="M239" i="4"/>
  <c r="L239" i="4"/>
  <c r="L238" i="4"/>
  <c r="M238" i="4" s="1"/>
  <c r="L237" i="4"/>
  <c r="M237" i="4" s="1"/>
  <c r="L236" i="4"/>
  <c r="M236" i="4" s="1"/>
  <c r="L235" i="4"/>
  <c r="M235" i="4" s="1"/>
  <c r="L234" i="4"/>
  <c r="M234" i="4" s="1"/>
  <c r="M233" i="4"/>
  <c r="L233" i="4"/>
  <c r="L232" i="4"/>
  <c r="M232" i="4" s="1"/>
  <c r="L231" i="4"/>
  <c r="M231" i="4" s="1"/>
  <c r="L230" i="4"/>
  <c r="M230" i="4" s="1"/>
  <c r="M229" i="4"/>
  <c r="L229" i="4"/>
  <c r="L228" i="4"/>
  <c r="M228" i="4" s="1"/>
  <c r="L227" i="4"/>
  <c r="M227" i="4" s="1"/>
  <c r="L226" i="4"/>
  <c r="M226" i="4" s="1"/>
  <c r="M225" i="4"/>
  <c r="L225" i="4"/>
  <c r="L224" i="4"/>
  <c r="M224" i="4" s="1"/>
  <c r="L219" i="4"/>
  <c r="M219" i="4" s="1"/>
  <c r="L218" i="4"/>
  <c r="M218" i="4" s="1"/>
  <c r="M217" i="4"/>
  <c r="L217" i="4"/>
  <c r="L213" i="4"/>
  <c r="M213" i="4" s="1"/>
  <c r="L212" i="4"/>
  <c r="M212" i="4" s="1"/>
  <c r="L204" i="4"/>
  <c r="M204" i="4" s="1"/>
  <c r="L203" i="4"/>
  <c r="M203" i="4" s="1"/>
  <c r="L202" i="4"/>
  <c r="M202" i="4" s="1"/>
  <c r="L201" i="4"/>
  <c r="M201" i="4" s="1"/>
  <c r="L200" i="4"/>
  <c r="M200" i="4" s="1"/>
  <c r="L199" i="4"/>
  <c r="M199" i="4" s="1"/>
  <c r="L198" i="4"/>
  <c r="M198" i="4" s="1"/>
  <c r="L197" i="4"/>
  <c r="M197" i="4" s="1"/>
  <c r="L196" i="4"/>
  <c r="M196" i="4" s="1"/>
  <c r="L195" i="4"/>
  <c r="M195" i="4" s="1"/>
  <c r="L194" i="4"/>
  <c r="M194" i="4" s="1"/>
  <c r="L193" i="4"/>
  <c r="M193" i="4" s="1"/>
  <c r="L192" i="4"/>
  <c r="M192" i="4" s="1"/>
  <c r="L191" i="4"/>
  <c r="M191" i="4" s="1"/>
  <c r="L190" i="4"/>
  <c r="M190" i="4" s="1"/>
  <c r="L189" i="4"/>
  <c r="M189" i="4" s="1"/>
  <c r="L188" i="4"/>
  <c r="M188" i="4" s="1"/>
  <c r="L187" i="4"/>
  <c r="M187" i="4" s="1"/>
  <c r="L186" i="4"/>
  <c r="M186" i="4" s="1"/>
  <c r="L185" i="4"/>
  <c r="M185" i="4" s="1"/>
  <c r="L184" i="4"/>
  <c r="M184" i="4" s="1"/>
  <c r="L183" i="4"/>
  <c r="M183" i="4" s="1"/>
  <c r="L182" i="4"/>
  <c r="M182" i="4" s="1"/>
  <c r="L179" i="4"/>
  <c r="M179" i="4" s="1"/>
  <c r="L178" i="4"/>
  <c r="M178" i="4" s="1"/>
  <c r="L177" i="4"/>
  <c r="M177" i="4" s="1"/>
  <c r="L176" i="4"/>
  <c r="M176" i="4" s="1"/>
  <c r="L174" i="4"/>
  <c r="M174" i="4" s="1"/>
  <c r="L173" i="4"/>
  <c r="M173" i="4" s="1"/>
  <c r="L159" i="4"/>
  <c r="M159" i="4" s="1"/>
  <c r="L158" i="4"/>
  <c r="M158" i="4" s="1"/>
  <c r="L150" i="4"/>
  <c r="M150" i="4" s="1"/>
  <c r="L149" i="4"/>
  <c r="M149" i="4" s="1"/>
  <c r="L148" i="4"/>
  <c r="M148" i="4" s="1"/>
  <c r="L147" i="4"/>
  <c r="M147" i="4" s="1"/>
  <c r="M146" i="4"/>
  <c r="L146" i="4"/>
  <c r="L128" i="4"/>
  <c r="M128" i="4" s="1"/>
  <c r="L127" i="4"/>
  <c r="M127" i="4" s="1"/>
  <c r="L126" i="4"/>
  <c r="M126" i="4" s="1"/>
  <c r="L125" i="4"/>
  <c r="M125" i="4" s="1"/>
  <c r="L124" i="4"/>
  <c r="M124" i="4" s="1"/>
  <c r="L123" i="4"/>
  <c r="M123" i="4" s="1"/>
  <c r="L108" i="4"/>
  <c r="M108" i="4" s="1"/>
  <c r="L107" i="4"/>
  <c r="M107" i="4" s="1"/>
  <c r="L106" i="4"/>
  <c r="M106" i="4" s="1"/>
  <c r="L105" i="4"/>
  <c r="M105" i="4" s="1"/>
  <c r="L104" i="4"/>
  <c r="M104" i="4" s="1"/>
  <c r="L103" i="4"/>
  <c r="M103" i="4" s="1"/>
  <c r="L102" i="4"/>
  <c r="M102" i="4" s="1"/>
  <c r="L101" i="4"/>
  <c r="M101" i="4" s="1"/>
  <c r="L100" i="4"/>
  <c r="M100" i="4" s="1"/>
  <c r="L99" i="4"/>
  <c r="M99" i="4" s="1"/>
  <c r="L98" i="4"/>
  <c r="M98" i="4" s="1"/>
  <c r="L97" i="4"/>
  <c r="M97" i="4" s="1"/>
  <c r="L96" i="4"/>
  <c r="M96" i="4" s="1"/>
  <c r="L95" i="4"/>
  <c r="M95" i="4" s="1"/>
  <c r="L94" i="4"/>
  <c r="M94" i="4" s="1"/>
  <c r="L93" i="4"/>
  <c r="M93" i="4" s="1"/>
  <c r="L92" i="4"/>
  <c r="M92" i="4" s="1"/>
  <c r="L91" i="4"/>
  <c r="M91" i="4" s="1"/>
  <c r="M109" i="4" l="1"/>
  <c r="M381" i="4"/>
  <c r="J308" i="4"/>
  <c r="I481" i="3" l="1"/>
  <c r="O481" i="3" s="1"/>
  <c r="L158" i="3" l="1"/>
  <c r="L159" i="3"/>
  <c r="L173" i="3"/>
  <c r="L174" i="3"/>
  <c r="L176" i="3"/>
  <c r="L177" i="3"/>
  <c r="L178" i="3"/>
  <c r="L179" i="3"/>
  <c r="N154" i="2"/>
  <c r="N10" i="2"/>
  <c r="L479" i="3" l="1"/>
  <c r="L482" i="3"/>
  <c r="L183" i="3"/>
  <c r="L184" i="3"/>
  <c r="L185" i="3"/>
  <c r="L186" i="3"/>
  <c r="L187" i="3"/>
  <c r="L188" i="3"/>
  <c r="L189" i="3"/>
  <c r="L190" i="3"/>
  <c r="L191" i="3"/>
  <c r="L192" i="3"/>
  <c r="L193" i="3"/>
  <c r="L194" i="3"/>
  <c r="L195" i="3"/>
  <c r="L196" i="3"/>
  <c r="L197" i="3"/>
  <c r="L198" i="3"/>
  <c r="L199" i="3"/>
  <c r="L200" i="3"/>
  <c r="L201" i="3"/>
  <c r="L202" i="3"/>
  <c r="L203" i="3"/>
  <c r="L204" i="3"/>
  <c r="L212" i="3"/>
  <c r="L213" i="3"/>
  <c r="L217" i="3"/>
  <c r="L218" i="3"/>
  <c r="L219" i="3"/>
  <c r="L224" i="3"/>
  <c r="L225" i="3"/>
  <c r="L226" i="3"/>
  <c r="L227" i="3"/>
  <c r="L228" i="3"/>
  <c r="L229" i="3"/>
  <c r="L230" i="3"/>
  <c r="L231" i="3"/>
  <c r="L232" i="3"/>
  <c r="L233" i="3"/>
  <c r="L234" i="3"/>
  <c r="L235" i="3"/>
  <c r="L236" i="3"/>
  <c r="L237" i="3"/>
  <c r="L238" i="3"/>
  <c r="L239" i="3"/>
  <c r="L240" i="3"/>
  <c r="L241" i="3"/>
  <c r="L244" i="3"/>
  <c r="L245" i="3"/>
  <c r="L246" i="3"/>
  <c r="L247" i="3"/>
  <c r="L248" i="3"/>
  <c r="L249" i="3"/>
  <c r="L250" i="3"/>
  <c r="L251" i="3"/>
  <c r="L252" i="3"/>
  <c r="L255" i="3"/>
  <c r="L256" i="3"/>
  <c r="L257" i="3"/>
  <c r="L258" i="3"/>
  <c r="L259" i="3"/>
  <c r="L260" i="3"/>
  <c r="L261" i="3"/>
  <c r="L262" i="3"/>
  <c r="L263" i="3"/>
  <c r="L264" i="3"/>
  <c r="L265" i="3"/>
  <c r="L266" i="3"/>
  <c r="L267" i="3"/>
  <c r="L268" i="3"/>
  <c r="L269" i="3"/>
  <c r="L270" i="3"/>
  <c r="L271" i="3"/>
  <c r="L272" i="3"/>
  <c r="L273" i="3"/>
  <c r="L274" i="3"/>
  <c r="L275" i="3"/>
  <c r="L276" i="3"/>
  <c r="L277" i="3"/>
  <c r="L278" i="3"/>
  <c r="L279" i="3"/>
  <c r="L280" i="3"/>
  <c r="L281" i="3"/>
  <c r="L282" i="3"/>
  <c r="L283" i="3"/>
  <c r="L284" i="3"/>
  <c r="L285" i="3"/>
  <c r="L286" i="3"/>
  <c r="L287" i="3"/>
  <c r="L288" i="3"/>
  <c r="L289" i="3"/>
  <c r="L290" i="3"/>
  <c r="L291" i="3"/>
  <c r="L292" i="3"/>
  <c r="L293" i="3"/>
  <c r="L294" i="3"/>
  <c r="L295" i="3"/>
  <c r="L296" i="3"/>
  <c r="L297" i="3"/>
  <c r="L298" i="3"/>
  <c r="L299" i="3"/>
  <c r="L300" i="3"/>
  <c r="L301" i="3"/>
  <c r="L302" i="3"/>
  <c r="L303" i="3"/>
  <c r="L304" i="3"/>
  <c r="L305" i="3"/>
  <c r="L306" i="3"/>
  <c r="L307" i="3"/>
  <c r="L308" i="3"/>
  <c r="L309" i="3"/>
  <c r="L310" i="3"/>
  <c r="L311" i="3"/>
  <c r="L312" i="3"/>
  <c r="L313" i="3"/>
  <c r="L314" i="3"/>
  <c r="L315" i="3"/>
  <c r="L316" i="3"/>
  <c r="L317" i="3"/>
  <c r="L318" i="3"/>
  <c r="L319" i="3"/>
  <c r="L320" i="3"/>
  <c r="L321" i="3"/>
  <c r="L322" i="3"/>
  <c r="L323" i="3"/>
  <c r="L324" i="3"/>
  <c r="L325" i="3"/>
  <c r="L326" i="3"/>
  <c r="L327" i="3"/>
  <c r="L328" i="3"/>
  <c r="L329" i="3"/>
  <c r="L330" i="3"/>
  <c r="L331" i="3"/>
  <c r="L332" i="3"/>
  <c r="L333" i="3"/>
  <c r="L334" i="3"/>
  <c r="L335" i="3"/>
  <c r="L336" i="3"/>
  <c r="L337" i="3"/>
  <c r="L338" i="3"/>
  <c r="L339" i="3"/>
  <c r="L340" i="3"/>
  <c r="L342" i="3"/>
  <c r="L344" i="3"/>
  <c r="L345" i="3"/>
  <c r="L346" i="3"/>
  <c r="L347" i="3"/>
  <c r="L349" i="3"/>
  <c r="L350" i="3"/>
  <c r="L351" i="3"/>
  <c r="L352" i="3"/>
  <c r="L353" i="3"/>
  <c r="L354" i="3"/>
  <c r="L355" i="3"/>
  <c r="L357" i="3"/>
  <c r="L358" i="3"/>
  <c r="L360" i="3"/>
  <c r="L362" i="3"/>
  <c r="L364" i="3"/>
  <c r="L365" i="3"/>
  <c r="L367" i="3"/>
  <c r="L368" i="3"/>
  <c r="L369" i="3"/>
  <c r="L370" i="3"/>
  <c r="L371" i="3"/>
  <c r="L372" i="3"/>
  <c r="L373" i="3"/>
  <c r="L374" i="3"/>
  <c r="L375" i="3"/>
  <c r="L376" i="3"/>
  <c r="L377" i="3"/>
  <c r="L378" i="3"/>
  <c r="L380" i="3"/>
  <c r="L394" i="3"/>
  <c r="L398" i="3"/>
  <c r="L401" i="3"/>
  <c r="L402" i="3"/>
  <c r="L403" i="3"/>
  <c r="L404" i="3"/>
  <c r="L405" i="3"/>
  <c r="L406" i="3"/>
  <c r="L413" i="3"/>
  <c r="L414" i="3"/>
  <c r="L415" i="3"/>
  <c r="L462" i="3"/>
  <c r="L463" i="3"/>
  <c r="L464" i="3"/>
  <c r="L465" i="3"/>
  <c r="L466" i="3"/>
  <c r="L467" i="3"/>
  <c r="L470" i="3"/>
  <c r="L182" i="3"/>
  <c r="L91" i="3"/>
  <c r="L92" i="3"/>
  <c r="L93" i="3"/>
  <c r="L94" i="3"/>
  <c r="L95" i="3"/>
  <c r="L96" i="3"/>
  <c r="L97" i="3"/>
  <c r="L98" i="3"/>
  <c r="L99" i="3"/>
  <c r="L100" i="3"/>
  <c r="L101" i="3"/>
  <c r="L102" i="3"/>
  <c r="L103" i="3"/>
  <c r="L104" i="3"/>
  <c r="L105" i="3"/>
  <c r="L106" i="3"/>
  <c r="L107" i="3"/>
  <c r="L108" i="3"/>
  <c r="L123" i="3"/>
  <c r="L124" i="3"/>
  <c r="L125" i="3"/>
  <c r="L126" i="3"/>
  <c r="L127" i="3"/>
  <c r="L128" i="3"/>
  <c r="L146" i="3"/>
  <c r="L147" i="3"/>
  <c r="L148" i="3"/>
  <c r="L149" i="3"/>
  <c r="L150" i="3"/>
  <c r="I308" i="3" l="1"/>
  <c r="T323" i="1"/>
  <c r="Z323" i="1" s="1"/>
  <c r="S323" i="1"/>
  <c r="T170" i="1"/>
  <c r="S170" i="1"/>
  <c r="R170" i="1"/>
  <c r="T454" i="1"/>
  <c r="Z454" i="1" s="1"/>
  <c r="T453" i="1"/>
  <c r="T452" i="1"/>
  <c r="T457" i="1"/>
  <c r="T456" i="1"/>
  <c r="T455" i="1"/>
  <c r="Z455" i="1" s="1"/>
  <c r="T462" i="1"/>
  <c r="T461" i="1"/>
  <c r="Z461" i="1" s="1"/>
  <c r="T465" i="1"/>
  <c r="T464" i="1"/>
  <c r="T463" i="1"/>
  <c r="T466" i="1"/>
  <c r="Z466" i="1" s="1"/>
  <c r="T469" i="1"/>
  <c r="I467" i="3" l="1"/>
  <c r="I467" i="4"/>
  <c r="I462" i="3"/>
  <c r="O462" i="3" s="1"/>
  <c r="P462" i="3" s="1"/>
  <c r="I462" i="4"/>
  <c r="I456" i="3"/>
  <c r="O456" i="3" s="1"/>
  <c r="I456" i="4"/>
  <c r="I455" i="3"/>
  <c r="O455" i="3" s="1"/>
  <c r="I455" i="4"/>
  <c r="I324" i="3"/>
  <c r="I324" i="4"/>
  <c r="O324" i="3"/>
  <c r="P324" i="3" s="1"/>
  <c r="J324" i="3"/>
  <c r="O308" i="3"/>
  <c r="P308" i="3" s="1"/>
  <c r="J308" i="3"/>
  <c r="O467" i="3"/>
  <c r="P467" i="3" s="1"/>
  <c r="J467" i="3"/>
  <c r="P456" i="3"/>
  <c r="J456" i="3"/>
  <c r="P455" i="3"/>
  <c r="J455" i="3"/>
  <c r="AA466" i="1"/>
  <c r="AA461" i="1"/>
  <c r="AA455" i="1"/>
  <c r="AA454" i="1"/>
  <c r="AA323" i="1"/>
  <c r="AA307" i="1"/>
  <c r="O324" i="4" l="1"/>
  <c r="P324" i="4" s="1"/>
  <c r="J324" i="4"/>
  <c r="J455" i="4"/>
  <c r="O455" i="4"/>
  <c r="P455" i="4" s="1"/>
  <c r="J456" i="4"/>
  <c r="O456" i="4"/>
  <c r="P456" i="4" s="1"/>
  <c r="O462" i="4"/>
  <c r="P462" i="4" s="1"/>
  <c r="J462" i="4"/>
  <c r="J462" i="3"/>
  <c r="J467" i="4"/>
  <c r="O467" i="4"/>
  <c r="P467" i="4" s="1"/>
  <c r="T473" i="1"/>
  <c r="S473" i="1"/>
  <c r="R473" i="1"/>
  <c r="R469" i="1"/>
  <c r="U469" i="1" s="1"/>
  <c r="R466" i="1"/>
  <c r="R465" i="1"/>
  <c r="R464" i="1"/>
  <c r="R463" i="1"/>
  <c r="R462" i="1"/>
  <c r="R461" i="1"/>
  <c r="R457" i="1"/>
  <c r="R456" i="1"/>
  <c r="R455" i="1"/>
  <c r="R454" i="1"/>
  <c r="R453" i="1"/>
  <c r="R452" i="1"/>
  <c r="R448" i="1"/>
  <c r="R447" i="1"/>
  <c r="R446" i="1"/>
  <c r="R445" i="1"/>
  <c r="R444" i="1"/>
  <c r="R443" i="1"/>
  <c r="R442" i="1"/>
  <c r="R441" i="1"/>
  <c r="R440" i="1"/>
  <c r="R439" i="1"/>
  <c r="R438" i="1"/>
  <c r="R437" i="1"/>
  <c r="R436" i="1"/>
  <c r="R435" i="1"/>
  <c r="R434" i="1"/>
  <c r="R433" i="1"/>
  <c r="R432" i="1"/>
  <c r="R431" i="1"/>
  <c r="R430" i="1"/>
  <c r="R429" i="1"/>
  <c r="R428" i="1"/>
  <c r="R427" i="1"/>
  <c r="R426" i="1"/>
  <c r="R425" i="1"/>
  <c r="R424" i="1"/>
  <c r="S425" i="1"/>
  <c r="T425" i="1"/>
  <c r="T424" i="1"/>
  <c r="S424" i="1"/>
  <c r="R423" i="1"/>
  <c r="R422" i="1"/>
  <c r="R421" i="1"/>
  <c r="R420" i="1"/>
  <c r="R419" i="1"/>
  <c r="R418" i="1"/>
  <c r="R414" i="1"/>
  <c r="R413" i="1"/>
  <c r="R412" i="1"/>
  <c r="R411" i="1"/>
  <c r="R410" i="1"/>
  <c r="R409" i="1"/>
  <c r="R405" i="1"/>
  <c r="R404" i="1"/>
  <c r="R403" i="1"/>
  <c r="R402" i="1"/>
  <c r="R401" i="1"/>
  <c r="R400" i="1"/>
  <c r="R399" i="1"/>
  <c r="R398" i="1"/>
  <c r="R397" i="1"/>
  <c r="R396" i="1"/>
  <c r="R395" i="1"/>
  <c r="R394" i="1"/>
  <c r="R393" i="1"/>
  <c r="R392" i="1"/>
  <c r="R391" i="1"/>
  <c r="R390" i="1"/>
  <c r="R389" i="1"/>
  <c r="R388" i="1"/>
  <c r="R387" i="1"/>
  <c r="R386" i="1"/>
  <c r="R385" i="1"/>
  <c r="R384" i="1"/>
  <c r="R383" i="1"/>
  <c r="T379" i="1"/>
  <c r="S379" i="1"/>
  <c r="R379" i="1"/>
  <c r="R377" i="1"/>
  <c r="R376" i="1"/>
  <c r="R375" i="1"/>
  <c r="R374" i="1"/>
  <c r="R373" i="1"/>
  <c r="R372" i="1"/>
  <c r="R371" i="1"/>
  <c r="R370" i="1"/>
  <c r="R369" i="1"/>
  <c r="R368" i="1"/>
  <c r="R367" i="1"/>
  <c r="R366" i="1"/>
  <c r="R364" i="1"/>
  <c r="R363" i="1"/>
  <c r="R361" i="1"/>
  <c r="R359" i="1"/>
  <c r="R357" i="1"/>
  <c r="R356" i="1"/>
  <c r="R354" i="1"/>
  <c r="R353" i="1"/>
  <c r="R352" i="1"/>
  <c r="R351" i="1"/>
  <c r="R350" i="1"/>
  <c r="R349" i="1"/>
  <c r="R348" i="1"/>
  <c r="R346" i="1"/>
  <c r="R345" i="1"/>
  <c r="R344" i="1"/>
  <c r="R343" i="1"/>
  <c r="R341" i="1"/>
  <c r="R339" i="1"/>
  <c r="R338" i="1"/>
  <c r="R337" i="1"/>
  <c r="R336" i="1"/>
  <c r="R335" i="1"/>
  <c r="R334" i="1"/>
  <c r="R333" i="1"/>
  <c r="R332" i="1"/>
  <c r="R331" i="1"/>
  <c r="R330" i="1"/>
  <c r="R329" i="1"/>
  <c r="R328" i="1"/>
  <c r="R327" i="1"/>
  <c r="R326" i="1"/>
  <c r="R325" i="1"/>
  <c r="R324" i="1"/>
  <c r="R323" i="1"/>
  <c r="R322" i="1"/>
  <c r="R321" i="1"/>
  <c r="R320" i="1"/>
  <c r="R319" i="1"/>
  <c r="R318" i="1"/>
  <c r="R317" i="1"/>
  <c r="R316" i="1"/>
  <c r="R315" i="1"/>
  <c r="R314" i="1"/>
  <c r="R313" i="1"/>
  <c r="R312" i="1"/>
  <c r="R311" i="1"/>
  <c r="R310" i="1"/>
  <c r="R309" i="1"/>
  <c r="R308" i="1"/>
  <c r="R307" i="1"/>
  <c r="R306" i="1"/>
  <c r="R305" i="1"/>
  <c r="R304" i="1"/>
  <c r="R303" i="1"/>
  <c r="R302" i="1"/>
  <c r="R301" i="1"/>
  <c r="R300" i="1"/>
  <c r="R299" i="1"/>
  <c r="R298" i="1"/>
  <c r="R297" i="1"/>
  <c r="R296" i="1"/>
  <c r="R295" i="1"/>
  <c r="R294" i="1"/>
  <c r="R293" i="1"/>
  <c r="R292" i="1"/>
  <c r="R291" i="1"/>
  <c r="R290" i="1"/>
  <c r="R289" i="1"/>
  <c r="R288" i="1"/>
  <c r="R287" i="1"/>
  <c r="R286" i="1"/>
  <c r="R285" i="1"/>
  <c r="R284" i="1"/>
  <c r="R283" i="1"/>
  <c r="R282" i="1"/>
  <c r="R281" i="1"/>
  <c r="R280" i="1"/>
  <c r="R279" i="1"/>
  <c r="R278" i="1"/>
  <c r="R277" i="1"/>
  <c r="R276" i="1"/>
  <c r="R275" i="1"/>
  <c r="R274" i="1"/>
  <c r="R273" i="1"/>
  <c r="R272" i="1"/>
  <c r="R271" i="1"/>
  <c r="R270" i="1"/>
  <c r="R269" i="1"/>
  <c r="R268" i="1"/>
  <c r="R267" i="1"/>
  <c r="R266" i="1"/>
  <c r="R265" i="1"/>
  <c r="R264" i="1"/>
  <c r="R263" i="1"/>
  <c r="R262" i="1"/>
  <c r="R261" i="1"/>
  <c r="R260" i="1"/>
  <c r="R259" i="1"/>
  <c r="R258" i="1"/>
  <c r="R257" i="1"/>
  <c r="R256" i="1"/>
  <c r="R255" i="1"/>
  <c r="R254" i="1"/>
  <c r="R251" i="1"/>
  <c r="R250" i="1"/>
  <c r="R249" i="1"/>
  <c r="R248" i="1"/>
  <c r="R247" i="1"/>
  <c r="R246" i="1"/>
  <c r="R245" i="1"/>
  <c r="R244" i="1"/>
  <c r="R243" i="1"/>
  <c r="R240" i="1"/>
  <c r="R239" i="1"/>
  <c r="R238" i="1"/>
  <c r="R237" i="1"/>
  <c r="R236" i="1"/>
  <c r="R235" i="1"/>
  <c r="R234" i="1"/>
  <c r="R233" i="1"/>
  <c r="T233" i="1"/>
  <c r="S233" i="1"/>
  <c r="R232" i="1"/>
  <c r="R231" i="1"/>
  <c r="R230" i="1"/>
  <c r="R229" i="1"/>
  <c r="R228" i="1"/>
  <c r="R227" i="1"/>
  <c r="R226" i="1"/>
  <c r="R225" i="1"/>
  <c r="R224" i="1"/>
  <c r="R223" i="1"/>
  <c r="R218" i="1"/>
  <c r="R217" i="1"/>
  <c r="R216" i="1"/>
  <c r="R212" i="1"/>
  <c r="R211" i="1"/>
  <c r="R210" i="1"/>
  <c r="R209" i="1"/>
  <c r="R208" i="1"/>
  <c r="R207" i="1"/>
  <c r="R206" i="1"/>
  <c r="R205" i="1"/>
  <c r="R204" i="1"/>
  <c r="R203" i="1"/>
  <c r="R202" i="1"/>
  <c r="R201" i="1"/>
  <c r="R200" i="1"/>
  <c r="R199" i="1"/>
  <c r="R198" i="1"/>
  <c r="R197" i="1"/>
  <c r="R196" i="1"/>
  <c r="R195" i="1"/>
  <c r="R194" i="1"/>
  <c r="R193" i="1"/>
  <c r="R192" i="1"/>
  <c r="R191" i="1"/>
  <c r="R190" i="1"/>
  <c r="R189" i="1"/>
  <c r="R188" i="1"/>
  <c r="R187" i="1"/>
  <c r="R186" i="1"/>
  <c r="R185" i="1"/>
  <c r="R184" i="1"/>
  <c r="R183" i="1"/>
  <c r="R182" i="1"/>
  <c r="R181" i="1"/>
  <c r="R178" i="1"/>
  <c r="R177" i="1"/>
  <c r="R176" i="1"/>
  <c r="R175" i="1"/>
  <c r="R174" i="1"/>
  <c r="R173" i="1"/>
  <c r="R172" i="1"/>
  <c r="T172" i="1"/>
  <c r="Z172" i="1" s="1"/>
  <c r="I173" i="4" s="1"/>
  <c r="S172" i="1"/>
  <c r="R171" i="1"/>
  <c r="R169" i="1"/>
  <c r="R168" i="1"/>
  <c r="R167" i="1"/>
  <c r="R166" i="1"/>
  <c r="R165" i="1"/>
  <c r="R164" i="1"/>
  <c r="R163" i="1"/>
  <c r="R162" i="1"/>
  <c r="R161" i="1"/>
  <c r="R160" i="1"/>
  <c r="R159" i="1"/>
  <c r="R158" i="1"/>
  <c r="R157" i="1"/>
  <c r="R156" i="1"/>
  <c r="R155" i="1"/>
  <c r="R154" i="1"/>
  <c r="R153" i="1"/>
  <c r="R149" i="1"/>
  <c r="R148" i="1"/>
  <c r="R147" i="1"/>
  <c r="R146" i="1"/>
  <c r="R145" i="1"/>
  <c r="R144" i="1"/>
  <c r="R143" i="1"/>
  <c r="R142" i="1"/>
  <c r="R141" i="1"/>
  <c r="R140" i="1"/>
  <c r="R139" i="1"/>
  <c r="R138" i="1"/>
  <c r="R137" i="1"/>
  <c r="R136" i="1"/>
  <c r="R135" i="1"/>
  <c r="R134" i="1"/>
  <c r="R133" i="1"/>
  <c r="R132" i="1"/>
  <c r="R131" i="1"/>
  <c r="R130" i="1"/>
  <c r="R127" i="1"/>
  <c r="R126" i="1"/>
  <c r="R125" i="1"/>
  <c r="R124" i="1"/>
  <c r="R123" i="1"/>
  <c r="R122" i="1"/>
  <c r="R121" i="1"/>
  <c r="R120" i="1"/>
  <c r="R119" i="1"/>
  <c r="R118" i="1"/>
  <c r="R117" i="1"/>
  <c r="R116" i="1"/>
  <c r="R115" i="1"/>
  <c r="R114" i="1"/>
  <c r="R113" i="1"/>
  <c r="R112" i="1"/>
  <c r="R111" i="1"/>
  <c r="R110" i="1"/>
  <c r="R107" i="1"/>
  <c r="R106" i="1"/>
  <c r="R105" i="1"/>
  <c r="R104" i="1"/>
  <c r="R103" i="1"/>
  <c r="R102" i="1"/>
  <c r="R101" i="1"/>
  <c r="R100" i="1"/>
  <c r="R99" i="1"/>
  <c r="R98" i="1"/>
  <c r="R97" i="1"/>
  <c r="R96" i="1"/>
  <c r="R95" i="1"/>
  <c r="R94" i="1"/>
  <c r="R93" i="1"/>
  <c r="R92" i="1"/>
  <c r="R91" i="1"/>
  <c r="R90" i="1"/>
  <c r="R87" i="1"/>
  <c r="R86" i="1"/>
  <c r="R85" i="1"/>
  <c r="R84" i="1"/>
  <c r="R83" i="1"/>
  <c r="R82" i="1"/>
  <c r="R81" i="1"/>
  <c r="R80" i="1"/>
  <c r="R77" i="1"/>
  <c r="R76" i="1"/>
  <c r="R75" i="1"/>
  <c r="R74" i="1"/>
  <c r="R73" i="1"/>
  <c r="R72" i="1"/>
  <c r="R71" i="1"/>
  <c r="R70" i="1"/>
  <c r="R69" i="1"/>
  <c r="R68" i="1"/>
  <c r="R67" i="1"/>
  <c r="R66" i="1"/>
  <c r="R65" i="1"/>
  <c r="R64" i="1"/>
  <c r="R63" i="1"/>
  <c r="R62" i="1"/>
  <c r="R61" i="1"/>
  <c r="R60" i="1"/>
  <c r="R59" i="1"/>
  <c r="R58" i="1"/>
  <c r="R57" i="1"/>
  <c r="R56" i="1"/>
  <c r="R55" i="1"/>
  <c r="R54" i="1"/>
  <c r="R53" i="1"/>
  <c r="R52" i="1"/>
  <c r="R51" i="1"/>
  <c r="R50" i="1"/>
  <c r="R49" i="1"/>
  <c r="R48" i="1"/>
  <c r="R47" i="1"/>
  <c r="R46" i="1"/>
  <c r="R45" i="1"/>
  <c r="R44" i="1"/>
  <c r="R43" i="1"/>
  <c r="R42" i="1"/>
  <c r="R41" i="1"/>
  <c r="R40" i="1"/>
  <c r="R39" i="1"/>
  <c r="R38" i="1"/>
  <c r="R37" i="1"/>
  <c r="R36" i="1"/>
  <c r="R35" i="1"/>
  <c r="R34" i="1"/>
  <c r="R33" i="1"/>
  <c r="R32" i="1"/>
  <c r="R31" i="1"/>
  <c r="R30" i="1"/>
  <c r="R29" i="1"/>
  <c r="R28" i="1"/>
  <c r="R27" i="1"/>
  <c r="R26" i="1"/>
  <c r="R25" i="1"/>
  <c r="R24" i="1"/>
  <c r="R23" i="1"/>
  <c r="R22" i="1"/>
  <c r="R21" i="1"/>
  <c r="R20" i="1"/>
  <c r="R19" i="1"/>
  <c r="R18" i="1"/>
  <c r="R17" i="1"/>
  <c r="R16" i="1"/>
  <c r="R15" i="1"/>
  <c r="R14" i="1"/>
  <c r="R13" i="1"/>
  <c r="R12" i="1"/>
  <c r="R11" i="1"/>
  <c r="R10" i="1"/>
  <c r="O173" i="4" l="1"/>
  <c r="P173" i="4" s="1"/>
  <c r="J173" i="4"/>
  <c r="I173" i="3"/>
  <c r="AA172" i="1"/>
  <c r="S469" i="1"/>
  <c r="S466" i="1"/>
  <c r="S456" i="1"/>
  <c r="S455" i="1"/>
  <c r="S454" i="1"/>
  <c r="S453" i="1"/>
  <c r="S452" i="1"/>
  <c r="T448" i="1"/>
  <c r="S448" i="1"/>
  <c r="T447" i="1"/>
  <c r="Z447" i="1" s="1"/>
  <c r="I448" i="4" s="1"/>
  <c r="S447" i="1"/>
  <c r="T446" i="1"/>
  <c r="Z446" i="1" s="1"/>
  <c r="I447" i="4" s="1"/>
  <c r="S446" i="1"/>
  <c r="T445" i="1"/>
  <c r="S445" i="1"/>
  <c r="T444" i="1"/>
  <c r="S444" i="1"/>
  <c r="T442" i="1"/>
  <c r="Z442" i="1" s="1"/>
  <c r="I443" i="4" s="1"/>
  <c r="S442" i="1"/>
  <c r="T441" i="1"/>
  <c r="S441" i="1"/>
  <c r="T440" i="1"/>
  <c r="S440" i="1"/>
  <c r="T439" i="1"/>
  <c r="S439" i="1"/>
  <c r="T438" i="1"/>
  <c r="S438" i="1"/>
  <c r="T437" i="1"/>
  <c r="S437" i="1"/>
  <c r="T436" i="1"/>
  <c r="S436" i="1"/>
  <c r="T435" i="1"/>
  <c r="Z435" i="1" s="1"/>
  <c r="I436" i="4" s="1"/>
  <c r="S435" i="1"/>
  <c r="T434" i="1"/>
  <c r="S434" i="1"/>
  <c r="T433" i="1"/>
  <c r="Z433" i="1" s="1"/>
  <c r="I434" i="4" s="1"/>
  <c r="S433" i="1"/>
  <c r="T432" i="1"/>
  <c r="Z432" i="1" s="1"/>
  <c r="I433" i="4" s="1"/>
  <c r="S432" i="1"/>
  <c r="T431" i="1"/>
  <c r="S431" i="1"/>
  <c r="T430" i="1"/>
  <c r="S430" i="1"/>
  <c r="T429" i="1"/>
  <c r="S429" i="1"/>
  <c r="T428" i="1"/>
  <c r="Z428" i="1" s="1"/>
  <c r="I429" i="4" s="1"/>
  <c r="S428" i="1"/>
  <c r="T426" i="1"/>
  <c r="S426" i="1"/>
  <c r="T423" i="1"/>
  <c r="Z423" i="1" s="1"/>
  <c r="I424" i="4" s="1"/>
  <c r="S423" i="1"/>
  <c r="T422" i="1"/>
  <c r="Z422" i="1" s="1"/>
  <c r="I423" i="4" s="1"/>
  <c r="S422" i="1"/>
  <c r="T421" i="1"/>
  <c r="Z421" i="1" s="1"/>
  <c r="I422" i="4" s="1"/>
  <c r="S421" i="1"/>
  <c r="T420" i="1"/>
  <c r="S420" i="1"/>
  <c r="T419" i="1"/>
  <c r="S419" i="1"/>
  <c r="T418" i="1"/>
  <c r="Z418" i="1" s="1"/>
  <c r="I419" i="4" s="1"/>
  <c r="S418" i="1"/>
  <c r="T413" i="1"/>
  <c r="T411" i="1"/>
  <c r="S411" i="1"/>
  <c r="T410" i="1"/>
  <c r="S410" i="1"/>
  <c r="T409" i="1"/>
  <c r="S409" i="1"/>
  <c r="T401" i="1"/>
  <c r="Z401" i="1" s="1"/>
  <c r="I402" i="4" s="1"/>
  <c r="S401" i="1"/>
  <c r="T400" i="1"/>
  <c r="S400" i="1"/>
  <c r="T399" i="1"/>
  <c r="S399" i="1"/>
  <c r="T398" i="1"/>
  <c r="S398" i="1"/>
  <c r="T397" i="1"/>
  <c r="Z397" i="1" s="1"/>
  <c r="I398" i="4" s="1"/>
  <c r="S397" i="1"/>
  <c r="T396" i="1"/>
  <c r="Z396" i="1" s="1"/>
  <c r="I397" i="4" s="1"/>
  <c r="S396" i="1"/>
  <c r="T395" i="1"/>
  <c r="Z395" i="1" s="1"/>
  <c r="I396" i="4" s="1"/>
  <c r="S395" i="1"/>
  <c r="T394" i="1"/>
  <c r="Z394" i="1" s="1"/>
  <c r="I395" i="4" s="1"/>
  <c r="S394" i="1"/>
  <c r="T393" i="1"/>
  <c r="S393" i="1"/>
  <c r="S392" i="1"/>
  <c r="T392" i="1"/>
  <c r="Z392" i="1" s="1"/>
  <c r="I393" i="4" s="1"/>
  <c r="T390" i="1"/>
  <c r="S390" i="1"/>
  <c r="T389" i="1"/>
  <c r="Z389" i="1" s="1"/>
  <c r="I390" i="4" s="1"/>
  <c r="S389" i="1"/>
  <c r="T388" i="1"/>
  <c r="S388" i="1"/>
  <c r="T387" i="1"/>
  <c r="S387" i="1"/>
  <c r="T386" i="1"/>
  <c r="S386" i="1"/>
  <c r="T385" i="1"/>
  <c r="S385" i="1"/>
  <c r="T384" i="1"/>
  <c r="S384" i="1"/>
  <c r="T383" i="1"/>
  <c r="S383" i="1"/>
  <c r="T377" i="1"/>
  <c r="S377" i="1"/>
  <c r="T376" i="1"/>
  <c r="S376" i="1"/>
  <c r="T375" i="1"/>
  <c r="S375" i="1"/>
  <c r="T374" i="1"/>
  <c r="S374" i="1"/>
  <c r="T373" i="1"/>
  <c r="S373" i="1"/>
  <c r="T372" i="1"/>
  <c r="S372" i="1"/>
  <c r="T371" i="1"/>
  <c r="S371" i="1"/>
  <c r="T370" i="1"/>
  <c r="T369" i="1"/>
  <c r="Z369" i="1" s="1"/>
  <c r="I370" i="4" s="1"/>
  <c r="S370" i="1"/>
  <c r="S369" i="1"/>
  <c r="T368" i="1"/>
  <c r="S368" i="1"/>
  <c r="T367" i="1"/>
  <c r="S367" i="1"/>
  <c r="T366" i="1"/>
  <c r="Z366" i="1" s="1"/>
  <c r="I367" i="4" s="1"/>
  <c r="S366" i="1"/>
  <c r="T364" i="1"/>
  <c r="S364" i="1"/>
  <c r="T363" i="1"/>
  <c r="S363" i="1"/>
  <c r="T357" i="1"/>
  <c r="S357" i="1"/>
  <c r="T356" i="1"/>
  <c r="S356" i="1"/>
  <c r="T354" i="1"/>
  <c r="S354" i="1"/>
  <c r="T353" i="1"/>
  <c r="S353" i="1"/>
  <c r="T352" i="1"/>
  <c r="S352" i="1"/>
  <c r="T351" i="1"/>
  <c r="S351" i="1"/>
  <c r="T350" i="1"/>
  <c r="S350" i="1"/>
  <c r="T349" i="1"/>
  <c r="S349" i="1"/>
  <c r="T348" i="1"/>
  <c r="S348" i="1"/>
  <c r="T339" i="1"/>
  <c r="S339" i="1"/>
  <c r="T338" i="1"/>
  <c r="S338" i="1"/>
  <c r="T337" i="1"/>
  <c r="S337" i="1"/>
  <c r="T336" i="1"/>
  <c r="Z336" i="1" s="1"/>
  <c r="I337" i="4" s="1"/>
  <c r="S336" i="1"/>
  <c r="T335" i="1"/>
  <c r="Z335" i="1" s="1"/>
  <c r="I336" i="4" s="1"/>
  <c r="S335" i="1"/>
  <c r="T334" i="1"/>
  <c r="S334" i="1"/>
  <c r="T333" i="1"/>
  <c r="S333" i="1"/>
  <c r="T332" i="1"/>
  <c r="S332" i="1"/>
  <c r="T331" i="1"/>
  <c r="S331" i="1"/>
  <c r="T330" i="1"/>
  <c r="S330" i="1"/>
  <c r="T329" i="1"/>
  <c r="S329" i="1"/>
  <c r="T328" i="1"/>
  <c r="S328" i="1"/>
  <c r="T327" i="1"/>
  <c r="Z327" i="1" s="1"/>
  <c r="I328" i="4" s="1"/>
  <c r="S327" i="1"/>
  <c r="T326" i="1"/>
  <c r="Z326" i="1" s="1"/>
  <c r="I327" i="4" s="1"/>
  <c r="S326" i="1"/>
  <c r="T325" i="1"/>
  <c r="Z325" i="1" s="1"/>
  <c r="I326" i="4" s="1"/>
  <c r="S325" i="1"/>
  <c r="T324" i="1"/>
  <c r="Z324" i="1" s="1"/>
  <c r="I325" i="4" s="1"/>
  <c r="S324" i="1"/>
  <c r="T322" i="1"/>
  <c r="Z322" i="1" s="1"/>
  <c r="I323" i="4" s="1"/>
  <c r="S322" i="1"/>
  <c r="T321" i="1"/>
  <c r="Z321" i="1" s="1"/>
  <c r="I322" i="4" s="1"/>
  <c r="S321" i="1"/>
  <c r="T320" i="1"/>
  <c r="Z320" i="1" s="1"/>
  <c r="I321" i="4" s="1"/>
  <c r="S320" i="1"/>
  <c r="T319" i="1"/>
  <c r="S319" i="1"/>
  <c r="T318" i="1"/>
  <c r="S318" i="1"/>
  <c r="T317" i="1"/>
  <c r="S317" i="1"/>
  <c r="T316" i="1"/>
  <c r="S316" i="1"/>
  <c r="T315" i="1"/>
  <c r="S315" i="1"/>
  <c r="T314" i="1"/>
  <c r="S314" i="1"/>
  <c r="T313" i="1"/>
  <c r="S313" i="1"/>
  <c r="T312" i="1"/>
  <c r="Z312" i="1" s="1"/>
  <c r="I313" i="4" s="1"/>
  <c r="S312" i="1"/>
  <c r="T311" i="1"/>
  <c r="Z311" i="1" s="1"/>
  <c r="I312" i="4" s="1"/>
  <c r="S311" i="1"/>
  <c r="T310" i="1"/>
  <c r="Z310" i="1" s="1"/>
  <c r="I311" i="4" s="1"/>
  <c r="S310" i="1"/>
  <c r="T309" i="1"/>
  <c r="Z309" i="1" s="1"/>
  <c r="I310" i="4" s="1"/>
  <c r="S309" i="1"/>
  <c r="T308" i="1"/>
  <c r="Z308" i="1" s="1"/>
  <c r="I309" i="4" s="1"/>
  <c r="S308" i="1"/>
  <c r="T307" i="1"/>
  <c r="S307" i="1"/>
  <c r="T306" i="1"/>
  <c r="Z306" i="1" s="1"/>
  <c r="I307" i="4" s="1"/>
  <c r="S306" i="1"/>
  <c r="T304" i="1"/>
  <c r="S304" i="1"/>
  <c r="T303" i="1"/>
  <c r="S303" i="1"/>
  <c r="T302" i="1"/>
  <c r="S302" i="1"/>
  <c r="T301" i="1"/>
  <c r="S301" i="1"/>
  <c r="T300" i="1"/>
  <c r="S300" i="1"/>
  <c r="T299" i="1"/>
  <c r="S299" i="1"/>
  <c r="T298" i="1"/>
  <c r="S298" i="1"/>
  <c r="T297" i="1"/>
  <c r="S297" i="1"/>
  <c r="T296" i="1"/>
  <c r="T295" i="1"/>
  <c r="S296" i="1"/>
  <c r="S295" i="1"/>
  <c r="T294" i="1"/>
  <c r="Z294" i="1" s="1"/>
  <c r="I295" i="4" s="1"/>
  <c r="S294" i="1"/>
  <c r="T293" i="1"/>
  <c r="Z293" i="1" s="1"/>
  <c r="I294" i="4" s="1"/>
  <c r="S293" i="1"/>
  <c r="T292" i="1"/>
  <c r="Z292" i="1" s="1"/>
  <c r="I293" i="4" s="1"/>
  <c r="S292" i="1"/>
  <c r="T290" i="1"/>
  <c r="Z290" i="1" s="1"/>
  <c r="I291" i="4" s="1"/>
  <c r="S290" i="1"/>
  <c r="T289" i="1"/>
  <c r="Z289" i="1" s="1"/>
  <c r="I290" i="4" s="1"/>
  <c r="S289" i="1"/>
  <c r="T288" i="1"/>
  <c r="Z288" i="1" s="1"/>
  <c r="I289" i="4" s="1"/>
  <c r="S288" i="1"/>
  <c r="T287" i="1"/>
  <c r="S287" i="1"/>
  <c r="T286" i="1"/>
  <c r="Z286" i="1" s="1"/>
  <c r="I287" i="4" s="1"/>
  <c r="S286" i="1"/>
  <c r="T285" i="1"/>
  <c r="S285" i="1"/>
  <c r="T284" i="1"/>
  <c r="S284" i="1"/>
  <c r="T283" i="1"/>
  <c r="S283" i="1"/>
  <c r="T282" i="1"/>
  <c r="S282" i="1"/>
  <c r="T281" i="1"/>
  <c r="S281" i="1"/>
  <c r="T280" i="1"/>
  <c r="S280" i="1"/>
  <c r="T278" i="1"/>
  <c r="S278" i="1"/>
  <c r="T277" i="1"/>
  <c r="S277" i="1"/>
  <c r="T276" i="1"/>
  <c r="S276" i="1"/>
  <c r="T275" i="1"/>
  <c r="S275" i="1"/>
  <c r="T274" i="1"/>
  <c r="S274" i="1"/>
  <c r="T273" i="1"/>
  <c r="S273" i="1"/>
  <c r="T272" i="1"/>
  <c r="S272" i="1"/>
  <c r="T271" i="1"/>
  <c r="S271" i="1"/>
  <c r="T270" i="1"/>
  <c r="S270" i="1"/>
  <c r="T267" i="1"/>
  <c r="S267" i="1"/>
  <c r="T268" i="1"/>
  <c r="S268" i="1"/>
  <c r="T269" i="1"/>
  <c r="S269" i="1"/>
  <c r="T266" i="1"/>
  <c r="S266" i="1"/>
  <c r="T265" i="1"/>
  <c r="S265" i="1"/>
  <c r="T264" i="1"/>
  <c r="S264" i="1"/>
  <c r="T263" i="1"/>
  <c r="S263" i="1"/>
  <c r="T261" i="1"/>
  <c r="S261" i="1"/>
  <c r="T260" i="1"/>
  <c r="S260" i="1"/>
  <c r="T259" i="1"/>
  <c r="S259" i="1"/>
  <c r="T258" i="1"/>
  <c r="S258" i="1"/>
  <c r="T257" i="1"/>
  <c r="S257" i="1"/>
  <c r="T256" i="1"/>
  <c r="S256" i="1"/>
  <c r="T255" i="1"/>
  <c r="S255" i="1"/>
  <c r="T254" i="1"/>
  <c r="S254" i="1"/>
  <c r="T250" i="1"/>
  <c r="S250" i="1"/>
  <c r="T249" i="1"/>
  <c r="S249" i="1"/>
  <c r="S248" i="1"/>
  <c r="T248" i="1"/>
  <c r="Z248" i="1" s="1"/>
  <c r="I249" i="4" s="1"/>
  <c r="T247" i="1"/>
  <c r="S247" i="1"/>
  <c r="T245" i="1"/>
  <c r="S245" i="1"/>
  <c r="T244" i="1"/>
  <c r="S244" i="1"/>
  <c r="T238" i="1"/>
  <c r="S238" i="1"/>
  <c r="T235" i="1"/>
  <c r="S235" i="1"/>
  <c r="T234" i="1"/>
  <c r="S234" i="1"/>
  <c r="T232" i="1"/>
  <c r="S232" i="1"/>
  <c r="T231" i="1"/>
  <c r="S231" i="1"/>
  <c r="T230" i="1"/>
  <c r="S230" i="1"/>
  <c r="T229" i="1"/>
  <c r="S229" i="1"/>
  <c r="T228" i="1"/>
  <c r="S228" i="1"/>
  <c r="T227" i="1"/>
  <c r="Z227" i="1" s="1"/>
  <c r="I228" i="4" s="1"/>
  <c r="S227" i="1"/>
  <c r="T226" i="1"/>
  <c r="S226" i="1"/>
  <c r="T225" i="1"/>
  <c r="S225" i="1"/>
  <c r="T224" i="1"/>
  <c r="S224" i="1"/>
  <c r="S223" i="1"/>
  <c r="T223" i="1"/>
  <c r="Z223" i="1" s="1"/>
  <c r="I224" i="4" s="1"/>
  <c r="T218" i="1"/>
  <c r="S218" i="1"/>
  <c r="T217" i="1"/>
  <c r="Z217" i="1" s="1"/>
  <c r="I218" i="4" s="1"/>
  <c r="S217" i="1"/>
  <c r="V217" i="1" s="1"/>
  <c r="S216" i="1"/>
  <c r="V216" i="1" s="1"/>
  <c r="T216" i="1"/>
  <c r="Z216" i="1" s="1"/>
  <c r="I217" i="4" s="1"/>
  <c r="T10" i="1"/>
  <c r="T209" i="1"/>
  <c r="S209" i="1"/>
  <c r="T204" i="1"/>
  <c r="S204" i="1"/>
  <c r="T203" i="1"/>
  <c r="S203" i="1"/>
  <c r="T201" i="1"/>
  <c r="Z201" i="1" s="1"/>
  <c r="I202" i="4" s="1"/>
  <c r="S201" i="1"/>
  <c r="T189" i="1"/>
  <c r="Z189" i="1" s="1"/>
  <c r="I190" i="4" s="1"/>
  <c r="S189" i="1"/>
  <c r="T185" i="1"/>
  <c r="S185" i="1"/>
  <c r="T207" i="1"/>
  <c r="Z207" i="1" s="1"/>
  <c r="I208" i="4" s="1"/>
  <c r="S207" i="1"/>
  <c r="T186" i="1"/>
  <c r="Z186" i="1" s="1"/>
  <c r="I187" i="4" s="1"/>
  <c r="S186" i="1"/>
  <c r="T184" i="1"/>
  <c r="Z184" i="1" s="1"/>
  <c r="I185" i="4" s="1"/>
  <c r="S184" i="1"/>
  <c r="T183" i="1"/>
  <c r="Z183" i="1" s="1"/>
  <c r="I184" i="4" s="1"/>
  <c r="S183" i="1"/>
  <c r="T210" i="1"/>
  <c r="Z210" i="1" s="1"/>
  <c r="I211" i="4" s="1"/>
  <c r="S210" i="1"/>
  <c r="T208" i="1"/>
  <c r="S208" i="1"/>
  <c r="S206" i="1"/>
  <c r="T206" i="1"/>
  <c r="T205" i="1"/>
  <c r="S205" i="1"/>
  <c r="T202" i="1"/>
  <c r="S202" i="1"/>
  <c r="S200" i="1"/>
  <c r="T200" i="1"/>
  <c r="T199" i="1"/>
  <c r="S199" i="1"/>
  <c r="T198" i="1"/>
  <c r="S198" i="1"/>
  <c r="S194" i="1"/>
  <c r="T194" i="1"/>
  <c r="T193" i="1"/>
  <c r="S193" i="1"/>
  <c r="T190" i="1"/>
  <c r="Z190" i="1" s="1"/>
  <c r="I191" i="4" s="1"/>
  <c r="S190" i="1"/>
  <c r="S188" i="1"/>
  <c r="T188" i="1"/>
  <c r="T187" i="1"/>
  <c r="S187" i="1"/>
  <c r="S212" i="1"/>
  <c r="V212" i="1" s="1"/>
  <c r="T212" i="1"/>
  <c r="Z212" i="1" s="1"/>
  <c r="I213" i="4" s="1"/>
  <c r="T211" i="1"/>
  <c r="S211" i="1"/>
  <c r="S196" i="1"/>
  <c r="T196" i="1"/>
  <c r="Z196" i="1" s="1"/>
  <c r="I197" i="4" s="1"/>
  <c r="S197" i="1"/>
  <c r="T197" i="1"/>
  <c r="T195" i="1"/>
  <c r="Z195" i="1" s="1"/>
  <c r="I196" i="4" s="1"/>
  <c r="S195" i="1"/>
  <c r="S192" i="1"/>
  <c r="T192" i="1"/>
  <c r="T191" i="1"/>
  <c r="S191" i="1"/>
  <c r="S182" i="1"/>
  <c r="T182" i="1"/>
  <c r="Z182" i="1" s="1"/>
  <c r="I183" i="4" s="1"/>
  <c r="T181" i="1"/>
  <c r="S181" i="1"/>
  <c r="T174" i="1"/>
  <c r="S174" i="1"/>
  <c r="T171" i="1"/>
  <c r="S171" i="1"/>
  <c r="T178" i="1"/>
  <c r="S178" i="1"/>
  <c r="S177" i="1"/>
  <c r="T177" i="1"/>
  <c r="T176" i="1"/>
  <c r="S176" i="1"/>
  <c r="T169" i="1"/>
  <c r="Z169" i="1" s="1"/>
  <c r="I170" i="4" s="1"/>
  <c r="S169" i="1"/>
  <c r="T166" i="1"/>
  <c r="Z166" i="1" s="1"/>
  <c r="I167" i="4" s="1"/>
  <c r="S166" i="1"/>
  <c r="T165" i="1"/>
  <c r="S165" i="1"/>
  <c r="S164" i="1"/>
  <c r="T164" i="1"/>
  <c r="T163" i="1"/>
  <c r="S163" i="1"/>
  <c r="S168" i="1"/>
  <c r="T168" i="1"/>
  <c r="Z168" i="1" s="1"/>
  <c r="I169" i="4" s="1"/>
  <c r="T167" i="1"/>
  <c r="Z167" i="1" s="1"/>
  <c r="I168" i="4" s="1"/>
  <c r="S167" i="1"/>
  <c r="T160" i="1"/>
  <c r="Z160" i="1" s="1"/>
  <c r="I161" i="4" s="1"/>
  <c r="S160" i="1"/>
  <c r="S156" i="1"/>
  <c r="T156" i="1"/>
  <c r="S157" i="1"/>
  <c r="T157" i="1"/>
  <c r="Z157" i="1" s="1"/>
  <c r="I158" i="4" s="1"/>
  <c r="S158" i="1"/>
  <c r="T158" i="1"/>
  <c r="T155" i="1"/>
  <c r="S155" i="1"/>
  <c r="S154" i="1"/>
  <c r="T154" i="1"/>
  <c r="T153" i="1"/>
  <c r="S153" i="1"/>
  <c r="T149" i="1"/>
  <c r="Z149" i="1" s="1"/>
  <c r="I150" i="4" s="1"/>
  <c r="S149" i="1"/>
  <c r="S144" i="1"/>
  <c r="T144" i="1"/>
  <c r="T143" i="1"/>
  <c r="S143" i="1"/>
  <c r="T142" i="1"/>
  <c r="S142" i="1"/>
  <c r="T141" i="1"/>
  <c r="Z141" i="1" s="1"/>
  <c r="I142" i="4" s="1"/>
  <c r="S141" i="1"/>
  <c r="T139" i="1"/>
  <c r="Z139" i="1" s="1"/>
  <c r="I140" i="4" s="1"/>
  <c r="S139" i="1"/>
  <c r="S137" i="1"/>
  <c r="T137" i="1"/>
  <c r="Z137" i="1" s="1"/>
  <c r="I138" i="4" s="1"/>
  <c r="S138" i="1"/>
  <c r="T138" i="1"/>
  <c r="Z138" i="1" s="1"/>
  <c r="I139" i="4" s="1"/>
  <c r="T136" i="1"/>
  <c r="Z136" i="1" s="1"/>
  <c r="I137" i="4" s="1"/>
  <c r="S136" i="1"/>
  <c r="T135" i="1"/>
  <c r="Z135" i="1" s="1"/>
  <c r="I136" i="4" s="1"/>
  <c r="S135" i="1"/>
  <c r="S146" i="1"/>
  <c r="T146" i="1"/>
  <c r="Z146" i="1" s="1"/>
  <c r="I147" i="4" s="1"/>
  <c r="S147" i="1"/>
  <c r="T147" i="1"/>
  <c r="T145" i="1"/>
  <c r="S145" i="1"/>
  <c r="T148" i="1"/>
  <c r="S148" i="1"/>
  <c r="S134" i="1"/>
  <c r="T134" i="1"/>
  <c r="T133" i="1"/>
  <c r="Z133" i="1" s="1"/>
  <c r="I134" i="4" s="1"/>
  <c r="S133" i="1"/>
  <c r="T140" i="1"/>
  <c r="S140" i="1"/>
  <c r="S131" i="1"/>
  <c r="T131" i="1"/>
  <c r="S132" i="1"/>
  <c r="T132" i="1"/>
  <c r="T130" i="1"/>
  <c r="S130" i="1"/>
  <c r="S126" i="1"/>
  <c r="T126" i="1"/>
  <c r="Z126" i="1" s="1"/>
  <c r="I127" i="4" s="1"/>
  <c r="T125" i="1"/>
  <c r="S125" i="1"/>
  <c r="T124" i="1"/>
  <c r="Z124" i="1" s="1"/>
  <c r="I125" i="4" s="1"/>
  <c r="S124" i="1"/>
  <c r="S121" i="1"/>
  <c r="T121" i="1"/>
  <c r="T120" i="1"/>
  <c r="S120" i="1"/>
  <c r="T118" i="1"/>
  <c r="Z118" i="1" s="1"/>
  <c r="I119" i="4" s="1"/>
  <c r="S118" i="1"/>
  <c r="T110" i="1"/>
  <c r="Z110" i="1" s="1"/>
  <c r="I111" i="4" s="1"/>
  <c r="S110" i="1"/>
  <c r="S123" i="1"/>
  <c r="T123" i="1"/>
  <c r="T122" i="1"/>
  <c r="Z122" i="1" s="1"/>
  <c r="I123" i="4" s="1"/>
  <c r="S122" i="1"/>
  <c r="T117" i="1"/>
  <c r="S117" i="1"/>
  <c r="S112" i="1"/>
  <c r="T112" i="1"/>
  <c r="S113" i="1"/>
  <c r="T113" i="1"/>
  <c r="T111" i="1"/>
  <c r="S111" i="1"/>
  <c r="T127" i="1"/>
  <c r="S127" i="1"/>
  <c r="T119" i="1"/>
  <c r="Z119" i="1" s="1"/>
  <c r="I120" i="4" s="1"/>
  <c r="S119" i="1"/>
  <c r="S115" i="1"/>
  <c r="T115" i="1"/>
  <c r="S116" i="1"/>
  <c r="T116" i="1"/>
  <c r="T114" i="1"/>
  <c r="S114" i="1"/>
  <c r="T105" i="1"/>
  <c r="S105" i="1"/>
  <c r="T107" i="1"/>
  <c r="S107" i="1"/>
  <c r="T106" i="1"/>
  <c r="S106" i="1"/>
  <c r="T104" i="1"/>
  <c r="S104" i="1"/>
  <c r="S103" i="1"/>
  <c r="T103" i="1"/>
  <c r="T102" i="1"/>
  <c r="S102" i="1"/>
  <c r="T101" i="1"/>
  <c r="S101" i="1"/>
  <c r="T100" i="1"/>
  <c r="S100" i="1"/>
  <c r="S98" i="1"/>
  <c r="T98" i="1"/>
  <c r="Z98" i="1" s="1"/>
  <c r="I99" i="4" s="1"/>
  <c r="S99" i="1"/>
  <c r="T99" i="1"/>
  <c r="T97" i="1"/>
  <c r="Z97" i="1" s="1"/>
  <c r="I98" i="4" s="1"/>
  <c r="S97" i="1"/>
  <c r="T96" i="1"/>
  <c r="Z96" i="1" s="1"/>
  <c r="I97" i="4" s="1"/>
  <c r="S96" i="1"/>
  <c r="S95" i="1"/>
  <c r="T95" i="1"/>
  <c r="Z95" i="1" s="1"/>
  <c r="I96" i="4" s="1"/>
  <c r="T94" i="1"/>
  <c r="Z94" i="1" s="1"/>
  <c r="I95" i="4" s="1"/>
  <c r="S94" i="1"/>
  <c r="T93" i="1"/>
  <c r="Z93" i="1" s="1"/>
  <c r="I94" i="4" s="1"/>
  <c r="S93" i="1"/>
  <c r="T92" i="1"/>
  <c r="Z92" i="1" s="1"/>
  <c r="I93" i="4" s="1"/>
  <c r="S92" i="1"/>
  <c r="T91" i="1"/>
  <c r="Z91" i="1" s="1"/>
  <c r="I92" i="4" s="1"/>
  <c r="S91" i="1"/>
  <c r="T90" i="1"/>
  <c r="Z90" i="1" s="1"/>
  <c r="I91" i="4" s="1"/>
  <c r="S90" i="1"/>
  <c r="T82" i="1"/>
  <c r="S82" i="1"/>
  <c r="T83" i="1"/>
  <c r="S83" i="1"/>
  <c r="T87" i="1"/>
  <c r="Z87" i="1" s="1"/>
  <c r="I88" i="4" s="1"/>
  <c r="S87" i="1"/>
  <c r="T85" i="1"/>
  <c r="S85" i="1"/>
  <c r="T86" i="1"/>
  <c r="S86" i="1"/>
  <c r="T81" i="1"/>
  <c r="S81" i="1"/>
  <c r="T84" i="1"/>
  <c r="S84" i="1"/>
  <c r="T80" i="1"/>
  <c r="S80" i="1"/>
  <c r="T77" i="1"/>
  <c r="Z77" i="1" s="1"/>
  <c r="I78" i="4" s="1"/>
  <c r="S77" i="1"/>
  <c r="S72" i="1"/>
  <c r="T72" i="1"/>
  <c r="Z72" i="1" s="1"/>
  <c r="I73" i="4" s="1"/>
  <c r="S73" i="1"/>
  <c r="T73" i="1"/>
  <c r="S74" i="1"/>
  <c r="T74" i="1"/>
  <c r="Z74" i="1" s="1"/>
  <c r="I75" i="4" s="1"/>
  <c r="S75" i="1"/>
  <c r="T75" i="1"/>
  <c r="Z75" i="1" s="1"/>
  <c r="I76" i="4" s="1"/>
  <c r="S76" i="1"/>
  <c r="T76" i="1"/>
  <c r="T71" i="1"/>
  <c r="S71" i="1"/>
  <c r="T70" i="1"/>
  <c r="S70" i="1"/>
  <c r="T69" i="1"/>
  <c r="S69" i="1"/>
  <c r="S68" i="1"/>
  <c r="T68" i="1"/>
  <c r="T67" i="1"/>
  <c r="S67" i="1"/>
  <c r="T64" i="1"/>
  <c r="S64" i="1"/>
  <c r="S66" i="1"/>
  <c r="T66" i="1"/>
  <c r="Z66" i="1" s="1"/>
  <c r="I67" i="4" s="1"/>
  <c r="T65" i="1"/>
  <c r="S65" i="1"/>
  <c r="S58" i="1"/>
  <c r="T58" i="1"/>
  <c r="S59" i="1"/>
  <c r="T59" i="1"/>
  <c r="Z59" i="1" s="1"/>
  <c r="I60" i="4" s="1"/>
  <c r="T57" i="1"/>
  <c r="S57" i="1"/>
  <c r="T56" i="1"/>
  <c r="S56" i="1"/>
  <c r="S54" i="1"/>
  <c r="T54" i="1"/>
  <c r="S55" i="1"/>
  <c r="T55" i="1"/>
  <c r="T53" i="1"/>
  <c r="S53" i="1"/>
  <c r="T52" i="1"/>
  <c r="S52" i="1"/>
  <c r="S50" i="1"/>
  <c r="T50" i="1"/>
  <c r="S51" i="1"/>
  <c r="T51" i="1"/>
  <c r="T49" i="1"/>
  <c r="S49" i="1"/>
  <c r="S46" i="1"/>
  <c r="T46" i="1"/>
  <c r="S47" i="1"/>
  <c r="T47" i="1"/>
  <c r="S48" i="1"/>
  <c r="T48" i="1"/>
  <c r="Z48" i="1" s="1"/>
  <c r="I49" i="4" s="1"/>
  <c r="T45" i="1"/>
  <c r="S45" i="1"/>
  <c r="S44" i="1"/>
  <c r="T44" i="1"/>
  <c r="T43" i="1"/>
  <c r="S43" i="1"/>
  <c r="S42" i="1"/>
  <c r="T42" i="1"/>
  <c r="T41" i="1"/>
  <c r="Z41" i="1" s="1"/>
  <c r="I42" i="4" s="1"/>
  <c r="S41" i="1"/>
  <c r="T40" i="1"/>
  <c r="Z40" i="1" s="1"/>
  <c r="I41" i="4" s="1"/>
  <c r="S40" i="1"/>
  <c r="T39" i="1"/>
  <c r="S39" i="1"/>
  <c r="S37" i="1"/>
  <c r="T37" i="1"/>
  <c r="S38" i="1"/>
  <c r="T38" i="1"/>
  <c r="T36" i="1"/>
  <c r="S36" i="1"/>
  <c r="T35" i="1"/>
  <c r="S35" i="1"/>
  <c r="S32" i="1"/>
  <c r="T32" i="1"/>
  <c r="S33" i="1"/>
  <c r="T33" i="1"/>
  <c r="T31" i="1"/>
  <c r="S31" i="1"/>
  <c r="T30" i="1"/>
  <c r="S30" i="1"/>
  <c r="T29" i="1"/>
  <c r="S29" i="1"/>
  <c r="T28" i="1"/>
  <c r="Z28" i="1" s="1"/>
  <c r="I29" i="4" s="1"/>
  <c r="S28" i="1"/>
  <c r="T27" i="1"/>
  <c r="S27" i="1"/>
  <c r="T26" i="1"/>
  <c r="S26" i="1"/>
  <c r="S22" i="1"/>
  <c r="T22" i="1"/>
  <c r="S23" i="1"/>
  <c r="T23" i="1"/>
  <c r="Z23" i="1" s="1"/>
  <c r="I24" i="4" s="1"/>
  <c r="S24" i="1"/>
  <c r="T24" i="1"/>
  <c r="S25" i="1"/>
  <c r="V25" i="1" s="1"/>
  <c r="T25" i="1"/>
  <c r="Z25" i="1" s="1"/>
  <c r="I26" i="4" s="1"/>
  <c r="T21" i="1"/>
  <c r="Z21" i="1" s="1"/>
  <c r="I22" i="4" s="1"/>
  <c r="S21" i="1"/>
  <c r="T20" i="1"/>
  <c r="S20" i="1"/>
  <c r="T18" i="1"/>
  <c r="S18" i="1"/>
  <c r="T17" i="1"/>
  <c r="Z17" i="1" s="1"/>
  <c r="I18" i="4" s="1"/>
  <c r="S17" i="1"/>
  <c r="T16" i="1"/>
  <c r="S16" i="1"/>
  <c r="T15" i="1"/>
  <c r="Z15" i="1" s="1"/>
  <c r="I16" i="4" s="1"/>
  <c r="S15" i="1"/>
  <c r="T14" i="1"/>
  <c r="S14" i="1"/>
  <c r="T11" i="1"/>
  <c r="S11" i="1"/>
  <c r="S10" i="1"/>
  <c r="V10" i="1" s="1"/>
  <c r="Z10" i="1" s="1"/>
  <c r="I11" i="4" s="1"/>
  <c r="J217" i="4" l="1"/>
  <c r="O217" i="4"/>
  <c r="P217" i="4" s="1"/>
  <c r="J424" i="4"/>
  <c r="O424" i="4"/>
  <c r="P424" i="4" s="1"/>
  <c r="J49" i="4"/>
  <c r="O49" i="4"/>
  <c r="P49" i="4" s="1"/>
  <c r="O147" i="4"/>
  <c r="P147" i="4" s="1"/>
  <c r="J147" i="4"/>
  <c r="J197" i="4"/>
  <c r="O197" i="4"/>
  <c r="P197" i="4" s="1"/>
  <c r="O289" i="4"/>
  <c r="P289" i="4" s="1"/>
  <c r="J289" i="4"/>
  <c r="J309" i="4"/>
  <c r="O309" i="4"/>
  <c r="P309" i="4" s="1"/>
  <c r="J337" i="4"/>
  <c r="O337" i="4"/>
  <c r="P337" i="4" s="1"/>
  <c r="J91" i="4"/>
  <c r="O91" i="4"/>
  <c r="P91" i="4" s="1"/>
  <c r="J123" i="4"/>
  <c r="O123" i="4"/>
  <c r="P123" i="4" s="1"/>
  <c r="O249" i="4"/>
  <c r="P249" i="4" s="1"/>
  <c r="J249" i="4"/>
  <c r="O290" i="4"/>
  <c r="P290" i="4" s="1"/>
  <c r="J290" i="4"/>
  <c r="O310" i="4"/>
  <c r="P310" i="4" s="1"/>
  <c r="J310" i="4"/>
  <c r="J395" i="4"/>
  <c r="O395" i="4"/>
  <c r="P395" i="4" s="1"/>
  <c r="J92" i="4"/>
  <c r="O92" i="4"/>
  <c r="P92" i="4" s="1"/>
  <c r="J136" i="4"/>
  <c r="O136" i="4"/>
  <c r="P136" i="4" s="1"/>
  <c r="J448" i="4"/>
  <c r="O448" i="4"/>
  <c r="P448" i="4" s="1"/>
  <c r="O213" i="4"/>
  <c r="P213" i="4" s="1"/>
  <c r="J213" i="4"/>
  <c r="J311" i="4"/>
  <c r="O311" i="4"/>
  <c r="P311" i="4" s="1"/>
  <c r="J396" i="4"/>
  <c r="O224" i="4"/>
  <c r="P224" i="4" s="1"/>
  <c r="J224" i="4"/>
  <c r="J60" i="4"/>
  <c r="O60" i="4"/>
  <c r="P60" i="4" s="1"/>
  <c r="J139" i="4"/>
  <c r="O139" i="4"/>
  <c r="P139" i="4" s="1"/>
  <c r="O293" i="4"/>
  <c r="P293" i="4" s="1"/>
  <c r="J293" i="4"/>
  <c r="O312" i="4"/>
  <c r="P312" i="4" s="1"/>
  <c r="J312" i="4"/>
  <c r="J321" i="4"/>
  <c r="O321" i="4"/>
  <c r="P321" i="4" s="1"/>
  <c r="J397" i="4"/>
  <c r="O397" i="4"/>
  <c r="P397" i="4" s="1"/>
  <c r="O22" i="4"/>
  <c r="P22" i="4" s="1"/>
  <c r="J22" i="4"/>
  <c r="J41" i="4"/>
  <c r="O41" i="4"/>
  <c r="P41" i="4" s="1"/>
  <c r="J94" i="4"/>
  <c r="O94" i="4"/>
  <c r="P94" i="4" s="1"/>
  <c r="O120" i="4"/>
  <c r="P120" i="4" s="1"/>
  <c r="J120" i="4"/>
  <c r="J119" i="4"/>
  <c r="O119" i="4"/>
  <c r="P119" i="4" s="1"/>
  <c r="O190" i="4"/>
  <c r="P190" i="4" s="1"/>
  <c r="J190" i="4"/>
  <c r="J419" i="4"/>
  <c r="O419" i="4"/>
  <c r="P419" i="4" s="1"/>
  <c r="O26" i="4"/>
  <c r="P26" i="4" s="1"/>
  <c r="J26" i="4"/>
  <c r="J138" i="4"/>
  <c r="O138" i="4"/>
  <c r="P138" i="4" s="1"/>
  <c r="J183" i="4"/>
  <c r="O183" i="4"/>
  <c r="P183" i="4" s="1"/>
  <c r="O294" i="4"/>
  <c r="P294" i="4" s="1"/>
  <c r="J294" i="4"/>
  <c r="J313" i="4"/>
  <c r="O313" i="4"/>
  <c r="P313" i="4" s="1"/>
  <c r="O322" i="4"/>
  <c r="P322" i="4" s="1"/>
  <c r="J322" i="4"/>
  <c r="J398" i="4"/>
  <c r="O398" i="4"/>
  <c r="P398" i="4" s="1"/>
  <c r="J11" i="4"/>
  <c r="O11" i="4"/>
  <c r="P11" i="4" s="1"/>
  <c r="O42" i="4"/>
  <c r="P42" i="4" s="1"/>
  <c r="J42" i="4"/>
  <c r="O95" i="4"/>
  <c r="P95" i="4" s="1"/>
  <c r="J95" i="4"/>
  <c r="J134" i="4"/>
  <c r="O134" i="4"/>
  <c r="P134" i="4" s="1"/>
  <c r="J202" i="4"/>
  <c r="O202" i="4"/>
  <c r="P202" i="4" s="1"/>
  <c r="J76" i="4"/>
  <c r="O76" i="4"/>
  <c r="P76" i="4" s="1"/>
  <c r="J96" i="4"/>
  <c r="O96" i="4"/>
  <c r="P96" i="4" s="1"/>
  <c r="O295" i="4"/>
  <c r="P295" i="4" s="1"/>
  <c r="J295" i="4"/>
  <c r="J323" i="4"/>
  <c r="O323" i="4"/>
  <c r="P323" i="4" s="1"/>
  <c r="J140" i="4"/>
  <c r="O167" i="4"/>
  <c r="P167" i="4" s="1"/>
  <c r="J167" i="4"/>
  <c r="J191" i="4"/>
  <c r="O191" i="4"/>
  <c r="P191" i="4" s="1"/>
  <c r="J433" i="4"/>
  <c r="O433" i="4"/>
  <c r="P433" i="4" s="1"/>
  <c r="J161" i="4"/>
  <c r="O161" i="4"/>
  <c r="P161" i="4" s="1"/>
  <c r="J185" i="4"/>
  <c r="O185" i="4"/>
  <c r="P185" i="4" s="1"/>
  <c r="J436" i="4"/>
  <c r="O436" i="4"/>
  <c r="P436" i="4" s="1"/>
  <c r="J99" i="4"/>
  <c r="O99" i="4"/>
  <c r="P99" i="4" s="1"/>
  <c r="O328" i="4"/>
  <c r="P328" i="4" s="1"/>
  <c r="J328" i="4"/>
  <c r="O18" i="4"/>
  <c r="P18" i="4" s="1"/>
  <c r="J18" i="4"/>
  <c r="J78" i="4"/>
  <c r="O78" i="4"/>
  <c r="P78" i="4" s="1"/>
  <c r="J168" i="4"/>
  <c r="J187" i="4"/>
  <c r="O187" i="4"/>
  <c r="P187" i="4" s="1"/>
  <c r="J370" i="4"/>
  <c r="O370" i="4"/>
  <c r="P370" i="4" s="1"/>
  <c r="J447" i="4"/>
  <c r="O447" i="4"/>
  <c r="P447" i="4" s="1"/>
  <c r="J169" i="4"/>
  <c r="O169" i="4"/>
  <c r="P169" i="4" s="1"/>
  <c r="O218" i="4"/>
  <c r="P218" i="4" s="1"/>
  <c r="J218" i="4"/>
  <c r="J29" i="4"/>
  <c r="O29" i="4"/>
  <c r="P29" i="4" s="1"/>
  <c r="J150" i="4"/>
  <c r="O150" i="4"/>
  <c r="P150" i="4" s="1"/>
  <c r="O208" i="4"/>
  <c r="P208" i="4" s="1"/>
  <c r="J208" i="4"/>
  <c r="J429" i="4"/>
  <c r="O429" i="4"/>
  <c r="P429" i="4" s="1"/>
  <c r="O291" i="4"/>
  <c r="P291" i="4" s="1"/>
  <c r="J291" i="4"/>
  <c r="O93" i="4"/>
  <c r="P93" i="4" s="1"/>
  <c r="J93" i="4"/>
  <c r="J111" i="4"/>
  <c r="O111" i="4"/>
  <c r="P111" i="4" s="1"/>
  <c r="O137" i="4"/>
  <c r="P137" i="4" s="1"/>
  <c r="J137" i="4"/>
  <c r="O24" i="4"/>
  <c r="P24" i="4" s="1"/>
  <c r="J24" i="4"/>
  <c r="J67" i="4"/>
  <c r="O67" i="4"/>
  <c r="P67" i="4" s="1"/>
  <c r="J75" i="4"/>
  <c r="O75" i="4"/>
  <c r="P75" i="4" s="1"/>
  <c r="J158" i="4"/>
  <c r="O158" i="4"/>
  <c r="P158" i="4" s="1"/>
  <c r="J325" i="4"/>
  <c r="O325" i="4"/>
  <c r="P325" i="4" s="1"/>
  <c r="J367" i="4"/>
  <c r="O367" i="4"/>
  <c r="P367" i="4" s="1"/>
  <c r="J390" i="4"/>
  <c r="O390" i="4"/>
  <c r="P390" i="4" s="1"/>
  <c r="O88" i="4"/>
  <c r="P88" i="4" s="1"/>
  <c r="J88" i="4"/>
  <c r="J97" i="4"/>
  <c r="O97" i="4"/>
  <c r="P97" i="4" s="1"/>
  <c r="J125" i="4"/>
  <c r="O125" i="4"/>
  <c r="P125" i="4" s="1"/>
  <c r="J142" i="4"/>
  <c r="O142" i="4"/>
  <c r="P142" i="4" s="1"/>
  <c r="J170" i="4"/>
  <c r="J211" i="4"/>
  <c r="O211" i="4"/>
  <c r="P211" i="4" s="1"/>
  <c r="J422" i="4"/>
  <c r="O422" i="4"/>
  <c r="P422" i="4" s="1"/>
  <c r="J434" i="4"/>
  <c r="O434" i="4"/>
  <c r="P434" i="4" s="1"/>
  <c r="J443" i="4"/>
  <c r="O443" i="4"/>
  <c r="P443" i="4" s="1"/>
  <c r="O228" i="4"/>
  <c r="P228" i="4" s="1"/>
  <c r="J228" i="4"/>
  <c r="O287" i="4"/>
  <c r="P287" i="4" s="1"/>
  <c r="J287" i="4"/>
  <c r="J307" i="4"/>
  <c r="O307" i="4"/>
  <c r="P307" i="4" s="1"/>
  <c r="O326" i="4"/>
  <c r="P326" i="4" s="1"/>
  <c r="J326" i="4"/>
  <c r="O16" i="4"/>
  <c r="P16" i="4" s="1"/>
  <c r="J16" i="4"/>
  <c r="J98" i="4"/>
  <c r="O98" i="4"/>
  <c r="P98" i="4" s="1"/>
  <c r="O196" i="4"/>
  <c r="P196" i="4" s="1"/>
  <c r="J196" i="4"/>
  <c r="J184" i="4"/>
  <c r="O184" i="4"/>
  <c r="P184" i="4" s="1"/>
  <c r="J393" i="4"/>
  <c r="O393" i="4"/>
  <c r="P393" i="4" s="1"/>
  <c r="J423" i="4"/>
  <c r="O423" i="4"/>
  <c r="P423" i="4" s="1"/>
  <c r="J73" i="4"/>
  <c r="O73" i="4"/>
  <c r="P73" i="4" s="1"/>
  <c r="J127" i="4"/>
  <c r="O127" i="4"/>
  <c r="P127" i="4" s="1"/>
  <c r="J327" i="4"/>
  <c r="O327" i="4"/>
  <c r="P327" i="4" s="1"/>
  <c r="O336" i="4"/>
  <c r="P336" i="4" s="1"/>
  <c r="J336" i="4"/>
  <c r="J402" i="4"/>
  <c r="O402" i="4"/>
  <c r="P402" i="4" s="1"/>
  <c r="I11" i="3"/>
  <c r="O11" i="3" s="1"/>
  <c r="AA10" i="1"/>
  <c r="I67" i="3"/>
  <c r="AA66" i="1"/>
  <c r="I76" i="3"/>
  <c r="AA75" i="1"/>
  <c r="I96" i="3"/>
  <c r="AA95" i="1"/>
  <c r="I99" i="3"/>
  <c r="AA98" i="1"/>
  <c r="I127" i="3"/>
  <c r="AA126" i="1"/>
  <c r="I147" i="3"/>
  <c r="AA146" i="1"/>
  <c r="I138" i="3"/>
  <c r="AA137" i="1"/>
  <c r="I197" i="3"/>
  <c r="AA196" i="1"/>
  <c r="I213" i="3"/>
  <c r="AA212" i="1"/>
  <c r="I370" i="3"/>
  <c r="AA369" i="1"/>
  <c r="I393" i="3"/>
  <c r="O393" i="3" s="1"/>
  <c r="AA392" i="1"/>
  <c r="I419" i="3"/>
  <c r="AA418" i="1"/>
  <c r="I423" i="3"/>
  <c r="AA422" i="1"/>
  <c r="I434" i="3"/>
  <c r="AA433" i="1"/>
  <c r="I436" i="3"/>
  <c r="AA435" i="1"/>
  <c r="I447" i="3"/>
  <c r="AA446" i="1"/>
  <c r="I24" i="3"/>
  <c r="AA23" i="1"/>
  <c r="I29" i="3"/>
  <c r="AA28" i="1"/>
  <c r="I42" i="3"/>
  <c r="AA41" i="1"/>
  <c r="I78" i="3"/>
  <c r="AA77" i="1"/>
  <c r="I88" i="3"/>
  <c r="AA87" i="1"/>
  <c r="I92" i="3"/>
  <c r="AA91" i="1"/>
  <c r="I94" i="3"/>
  <c r="AA93" i="1"/>
  <c r="I98" i="3"/>
  <c r="AA97" i="1"/>
  <c r="I120" i="3"/>
  <c r="AA119" i="1"/>
  <c r="I123" i="3"/>
  <c r="AA122" i="1"/>
  <c r="I111" i="3"/>
  <c r="AA110" i="1"/>
  <c r="I125" i="3"/>
  <c r="AA124" i="1"/>
  <c r="I137" i="3"/>
  <c r="AA136" i="1"/>
  <c r="I142" i="3"/>
  <c r="AA141" i="1"/>
  <c r="I150" i="3"/>
  <c r="AA149" i="1"/>
  <c r="I168" i="3"/>
  <c r="AA167" i="1"/>
  <c r="I170" i="3"/>
  <c r="AA169" i="1"/>
  <c r="I196" i="3"/>
  <c r="AA195" i="1"/>
  <c r="I184" i="3"/>
  <c r="AA183" i="1"/>
  <c r="I187" i="3"/>
  <c r="AA186" i="1"/>
  <c r="I202" i="3"/>
  <c r="AA201" i="1"/>
  <c r="I217" i="3"/>
  <c r="AA216" i="1"/>
  <c r="I287" i="3"/>
  <c r="AA286" i="1"/>
  <c r="I289" i="3"/>
  <c r="AA288" i="1"/>
  <c r="I291" i="3"/>
  <c r="AA290" i="1"/>
  <c r="I294" i="3"/>
  <c r="AA293" i="1"/>
  <c r="I307" i="3"/>
  <c r="AA306" i="1"/>
  <c r="I309" i="3"/>
  <c r="AA308" i="1"/>
  <c r="I311" i="3"/>
  <c r="AA310" i="1"/>
  <c r="I313" i="3"/>
  <c r="AA312" i="1"/>
  <c r="I321" i="3"/>
  <c r="AA320" i="1"/>
  <c r="I323" i="3"/>
  <c r="AA322" i="1"/>
  <c r="I326" i="3"/>
  <c r="AA325" i="1"/>
  <c r="I328" i="3"/>
  <c r="AA327" i="1"/>
  <c r="I336" i="3"/>
  <c r="AA335" i="1"/>
  <c r="I367" i="3"/>
  <c r="AA366" i="1"/>
  <c r="I390" i="3"/>
  <c r="AA389" i="1"/>
  <c r="I395" i="3"/>
  <c r="AA394" i="1"/>
  <c r="I397" i="3"/>
  <c r="O397" i="3" s="1"/>
  <c r="AA396" i="1"/>
  <c r="I16" i="3"/>
  <c r="AA15" i="1"/>
  <c r="I49" i="3"/>
  <c r="AA48" i="1"/>
  <c r="I60" i="3"/>
  <c r="AA59" i="1"/>
  <c r="I75" i="3"/>
  <c r="AA74" i="1"/>
  <c r="I73" i="3"/>
  <c r="AA72" i="1"/>
  <c r="I139" i="3"/>
  <c r="AA138" i="1"/>
  <c r="I158" i="3"/>
  <c r="AA157" i="1"/>
  <c r="I169" i="3"/>
  <c r="AA168" i="1"/>
  <c r="I183" i="3"/>
  <c r="AA182" i="1"/>
  <c r="I218" i="3"/>
  <c r="AA217" i="1"/>
  <c r="I249" i="3"/>
  <c r="AA248" i="1"/>
  <c r="I422" i="3"/>
  <c r="AA421" i="1"/>
  <c r="I424" i="3"/>
  <c r="AA423" i="1"/>
  <c r="I429" i="3"/>
  <c r="AA428" i="1"/>
  <c r="I433" i="3"/>
  <c r="AA432" i="1"/>
  <c r="I443" i="3"/>
  <c r="AA442" i="1"/>
  <c r="I448" i="3"/>
  <c r="AA447" i="1"/>
  <c r="I18" i="3"/>
  <c r="AA17" i="1"/>
  <c r="I22" i="3"/>
  <c r="AA21" i="1"/>
  <c r="I41" i="3"/>
  <c r="AA40" i="1"/>
  <c r="I91" i="3"/>
  <c r="AA90" i="1"/>
  <c r="I93" i="3"/>
  <c r="AA92" i="1"/>
  <c r="I95" i="3"/>
  <c r="AA94" i="1"/>
  <c r="I97" i="3"/>
  <c r="AA96" i="1"/>
  <c r="I119" i="3"/>
  <c r="AA118" i="1"/>
  <c r="I134" i="3"/>
  <c r="AA133" i="1"/>
  <c r="I136" i="3"/>
  <c r="AA135" i="1"/>
  <c r="I140" i="3"/>
  <c r="AA139" i="1"/>
  <c r="I161" i="3"/>
  <c r="AA160" i="1"/>
  <c r="I167" i="3"/>
  <c r="AA166" i="1"/>
  <c r="I191" i="3"/>
  <c r="AA190" i="1"/>
  <c r="I211" i="3"/>
  <c r="AA210" i="1"/>
  <c r="I185" i="3"/>
  <c r="AA184" i="1"/>
  <c r="I208" i="3"/>
  <c r="AA207" i="1"/>
  <c r="I190" i="3"/>
  <c r="AA189" i="1"/>
  <c r="I228" i="3"/>
  <c r="AA227" i="1"/>
  <c r="I290" i="3"/>
  <c r="AA289" i="1"/>
  <c r="I293" i="3"/>
  <c r="AA292" i="1"/>
  <c r="I295" i="3"/>
  <c r="AA294" i="1"/>
  <c r="I310" i="3"/>
  <c r="AA309" i="1"/>
  <c r="I312" i="3"/>
  <c r="AA311" i="1"/>
  <c r="I322" i="3"/>
  <c r="AA321" i="1"/>
  <c r="I325" i="3"/>
  <c r="AA324" i="1"/>
  <c r="I327" i="3"/>
  <c r="AA326" i="1"/>
  <c r="I337" i="3"/>
  <c r="AA336" i="1"/>
  <c r="I396" i="3"/>
  <c r="AA395" i="1"/>
  <c r="I398" i="3"/>
  <c r="AA397" i="1"/>
  <c r="I402" i="3"/>
  <c r="AA401" i="1"/>
  <c r="J173" i="3"/>
  <c r="O173" i="3"/>
  <c r="P173" i="3" s="1"/>
  <c r="R484" i="1"/>
  <c r="S484" i="1"/>
  <c r="V484" i="1" s="1"/>
  <c r="AA484" i="1" s="1"/>
  <c r="T484" i="1"/>
  <c r="R485" i="1"/>
  <c r="S485" i="1"/>
  <c r="T485" i="1"/>
  <c r="T483" i="1"/>
  <c r="S483" i="1"/>
  <c r="R483" i="1"/>
  <c r="S462" i="1"/>
  <c r="S463" i="1"/>
  <c r="S464" i="1"/>
  <c r="S465" i="1"/>
  <c r="S461" i="1"/>
  <c r="S457" i="1"/>
  <c r="S427" i="1"/>
  <c r="T427" i="1"/>
  <c r="S443" i="1"/>
  <c r="T443" i="1"/>
  <c r="Z443" i="1" s="1"/>
  <c r="I444" i="4" s="1"/>
  <c r="S412" i="1"/>
  <c r="T412" i="1"/>
  <c r="S413" i="1"/>
  <c r="S414" i="1"/>
  <c r="T414" i="1"/>
  <c r="S391" i="1"/>
  <c r="T391" i="1"/>
  <c r="S402" i="1"/>
  <c r="T402" i="1"/>
  <c r="S403" i="1"/>
  <c r="T403" i="1"/>
  <c r="S404" i="1"/>
  <c r="T404" i="1"/>
  <c r="S405" i="1"/>
  <c r="T405" i="1"/>
  <c r="S262" i="1"/>
  <c r="T262" i="1"/>
  <c r="S279" i="1"/>
  <c r="T279" i="1"/>
  <c r="S291" i="1"/>
  <c r="T291" i="1"/>
  <c r="S305" i="1"/>
  <c r="T305" i="1"/>
  <c r="S341" i="1"/>
  <c r="T341" i="1"/>
  <c r="S343" i="1"/>
  <c r="T343" i="1"/>
  <c r="S344" i="1"/>
  <c r="T344" i="1"/>
  <c r="S345" i="1"/>
  <c r="T345" i="1"/>
  <c r="S346" i="1"/>
  <c r="T346" i="1"/>
  <c r="S359" i="1"/>
  <c r="T359" i="1"/>
  <c r="S361" i="1"/>
  <c r="T361" i="1"/>
  <c r="S246" i="1"/>
  <c r="T246" i="1"/>
  <c r="S251" i="1"/>
  <c r="T251" i="1"/>
  <c r="Z251" i="1" s="1"/>
  <c r="I252" i="4" s="1"/>
  <c r="T243" i="1"/>
  <c r="S243" i="1"/>
  <c r="S236" i="1"/>
  <c r="T236" i="1"/>
  <c r="S237" i="1"/>
  <c r="T237" i="1"/>
  <c r="S239" i="1"/>
  <c r="T239" i="1"/>
  <c r="S240" i="1"/>
  <c r="T240" i="1"/>
  <c r="S159" i="1"/>
  <c r="T159" i="1"/>
  <c r="Z159" i="1" s="1"/>
  <c r="I160" i="4" s="1"/>
  <c r="S161" i="1"/>
  <c r="T161" i="1"/>
  <c r="S162" i="1"/>
  <c r="T162" i="1"/>
  <c r="S173" i="1"/>
  <c r="T173" i="1"/>
  <c r="S175" i="1"/>
  <c r="T175" i="1"/>
  <c r="Z175" i="1" s="1"/>
  <c r="I176" i="4" s="1"/>
  <c r="S19" i="1"/>
  <c r="T19" i="1"/>
  <c r="S34" i="1"/>
  <c r="T34" i="1"/>
  <c r="Z34" i="1" s="1"/>
  <c r="I35" i="4" s="1"/>
  <c r="S60" i="1"/>
  <c r="T60" i="1"/>
  <c r="S61" i="1"/>
  <c r="T61" i="1"/>
  <c r="S62" i="1"/>
  <c r="T62" i="1"/>
  <c r="Z62" i="1" s="1"/>
  <c r="I63" i="4" s="1"/>
  <c r="S63" i="1"/>
  <c r="T63" i="1"/>
  <c r="S12" i="1"/>
  <c r="T12" i="1"/>
  <c r="Z12" i="1" s="1"/>
  <c r="I13" i="4" s="1"/>
  <c r="S13" i="1"/>
  <c r="T13" i="1"/>
  <c r="U10" i="1"/>
  <c r="J252" i="4" l="1"/>
  <c r="O252" i="4"/>
  <c r="P252" i="4" s="1"/>
  <c r="I480" i="3"/>
  <c r="O480" i="3" s="1"/>
  <c r="I480" i="4"/>
  <c r="O480" i="4" s="1"/>
  <c r="J444" i="4"/>
  <c r="O444" i="4"/>
  <c r="P444" i="4" s="1"/>
  <c r="O63" i="4"/>
  <c r="P63" i="4" s="1"/>
  <c r="J63" i="4"/>
  <c r="J160" i="4"/>
  <c r="O160" i="4"/>
  <c r="P160" i="4" s="1"/>
  <c r="J176" i="4"/>
  <c r="O176" i="4"/>
  <c r="P176" i="4" s="1"/>
  <c r="U483" i="1"/>
  <c r="J13" i="4"/>
  <c r="O13" i="4"/>
  <c r="P13" i="4" s="1"/>
  <c r="J35" i="4"/>
  <c r="O35" i="4"/>
  <c r="P35" i="4" s="1"/>
  <c r="J398" i="3"/>
  <c r="O398" i="3"/>
  <c r="P398" i="3" s="1"/>
  <c r="J396" i="3"/>
  <c r="J140" i="3"/>
  <c r="I35" i="3"/>
  <c r="AA34" i="1"/>
  <c r="I160" i="3"/>
  <c r="AA159" i="1"/>
  <c r="I252" i="3"/>
  <c r="AA251" i="1"/>
  <c r="I444" i="3"/>
  <c r="AA443" i="1"/>
  <c r="O402" i="3"/>
  <c r="P402" i="3" s="1"/>
  <c r="J402" i="3"/>
  <c r="J327" i="3"/>
  <c r="O327" i="3"/>
  <c r="P327" i="3" s="1"/>
  <c r="O322" i="3"/>
  <c r="P322" i="3" s="1"/>
  <c r="J322" i="3"/>
  <c r="O310" i="3"/>
  <c r="P310" i="3" s="1"/>
  <c r="J310" i="3"/>
  <c r="O293" i="3"/>
  <c r="P293" i="3" s="1"/>
  <c r="J293" i="3"/>
  <c r="J228" i="3"/>
  <c r="O228" i="3"/>
  <c r="P228" i="3" s="1"/>
  <c r="O208" i="3"/>
  <c r="P208" i="3" s="1"/>
  <c r="J208" i="3"/>
  <c r="O211" i="3"/>
  <c r="P211" i="3" s="1"/>
  <c r="J211" i="3"/>
  <c r="J167" i="3"/>
  <c r="O167" i="3"/>
  <c r="P167" i="3" s="1"/>
  <c r="O134" i="3"/>
  <c r="P134" i="3" s="1"/>
  <c r="J134" i="3"/>
  <c r="O97" i="3"/>
  <c r="P97" i="3" s="1"/>
  <c r="J97" i="3"/>
  <c r="O93" i="3"/>
  <c r="P93" i="3" s="1"/>
  <c r="J93" i="3"/>
  <c r="O41" i="3"/>
  <c r="P41" i="3" s="1"/>
  <c r="J41" i="3"/>
  <c r="O18" i="3"/>
  <c r="P18" i="3" s="1"/>
  <c r="J18" i="3"/>
  <c r="J443" i="3"/>
  <c r="O443" i="3"/>
  <c r="P443" i="3" s="1"/>
  <c r="J429" i="3"/>
  <c r="O429" i="3"/>
  <c r="P429" i="3" s="1"/>
  <c r="O422" i="3"/>
  <c r="P422" i="3" s="1"/>
  <c r="J422" i="3"/>
  <c r="J218" i="3"/>
  <c r="O218" i="3"/>
  <c r="P218" i="3" s="1"/>
  <c r="J169" i="3"/>
  <c r="O169" i="3"/>
  <c r="P169" i="3" s="1"/>
  <c r="O139" i="3"/>
  <c r="P139" i="3" s="1"/>
  <c r="J139" i="3"/>
  <c r="O75" i="3"/>
  <c r="P75" i="3" s="1"/>
  <c r="J75" i="3"/>
  <c r="J49" i="3"/>
  <c r="O49" i="3"/>
  <c r="P49" i="3" s="1"/>
  <c r="J397" i="3"/>
  <c r="P397" i="3"/>
  <c r="O390" i="3"/>
  <c r="P390" i="3" s="1"/>
  <c r="J390" i="3"/>
  <c r="J336" i="3"/>
  <c r="O336" i="3"/>
  <c r="P336" i="3" s="1"/>
  <c r="O326" i="3"/>
  <c r="P326" i="3" s="1"/>
  <c r="J326" i="3"/>
  <c r="J321" i="3"/>
  <c r="O321" i="3"/>
  <c r="P321" i="3" s="1"/>
  <c r="J311" i="3"/>
  <c r="O311" i="3"/>
  <c r="P311" i="3" s="1"/>
  <c r="O307" i="3"/>
  <c r="P307" i="3" s="1"/>
  <c r="J307" i="3"/>
  <c r="O291" i="3"/>
  <c r="P291" i="3" s="1"/>
  <c r="J291" i="3"/>
  <c r="J287" i="3"/>
  <c r="O287" i="3"/>
  <c r="P287" i="3" s="1"/>
  <c r="O202" i="3"/>
  <c r="P202" i="3" s="1"/>
  <c r="J202" i="3"/>
  <c r="J184" i="3"/>
  <c r="O184" i="3"/>
  <c r="P184" i="3" s="1"/>
  <c r="J170" i="3"/>
  <c r="O150" i="3"/>
  <c r="P150" i="3" s="1"/>
  <c r="J150" i="3"/>
  <c r="J137" i="3"/>
  <c r="O137" i="3"/>
  <c r="P137" i="3" s="1"/>
  <c r="J111" i="3"/>
  <c r="O111" i="3"/>
  <c r="P111" i="3" s="1"/>
  <c r="O120" i="3"/>
  <c r="P120" i="3" s="1"/>
  <c r="J120" i="3"/>
  <c r="J94" i="3"/>
  <c r="O94" i="3"/>
  <c r="P94" i="3" s="1"/>
  <c r="O88" i="3"/>
  <c r="P88" i="3" s="1"/>
  <c r="J88" i="3"/>
  <c r="O42" i="3"/>
  <c r="P42" i="3" s="1"/>
  <c r="J42" i="3"/>
  <c r="O24" i="3"/>
  <c r="P24" i="3" s="1"/>
  <c r="J24" i="3"/>
  <c r="O436" i="3"/>
  <c r="P436" i="3" s="1"/>
  <c r="J436" i="3"/>
  <c r="O423" i="3"/>
  <c r="P423" i="3" s="1"/>
  <c r="J423" i="3"/>
  <c r="P393" i="3"/>
  <c r="J393" i="3"/>
  <c r="J213" i="3"/>
  <c r="O213" i="3"/>
  <c r="P213" i="3" s="1"/>
  <c r="O138" i="3"/>
  <c r="P138" i="3" s="1"/>
  <c r="J138" i="3"/>
  <c r="J127" i="3"/>
  <c r="O127" i="3"/>
  <c r="P127" i="3" s="1"/>
  <c r="O96" i="3"/>
  <c r="P96" i="3" s="1"/>
  <c r="J96" i="3"/>
  <c r="O67" i="3"/>
  <c r="P67" i="3" s="1"/>
  <c r="J67" i="3"/>
  <c r="I176" i="3"/>
  <c r="AA175" i="1"/>
  <c r="I63" i="3"/>
  <c r="AA62" i="1"/>
  <c r="I13" i="3"/>
  <c r="AA12" i="1"/>
  <c r="U484" i="1"/>
  <c r="J337" i="3"/>
  <c r="O337" i="3"/>
  <c r="P337" i="3" s="1"/>
  <c r="O325" i="3"/>
  <c r="P325" i="3" s="1"/>
  <c r="J325" i="3"/>
  <c r="J312" i="3"/>
  <c r="O312" i="3"/>
  <c r="P312" i="3" s="1"/>
  <c r="J295" i="3"/>
  <c r="O295" i="3"/>
  <c r="P295" i="3" s="1"/>
  <c r="O290" i="3"/>
  <c r="P290" i="3" s="1"/>
  <c r="J290" i="3"/>
  <c r="J190" i="3"/>
  <c r="O190" i="3"/>
  <c r="P190" i="3" s="1"/>
  <c r="O185" i="3"/>
  <c r="P185" i="3" s="1"/>
  <c r="J185" i="3"/>
  <c r="O191" i="3"/>
  <c r="P191" i="3" s="1"/>
  <c r="J191" i="3"/>
  <c r="J161" i="3"/>
  <c r="O161" i="3"/>
  <c r="P161" i="3" s="1"/>
  <c r="J136" i="3"/>
  <c r="O136" i="3"/>
  <c r="P136" i="3" s="1"/>
  <c r="J119" i="3"/>
  <c r="O119" i="3"/>
  <c r="P119" i="3" s="1"/>
  <c r="O95" i="3"/>
  <c r="P95" i="3" s="1"/>
  <c r="J95" i="3"/>
  <c r="J91" i="3"/>
  <c r="O91" i="3"/>
  <c r="P91" i="3" s="1"/>
  <c r="J22" i="3"/>
  <c r="O22" i="3"/>
  <c r="P22" i="3" s="1"/>
  <c r="O448" i="3"/>
  <c r="P448" i="3" s="1"/>
  <c r="J448" i="3"/>
  <c r="O433" i="3"/>
  <c r="P433" i="3" s="1"/>
  <c r="J433" i="3"/>
  <c r="O424" i="3"/>
  <c r="P424" i="3" s="1"/>
  <c r="J424" i="3"/>
  <c r="O249" i="3"/>
  <c r="P249" i="3" s="1"/>
  <c r="J249" i="3"/>
  <c r="O183" i="3"/>
  <c r="P183" i="3" s="1"/>
  <c r="J183" i="3"/>
  <c r="J158" i="3"/>
  <c r="O158" i="3"/>
  <c r="P158" i="3" s="1"/>
  <c r="J73" i="3"/>
  <c r="O73" i="3"/>
  <c r="P73" i="3" s="1"/>
  <c r="J60" i="3"/>
  <c r="O60" i="3"/>
  <c r="P60" i="3" s="1"/>
  <c r="O16" i="3"/>
  <c r="P16" i="3" s="1"/>
  <c r="J16" i="3"/>
  <c r="O395" i="3"/>
  <c r="P395" i="3" s="1"/>
  <c r="J395" i="3"/>
  <c r="J367" i="3"/>
  <c r="O367" i="3"/>
  <c r="P367" i="3" s="1"/>
  <c r="J328" i="3"/>
  <c r="O328" i="3"/>
  <c r="P328" i="3" s="1"/>
  <c r="O323" i="3"/>
  <c r="P323" i="3" s="1"/>
  <c r="J323" i="3"/>
  <c r="J313" i="3"/>
  <c r="O313" i="3"/>
  <c r="P313" i="3" s="1"/>
  <c r="O309" i="3"/>
  <c r="P309" i="3" s="1"/>
  <c r="J309" i="3"/>
  <c r="O294" i="3"/>
  <c r="P294" i="3" s="1"/>
  <c r="J294" i="3"/>
  <c r="J289" i="3"/>
  <c r="O289" i="3"/>
  <c r="P289" i="3" s="1"/>
  <c r="J217" i="3"/>
  <c r="O217" i="3"/>
  <c r="P217" i="3" s="1"/>
  <c r="O187" i="3"/>
  <c r="P187" i="3" s="1"/>
  <c r="J187" i="3"/>
  <c r="J196" i="3"/>
  <c r="O196" i="3"/>
  <c r="P196" i="3" s="1"/>
  <c r="J168" i="3"/>
  <c r="O142" i="3"/>
  <c r="P142" i="3" s="1"/>
  <c r="J142" i="3"/>
  <c r="O125" i="3"/>
  <c r="P125" i="3" s="1"/>
  <c r="J125" i="3"/>
  <c r="O123" i="3"/>
  <c r="P123" i="3" s="1"/>
  <c r="J123" i="3"/>
  <c r="O98" i="3"/>
  <c r="P98" i="3" s="1"/>
  <c r="J98" i="3"/>
  <c r="O92" i="3"/>
  <c r="P92" i="3" s="1"/>
  <c r="J92" i="3"/>
  <c r="O78" i="3"/>
  <c r="P78" i="3" s="1"/>
  <c r="J78" i="3"/>
  <c r="O29" i="3"/>
  <c r="P29" i="3" s="1"/>
  <c r="J29" i="3"/>
  <c r="O447" i="3"/>
  <c r="P447" i="3" s="1"/>
  <c r="J447" i="3"/>
  <c r="J434" i="3"/>
  <c r="O434" i="3"/>
  <c r="P434" i="3" s="1"/>
  <c r="J419" i="3"/>
  <c r="O419" i="3"/>
  <c r="P419" i="3" s="1"/>
  <c r="O370" i="3"/>
  <c r="P370" i="3" s="1"/>
  <c r="J370" i="3"/>
  <c r="O197" i="3"/>
  <c r="P197" i="3" s="1"/>
  <c r="J197" i="3"/>
  <c r="O147" i="3"/>
  <c r="P147" i="3" s="1"/>
  <c r="J147" i="3"/>
  <c r="O99" i="3"/>
  <c r="P99" i="3" s="1"/>
  <c r="J99" i="3"/>
  <c r="J76" i="3"/>
  <c r="O76" i="3"/>
  <c r="P76" i="3" s="1"/>
  <c r="P11" i="3"/>
  <c r="J11" i="3"/>
  <c r="V483" i="1"/>
  <c r="AA483" i="1" s="1"/>
  <c r="I479" i="4" s="1"/>
  <c r="V485" i="1"/>
  <c r="U485" i="1"/>
  <c r="M486" i="1"/>
  <c r="I482" i="4" l="1"/>
  <c r="O479" i="4"/>
  <c r="AA486" i="1"/>
  <c r="I479" i="3"/>
  <c r="J63" i="3"/>
  <c r="O63" i="3"/>
  <c r="P63" i="3" s="1"/>
  <c r="O444" i="3"/>
  <c r="P444" i="3" s="1"/>
  <c r="J444" i="3"/>
  <c r="J160" i="3"/>
  <c r="O160" i="3"/>
  <c r="P160" i="3" s="1"/>
  <c r="O13" i="3"/>
  <c r="P13" i="3" s="1"/>
  <c r="J13" i="3"/>
  <c r="J176" i="3"/>
  <c r="O176" i="3"/>
  <c r="P176" i="3" s="1"/>
  <c r="O252" i="3"/>
  <c r="P252" i="3" s="1"/>
  <c r="J252" i="3"/>
  <c r="O35" i="3"/>
  <c r="P35" i="3" s="1"/>
  <c r="J35" i="3"/>
  <c r="J486" i="1"/>
  <c r="O479" i="3" l="1"/>
  <c r="I482" i="3"/>
  <c r="R486" i="1"/>
  <c r="S486" i="1"/>
  <c r="T486" i="1"/>
  <c r="M470" i="3"/>
  <c r="M471" i="3" s="1"/>
  <c r="M467" i="3"/>
  <c r="M466" i="3"/>
  <c r="M465" i="3"/>
  <c r="M464" i="3"/>
  <c r="M463" i="3"/>
  <c r="M462" i="3"/>
  <c r="M415" i="3"/>
  <c r="M414" i="3"/>
  <c r="M413" i="3"/>
  <c r="M406" i="3"/>
  <c r="M405" i="3"/>
  <c r="M404" i="3"/>
  <c r="M403" i="3"/>
  <c r="M402" i="3"/>
  <c r="M401" i="3"/>
  <c r="M398" i="3"/>
  <c r="M394" i="3"/>
  <c r="M380" i="3"/>
  <c r="M378" i="3"/>
  <c r="M377" i="3"/>
  <c r="M376" i="3"/>
  <c r="M375" i="3"/>
  <c r="M374" i="3"/>
  <c r="M373" i="3"/>
  <c r="M372" i="3"/>
  <c r="M371" i="3"/>
  <c r="M370" i="3"/>
  <c r="M369" i="3"/>
  <c r="M368" i="3"/>
  <c r="M367" i="3"/>
  <c r="M365" i="3"/>
  <c r="M364" i="3"/>
  <c r="M362" i="3"/>
  <c r="M360" i="3"/>
  <c r="M358" i="3"/>
  <c r="M357" i="3"/>
  <c r="M355" i="3"/>
  <c r="M354" i="3"/>
  <c r="M353" i="3"/>
  <c r="M352" i="3"/>
  <c r="M351" i="3"/>
  <c r="M350" i="3"/>
  <c r="M349" i="3"/>
  <c r="M347" i="3"/>
  <c r="M346" i="3"/>
  <c r="M345" i="3"/>
  <c r="M344" i="3"/>
  <c r="M342" i="3"/>
  <c r="M340" i="3"/>
  <c r="M339" i="3"/>
  <c r="M338" i="3"/>
  <c r="M337" i="3"/>
  <c r="M336" i="3"/>
  <c r="M335" i="3"/>
  <c r="M334" i="3"/>
  <c r="M333" i="3"/>
  <c r="M332" i="3"/>
  <c r="M331" i="3"/>
  <c r="M330" i="3"/>
  <c r="M329" i="3"/>
  <c r="M328" i="3"/>
  <c r="M327" i="3"/>
  <c r="M326" i="3"/>
  <c r="M325" i="3"/>
  <c r="M324" i="3"/>
  <c r="M323" i="3"/>
  <c r="M322" i="3"/>
  <c r="M321" i="3"/>
  <c r="M320" i="3"/>
  <c r="M319" i="3"/>
  <c r="M318" i="3"/>
  <c r="M317" i="3"/>
  <c r="M316" i="3"/>
  <c r="M315" i="3"/>
  <c r="M314" i="3"/>
  <c r="M313" i="3"/>
  <c r="M312" i="3"/>
  <c r="M311" i="3"/>
  <c r="M310" i="3"/>
  <c r="M309" i="3"/>
  <c r="M308" i="3"/>
  <c r="M307" i="3"/>
  <c r="M306" i="3"/>
  <c r="M305" i="3"/>
  <c r="M304" i="3"/>
  <c r="M303" i="3"/>
  <c r="M302" i="3"/>
  <c r="M301" i="3"/>
  <c r="M300" i="3"/>
  <c r="M299" i="3"/>
  <c r="M298" i="3"/>
  <c r="M297" i="3"/>
  <c r="M296" i="3"/>
  <c r="M295" i="3"/>
  <c r="M294" i="3"/>
  <c r="M293" i="3"/>
  <c r="M292" i="3"/>
  <c r="M291" i="3"/>
  <c r="M290" i="3"/>
  <c r="M289" i="3"/>
  <c r="M288" i="3"/>
  <c r="M287" i="3"/>
  <c r="M286" i="3"/>
  <c r="M285" i="3"/>
  <c r="M284" i="3"/>
  <c r="M283" i="3"/>
  <c r="M282" i="3"/>
  <c r="M281" i="3"/>
  <c r="M280" i="3"/>
  <c r="M279" i="3"/>
  <c r="M278" i="3"/>
  <c r="M277" i="3"/>
  <c r="M276" i="3"/>
  <c r="M275" i="3"/>
  <c r="M274" i="3"/>
  <c r="M273" i="3"/>
  <c r="M272" i="3"/>
  <c r="M271" i="3"/>
  <c r="M270" i="3"/>
  <c r="M269" i="3"/>
  <c r="M268" i="3"/>
  <c r="M267" i="3"/>
  <c r="M266" i="3"/>
  <c r="M265" i="3"/>
  <c r="M264" i="3"/>
  <c r="M263" i="3"/>
  <c r="M262" i="3"/>
  <c r="M261" i="3"/>
  <c r="M260" i="3"/>
  <c r="M259" i="3"/>
  <c r="M258" i="3"/>
  <c r="M257" i="3"/>
  <c r="M256" i="3"/>
  <c r="M255" i="3"/>
  <c r="M252" i="3"/>
  <c r="M251" i="3"/>
  <c r="M250" i="3"/>
  <c r="M249" i="3"/>
  <c r="M248" i="3"/>
  <c r="M247" i="3"/>
  <c r="M246" i="3"/>
  <c r="M245" i="3"/>
  <c r="M244" i="3"/>
  <c r="M241" i="3"/>
  <c r="M240" i="3"/>
  <c r="M239" i="3"/>
  <c r="M238" i="3"/>
  <c r="M237" i="3"/>
  <c r="M236" i="3"/>
  <c r="M235" i="3"/>
  <c r="M234" i="3"/>
  <c r="M233" i="3"/>
  <c r="M232" i="3"/>
  <c r="M231" i="3"/>
  <c r="M230" i="3"/>
  <c r="M229" i="3"/>
  <c r="M228" i="3"/>
  <c r="M227" i="3"/>
  <c r="M226" i="3"/>
  <c r="M225" i="3"/>
  <c r="M224" i="3"/>
  <c r="M219" i="3"/>
  <c r="M218" i="3"/>
  <c r="M217" i="3"/>
  <c r="M213" i="3"/>
  <c r="M212" i="3"/>
  <c r="M204" i="3"/>
  <c r="M203" i="3"/>
  <c r="M202" i="3"/>
  <c r="M201" i="3"/>
  <c r="M200" i="3"/>
  <c r="M199" i="3"/>
  <c r="M198" i="3"/>
  <c r="M197" i="3"/>
  <c r="M196" i="3"/>
  <c r="M195" i="3"/>
  <c r="M194" i="3"/>
  <c r="M193" i="3"/>
  <c r="M192" i="3"/>
  <c r="M191" i="3"/>
  <c r="M190" i="3"/>
  <c r="M189" i="3"/>
  <c r="M188" i="3"/>
  <c r="M187" i="3"/>
  <c r="M186" i="3"/>
  <c r="M185" i="3"/>
  <c r="M184" i="3"/>
  <c r="M183" i="3"/>
  <c r="M182" i="3"/>
  <c r="M179" i="3"/>
  <c r="M178" i="3"/>
  <c r="M177" i="3"/>
  <c r="M176" i="3"/>
  <c r="M174" i="3"/>
  <c r="M173" i="3"/>
  <c r="M159" i="3"/>
  <c r="M158" i="3"/>
  <c r="M150" i="3"/>
  <c r="M149" i="3"/>
  <c r="M148" i="3"/>
  <c r="M147" i="3"/>
  <c r="M146" i="3"/>
  <c r="M128" i="3"/>
  <c r="M127" i="3"/>
  <c r="M126" i="3"/>
  <c r="M125" i="3"/>
  <c r="M124" i="3"/>
  <c r="M123" i="3"/>
  <c r="M108" i="3"/>
  <c r="M107" i="3"/>
  <c r="M106" i="3"/>
  <c r="M105" i="3"/>
  <c r="M104" i="3"/>
  <c r="M103" i="3"/>
  <c r="M102" i="3"/>
  <c r="M101" i="3"/>
  <c r="M100" i="3"/>
  <c r="M99" i="3"/>
  <c r="M98" i="3"/>
  <c r="M97" i="3"/>
  <c r="M96" i="3"/>
  <c r="M95" i="3"/>
  <c r="M94" i="3"/>
  <c r="M93" i="3"/>
  <c r="M92" i="3"/>
  <c r="M91" i="3"/>
  <c r="R484" i="2"/>
  <c r="U486" i="1" l="1"/>
  <c r="V486" i="1"/>
  <c r="M381" i="3"/>
  <c r="M109" i="3"/>
  <c r="M468" i="3"/>
  <c r="N474" i="2"/>
  <c r="Q474" i="2" s="1"/>
  <c r="L474" i="4" s="1"/>
  <c r="M474" i="4" s="1"/>
  <c r="M475" i="4" s="1"/>
  <c r="N470" i="2"/>
  <c r="N465" i="2"/>
  <c r="N466" i="2"/>
  <c r="N467" i="2"/>
  <c r="N464" i="2"/>
  <c r="N463" i="2"/>
  <c r="N462" i="2"/>
  <c r="N456" i="2"/>
  <c r="Q456" i="2" s="1"/>
  <c r="L456" i="4" s="1"/>
  <c r="M456" i="4" s="1"/>
  <c r="N457" i="2"/>
  <c r="Q457" i="2" s="1"/>
  <c r="L457" i="4" s="1"/>
  <c r="M457" i="4" s="1"/>
  <c r="N458" i="2"/>
  <c r="Q458" i="2" s="1"/>
  <c r="L458" i="4" s="1"/>
  <c r="M458" i="4" s="1"/>
  <c r="N455" i="2"/>
  <c r="Q455" i="2" s="1"/>
  <c r="L455" i="4" s="1"/>
  <c r="M455" i="4" s="1"/>
  <c r="N454" i="2"/>
  <c r="Q454" i="2" s="1"/>
  <c r="L454" i="4" s="1"/>
  <c r="M454" i="4" s="1"/>
  <c r="N453" i="2"/>
  <c r="Q453" i="2" s="1"/>
  <c r="L453" i="4" s="1"/>
  <c r="M453" i="4" s="1"/>
  <c r="N421" i="2"/>
  <c r="Q421" i="2" s="1"/>
  <c r="L421" i="4" s="1"/>
  <c r="M421" i="4" s="1"/>
  <c r="N422" i="2"/>
  <c r="Q422" i="2" s="1"/>
  <c r="L422" i="4" s="1"/>
  <c r="M422" i="4" s="1"/>
  <c r="N423" i="2"/>
  <c r="Q423" i="2" s="1"/>
  <c r="L423" i="4" s="1"/>
  <c r="M423" i="4" s="1"/>
  <c r="N424" i="2"/>
  <c r="Q424" i="2" s="1"/>
  <c r="L424" i="4" s="1"/>
  <c r="M424" i="4" s="1"/>
  <c r="N425" i="2"/>
  <c r="Q425" i="2" s="1"/>
  <c r="L425" i="4" s="1"/>
  <c r="M425" i="4" s="1"/>
  <c r="N426" i="2"/>
  <c r="Q426" i="2" s="1"/>
  <c r="L426" i="4" s="1"/>
  <c r="M426" i="4" s="1"/>
  <c r="N427" i="2"/>
  <c r="Q427" i="2" s="1"/>
  <c r="L427" i="4" s="1"/>
  <c r="M427" i="4" s="1"/>
  <c r="N428" i="2"/>
  <c r="Q428" i="2" s="1"/>
  <c r="L428" i="4" s="1"/>
  <c r="M428" i="4" s="1"/>
  <c r="N429" i="2"/>
  <c r="Q429" i="2" s="1"/>
  <c r="L429" i="4" s="1"/>
  <c r="M429" i="4" s="1"/>
  <c r="N430" i="2"/>
  <c r="Q430" i="2" s="1"/>
  <c r="L430" i="4" s="1"/>
  <c r="M430" i="4" s="1"/>
  <c r="N431" i="2"/>
  <c r="Q431" i="2" s="1"/>
  <c r="L431" i="4" s="1"/>
  <c r="M431" i="4" s="1"/>
  <c r="N432" i="2"/>
  <c r="Q432" i="2" s="1"/>
  <c r="L432" i="4" s="1"/>
  <c r="M432" i="4" s="1"/>
  <c r="N433" i="2"/>
  <c r="Q433" i="2" s="1"/>
  <c r="L433" i="4" s="1"/>
  <c r="M433" i="4" s="1"/>
  <c r="N434" i="2"/>
  <c r="Q434" i="2" s="1"/>
  <c r="L434" i="4" s="1"/>
  <c r="M434" i="4" s="1"/>
  <c r="N435" i="2"/>
  <c r="Q435" i="2" s="1"/>
  <c r="L435" i="4" s="1"/>
  <c r="M435" i="4" s="1"/>
  <c r="N436" i="2"/>
  <c r="Q436" i="2" s="1"/>
  <c r="L436" i="4" s="1"/>
  <c r="M436" i="4" s="1"/>
  <c r="N437" i="2"/>
  <c r="Q437" i="2" s="1"/>
  <c r="L437" i="4" s="1"/>
  <c r="M437" i="4" s="1"/>
  <c r="N438" i="2"/>
  <c r="Q438" i="2" s="1"/>
  <c r="L438" i="4" s="1"/>
  <c r="M438" i="4" s="1"/>
  <c r="N439" i="2"/>
  <c r="Q439" i="2" s="1"/>
  <c r="L439" i="4" s="1"/>
  <c r="M439" i="4" s="1"/>
  <c r="N440" i="2"/>
  <c r="Q440" i="2" s="1"/>
  <c r="L440" i="4" s="1"/>
  <c r="M440" i="4" s="1"/>
  <c r="N441" i="2"/>
  <c r="Q441" i="2" s="1"/>
  <c r="L441" i="4" s="1"/>
  <c r="M441" i="4" s="1"/>
  <c r="N442" i="2"/>
  <c r="Q442" i="2" s="1"/>
  <c r="L442" i="4" s="1"/>
  <c r="M442" i="4" s="1"/>
  <c r="N443" i="2"/>
  <c r="Q443" i="2" s="1"/>
  <c r="L443" i="4" s="1"/>
  <c r="M443" i="4" s="1"/>
  <c r="N444" i="2"/>
  <c r="Q444" i="2" s="1"/>
  <c r="L444" i="4" s="1"/>
  <c r="M444" i="4" s="1"/>
  <c r="N445" i="2"/>
  <c r="Q445" i="2" s="1"/>
  <c r="L445" i="4" s="1"/>
  <c r="M445" i="4" s="1"/>
  <c r="N446" i="2"/>
  <c r="Q446" i="2" s="1"/>
  <c r="L446" i="4" s="1"/>
  <c r="M446" i="4" s="1"/>
  <c r="N447" i="2"/>
  <c r="Q447" i="2" s="1"/>
  <c r="L447" i="4" s="1"/>
  <c r="M447" i="4" s="1"/>
  <c r="N448" i="2"/>
  <c r="Q448" i="2" s="1"/>
  <c r="L448" i="4" s="1"/>
  <c r="M448" i="4" s="1"/>
  <c r="N449" i="2"/>
  <c r="Q449" i="2" s="1"/>
  <c r="L449" i="4" s="1"/>
  <c r="M449" i="4" s="1"/>
  <c r="N420" i="2"/>
  <c r="Q420" i="2" s="1"/>
  <c r="L420" i="4" s="1"/>
  <c r="M420" i="4" s="1"/>
  <c r="N419" i="2"/>
  <c r="Q419" i="2" s="1"/>
  <c r="L419" i="4" s="1"/>
  <c r="M419" i="4" s="1"/>
  <c r="N412" i="2"/>
  <c r="Q412" i="2" s="1"/>
  <c r="L412" i="4" s="1"/>
  <c r="M412" i="4" s="1"/>
  <c r="N413" i="2"/>
  <c r="N414" i="2"/>
  <c r="N415" i="2"/>
  <c r="N411" i="2"/>
  <c r="Q411" i="2" s="1"/>
  <c r="L411" i="4" s="1"/>
  <c r="M411" i="4" s="1"/>
  <c r="N410" i="2"/>
  <c r="Q410" i="2" s="1"/>
  <c r="L410" i="4" s="1"/>
  <c r="M410" i="4" s="1"/>
  <c r="N406" i="2"/>
  <c r="N387" i="2"/>
  <c r="Q387" i="2" s="1"/>
  <c r="L387" i="4" s="1"/>
  <c r="M387" i="4" s="1"/>
  <c r="N388" i="2"/>
  <c r="Q388" i="2" s="1"/>
  <c r="L388" i="4" s="1"/>
  <c r="M388" i="4" s="1"/>
  <c r="N389" i="2"/>
  <c r="Q389" i="2" s="1"/>
  <c r="L389" i="4" s="1"/>
  <c r="M389" i="4" s="1"/>
  <c r="N390" i="2"/>
  <c r="Q390" i="2" s="1"/>
  <c r="L390" i="4" s="1"/>
  <c r="M390" i="4" s="1"/>
  <c r="N391" i="2"/>
  <c r="Q391" i="2" s="1"/>
  <c r="L391" i="4" s="1"/>
  <c r="M391" i="4" s="1"/>
  <c r="N392" i="2"/>
  <c r="Q392" i="2" s="1"/>
  <c r="L392" i="4" s="1"/>
  <c r="M392" i="4" s="1"/>
  <c r="N393" i="2"/>
  <c r="Q393" i="2" s="1"/>
  <c r="L393" i="4" s="1"/>
  <c r="M393" i="4" s="1"/>
  <c r="N394" i="2"/>
  <c r="N395" i="2"/>
  <c r="Q395" i="2" s="1"/>
  <c r="L395" i="4" s="1"/>
  <c r="M395" i="4" s="1"/>
  <c r="N396" i="2"/>
  <c r="Q396" i="2" s="1"/>
  <c r="L396" i="4" s="1"/>
  <c r="N397" i="2"/>
  <c r="Q397" i="2" s="1"/>
  <c r="L397" i="4" s="1"/>
  <c r="M397" i="4" s="1"/>
  <c r="N398" i="2"/>
  <c r="N399" i="2"/>
  <c r="Q399" i="2" s="1"/>
  <c r="L399" i="4" s="1"/>
  <c r="M399" i="4" s="1"/>
  <c r="N400" i="2"/>
  <c r="Q400" i="2" s="1"/>
  <c r="L400" i="4" s="1"/>
  <c r="M400" i="4" s="1"/>
  <c r="N401" i="2"/>
  <c r="N402" i="2"/>
  <c r="N403" i="2"/>
  <c r="N404" i="2"/>
  <c r="N405" i="2"/>
  <c r="N386" i="2"/>
  <c r="Q386" i="2" s="1"/>
  <c r="L386" i="4" s="1"/>
  <c r="M386" i="4" s="1"/>
  <c r="N385" i="2"/>
  <c r="Q385" i="2" s="1"/>
  <c r="L385" i="4" s="1"/>
  <c r="M385" i="4" s="1"/>
  <c r="N384" i="2"/>
  <c r="Q384" i="2" s="1"/>
  <c r="L384" i="4" s="1"/>
  <c r="M384" i="4" s="1"/>
  <c r="N258" i="2"/>
  <c r="N259" i="2"/>
  <c r="N260" i="2"/>
  <c r="N261" i="2"/>
  <c r="N262" i="2"/>
  <c r="N263" i="2"/>
  <c r="N264" i="2"/>
  <c r="N265" i="2"/>
  <c r="N266" i="2"/>
  <c r="N267" i="2"/>
  <c r="N268" i="2"/>
  <c r="N269" i="2"/>
  <c r="N270" i="2"/>
  <c r="N271" i="2"/>
  <c r="N272" i="2"/>
  <c r="N273" i="2"/>
  <c r="N274" i="2"/>
  <c r="N275" i="2"/>
  <c r="N276" i="2"/>
  <c r="N277" i="2"/>
  <c r="N278" i="2"/>
  <c r="N279" i="2"/>
  <c r="N280" i="2"/>
  <c r="N281" i="2"/>
  <c r="N282" i="2"/>
  <c r="N283" i="2"/>
  <c r="N284" i="2"/>
  <c r="N285" i="2"/>
  <c r="N286" i="2"/>
  <c r="N287" i="2"/>
  <c r="N288" i="2"/>
  <c r="N289" i="2"/>
  <c r="N290" i="2"/>
  <c r="N291" i="2"/>
  <c r="N292" i="2"/>
  <c r="N293" i="2"/>
  <c r="N294" i="2"/>
  <c r="N295" i="2"/>
  <c r="N296" i="2"/>
  <c r="N297" i="2"/>
  <c r="N298" i="2"/>
  <c r="N299" i="2"/>
  <c r="N300" i="2"/>
  <c r="N301" i="2"/>
  <c r="N302" i="2"/>
  <c r="N303" i="2"/>
  <c r="N304" i="2"/>
  <c r="N305" i="2"/>
  <c r="N306" i="2"/>
  <c r="N307" i="2"/>
  <c r="N308" i="2"/>
  <c r="N309" i="2"/>
  <c r="N310" i="2"/>
  <c r="N311" i="2"/>
  <c r="N312" i="2"/>
  <c r="N313" i="2"/>
  <c r="N314" i="2"/>
  <c r="N315" i="2"/>
  <c r="N316" i="2"/>
  <c r="N317" i="2"/>
  <c r="N318" i="2"/>
  <c r="N319" i="2"/>
  <c r="N320" i="2"/>
  <c r="N321" i="2"/>
  <c r="N322" i="2"/>
  <c r="N323" i="2"/>
  <c r="N324" i="2"/>
  <c r="N325" i="2"/>
  <c r="N326" i="2"/>
  <c r="N327" i="2"/>
  <c r="N328" i="2"/>
  <c r="N329" i="2"/>
  <c r="N330" i="2"/>
  <c r="N331" i="2"/>
  <c r="N332" i="2"/>
  <c r="N333" i="2"/>
  <c r="N334" i="2"/>
  <c r="N335" i="2"/>
  <c r="N336" i="2"/>
  <c r="N337" i="2"/>
  <c r="N338" i="2"/>
  <c r="N339" i="2"/>
  <c r="N340" i="2"/>
  <c r="N341" i="2"/>
  <c r="N342" i="2"/>
  <c r="N343" i="2"/>
  <c r="N344" i="2"/>
  <c r="N345" i="2"/>
  <c r="N346" i="2"/>
  <c r="N347" i="2"/>
  <c r="N348" i="2"/>
  <c r="N349" i="2"/>
  <c r="N350" i="2"/>
  <c r="N351" i="2"/>
  <c r="N352" i="2"/>
  <c r="N353" i="2"/>
  <c r="N354" i="2"/>
  <c r="N355" i="2"/>
  <c r="N356" i="2"/>
  <c r="N357" i="2"/>
  <c r="N358" i="2"/>
  <c r="N359" i="2"/>
  <c r="N360" i="2"/>
  <c r="N361" i="2"/>
  <c r="N362" i="2"/>
  <c r="N363" i="2"/>
  <c r="N364" i="2"/>
  <c r="N365" i="2"/>
  <c r="N366" i="2"/>
  <c r="N367" i="2"/>
  <c r="N368" i="2"/>
  <c r="N369" i="2"/>
  <c r="N370" i="2"/>
  <c r="N371" i="2"/>
  <c r="N372" i="2"/>
  <c r="N373" i="2"/>
  <c r="N374" i="2"/>
  <c r="N375" i="2"/>
  <c r="N376" i="2"/>
  <c r="N377" i="2"/>
  <c r="N378" i="2"/>
  <c r="N379" i="2"/>
  <c r="N380" i="2"/>
  <c r="N257" i="2"/>
  <c r="N256" i="2"/>
  <c r="N255" i="2"/>
  <c r="N248" i="2"/>
  <c r="N249" i="2"/>
  <c r="N250" i="2"/>
  <c r="N251" i="2"/>
  <c r="N252" i="2"/>
  <c r="N247" i="2"/>
  <c r="N246" i="2"/>
  <c r="N245" i="2"/>
  <c r="N244" i="2"/>
  <c r="N227" i="2"/>
  <c r="N228" i="2"/>
  <c r="N229" i="2"/>
  <c r="N230" i="2"/>
  <c r="N231" i="2"/>
  <c r="N232" i="2"/>
  <c r="N233" i="2"/>
  <c r="N234" i="2"/>
  <c r="N235" i="2"/>
  <c r="N236" i="2"/>
  <c r="N237" i="2"/>
  <c r="N238" i="2"/>
  <c r="N239" i="2"/>
  <c r="N240" i="2"/>
  <c r="N241" i="2"/>
  <c r="N226" i="2"/>
  <c r="N225" i="2"/>
  <c r="N224" i="2"/>
  <c r="N219" i="2"/>
  <c r="N218" i="2"/>
  <c r="N217" i="2"/>
  <c r="N185" i="2"/>
  <c r="N186" i="2"/>
  <c r="N187" i="2"/>
  <c r="N188" i="2"/>
  <c r="N189" i="2"/>
  <c r="N190" i="2"/>
  <c r="N191" i="2"/>
  <c r="N192" i="2"/>
  <c r="N193" i="2"/>
  <c r="N194" i="2"/>
  <c r="N195" i="2"/>
  <c r="N196" i="2"/>
  <c r="N197" i="2"/>
  <c r="N198" i="2"/>
  <c r="N199" i="2"/>
  <c r="N200" i="2"/>
  <c r="N201" i="2"/>
  <c r="N202" i="2"/>
  <c r="N203" i="2"/>
  <c r="N204" i="2"/>
  <c r="N205" i="2"/>
  <c r="Q205" i="2" s="1"/>
  <c r="L205" i="4" s="1"/>
  <c r="M205" i="4" s="1"/>
  <c r="N206" i="2"/>
  <c r="Q206" i="2" s="1"/>
  <c r="L206" i="4" s="1"/>
  <c r="M206" i="4" s="1"/>
  <c r="N207" i="2"/>
  <c r="Q207" i="2" s="1"/>
  <c r="L207" i="4" s="1"/>
  <c r="M207" i="4" s="1"/>
  <c r="N208" i="2"/>
  <c r="Q208" i="2" s="1"/>
  <c r="L208" i="4" s="1"/>
  <c r="M208" i="4" s="1"/>
  <c r="N209" i="2"/>
  <c r="Q209" i="2" s="1"/>
  <c r="L209" i="4" s="1"/>
  <c r="M209" i="4" s="1"/>
  <c r="N210" i="2"/>
  <c r="Q210" i="2" s="1"/>
  <c r="L210" i="4" s="1"/>
  <c r="M210" i="4" s="1"/>
  <c r="N211" i="2"/>
  <c r="Q211" i="2" s="1"/>
  <c r="L211" i="4" s="1"/>
  <c r="M211" i="4" s="1"/>
  <c r="N212" i="2"/>
  <c r="N213" i="2"/>
  <c r="N184" i="2"/>
  <c r="N183" i="2"/>
  <c r="N182" i="2"/>
  <c r="N156" i="2"/>
  <c r="Q156" i="2" s="1"/>
  <c r="L156" i="4" s="1"/>
  <c r="M156" i="4" s="1"/>
  <c r="N157" i="2"/>
  <c r="Q157" i="2" s="1"/>
  <c r="L157" i="4" s="1"/>
  <c r="M157" i="4" s="1"/>
  <c r="N158" i="2"/>
  <c r="N159" i="2"/>
  <c r="N160" i="2"/>
  <c r="Q160" i="2" s="1"/>
  <c r="L160" i="4" s="1"/>
  <c r="M160" i="4" s="1"/>
  <c r="N161" i="2"/>
  <c r="Q161" i="2" s="1"/>
  <c r="L161" i="4" s="1"/>
  <c r="M161" i="4" s="1"/>
  <c r="N162" i="2"/>
  <c r="Q162" i="2" s="1"/>
  <c r="L162" i="4" s="1"/>
  <c r="M162" i="4" s="1"/>
  <c r="N163" i="2"/>
  <c r="Q163" i="2" s="1"/>
  <c r="L163" i="4" s="1"/>
  <c r="M163" i="4" s="1"/>
  <c r="N164" i="2"/>
  <c r="Q164" i="2" s="1"/>
  <c r="L164" i="4" s="1"/>
  <c r="M164" i="4" s="1"/>
  <c r="N165" i="2"/>
  <c r="Q165" i="2" s="1"/>
  <c r="L165" i="4" s="1"/>
  <c r="M165" i="4" s="1"/>
  <c r="N166" i="2"/>
  <c r="Q166" i="2" s="1"/>
  <c r="L166" i="4" s="1"/>
  <c r="M166" i="4" s="1"/>
  <c r="N167" i="2"/>
  <c r="Q167" i="2" s="1"/>
  <c r="L167" i="4" s="1"/>
  <c r="M167" i="4" s="1"/>
  <c r="N168" i="2"/>
  <c r="Q168" i="2" s="1"/>
  <c r="L168" i="4" s="1"/>
  <c r="N169" i="2"/>
  <c r="Q169" i="2" s="1"/>
  <c r="L169" i="4" s="1"/>
  <c r="M169" i="4" s="1"/>
  <c r="N170" i="2"/>
  <c r="Q170" i="2" s="1"/>
  <c r="L170" i="4" s="1"/>
  <c r="N171" i="2"/>
  <c r="Q171" i="2" s="1"/>
  <c r="L171" i="4" s="1"/>
  <c r="M171" i="4" s="1"/>
  <c r="N172" i="2"/>
  <c r="Q172" i="2" s="1"/>
  <c r="L172" i="4" s="1"/>
  <c r="M172" i="4" s="1"/>
  <c r="N173" i="2"/>
  <c r="N174" i="2"/>
  <c r="N175" i="2"/>
  <c r="Q175" i="2" s="1"/>
  <c r="L175" i="4" s="1"/>
  <c r="M175" i="4" s="1"/>
  <c r="N176" i="2"/>
  <c r="N177" i="2"/>
  <c r="N178" i="2"/>
  <c r="N179" i="2"/>
  <c r="N155" i="2"/>
  <c r="Q155" i="2" s="1"/>
  <c r="L155" i="4" s="1"/>
  <c r="M155" i="4" s="1"/>
  <c r="Q154" i="2"/>
  <c r="L154" i="4" s="1"/>
  <c r="M154" i="4" s="1"/>
  <c r="N131" i="2"/>
  <c r="Q131" i="2" s="1"/>
  <c r="L132" i="4" s="1"/>
  <c r="M132" i="4" s="1"/>
  <c r="N132" i="2"/>
  <c r="Q132" i="2" s="1"/>
  <c r="L133" i="4" s="1"/>
  <c r="M133" i="4" s="1"/>
  <c r="N133" i="2"/>
  <c r="Q133" i="2" s="1"/>
  <c r="L134" i="4" s="1"/>
  <c r="M134" i="4" s="1"/>
  <c r="N134" i="2"/>
  <c r="Q134" i="2" s="1"/>
  <c r="L135" i="4" s="1"/>
  <c r="M135" i="4" s="1"/>
  <c r="N135" i="2"/>
  <c r="Q135" i="2" s="1"/>
  <c r="L136" i="4" s="1"/>
  <c r="M136" i="4" s="1"/>
  <c r="N136" i="2"/>
  <c r="Q136" i="2" s="1"/>
  <c r="L137" i="4" s="1"/>
  <c r="M137" i="4" s="1"/>
  <c r="N137" i="2"/>
  <c r="Q137" i="2" s="1"/>
  <c r="L138" i="4" s="1"/>
  <c r="M138" i="4" s="1"/>
  <c r="N138" i="2"/>
  <c r="Q138" i="2" s="1"/>
  <c r="L139" i="4" s="1"/>
  <c r="M139" i="4" s="1"/>
  <c r="N139" i="2"/>
  <c r="Q139" i="2" s="1"/>
  <c r="L140" i="4" s="1"/>
  <c r="N140" i="2"/>
  <c r="Q140" i="2" s="1"/>
  <c r="L141" i="4" s="1"/>
  <c r="M141" i="4" s="1"/>
  <c r="N141" i="2"/>
  <c r="Q141" i="2" s="1"/>
  <c r="L142" i="4" s="1"/>
  <c r="M142" i="4" s="1"/>
  <c r="N142" i="2"/>
  <c r="Q142" i="2" s="1"/>
  <c r="L143" i="4" s="1"/>
  <c r="M143" i="4" s="1"/>
  <c r="N143" i="2"/>
  <c r="Q143" i="2" s="1"/>
  <c r="L144" i="4" s="1"/>
  <c r="M144" i="4" s="1"/>
  <c r="N144" i="2"/>
  <c r="Q144" i="2" s="1"/>
  <c r="L145" i="4" s="1"/>
  <c r="M145" i="4" s="1"/>
  <c r="N145" i="2"/>
  <c r="N146" i="2"/>
  <c r="N147" i="2"/>
  <c r="N148" i="2"/>
  <c r="N149" i="2"/>
  <c r="N130" i="2"/>
  <c r="Q130" i="2" s="1"/>
  <c r="L131" i="4" s="1"/>
  <c r="M131" i="4" s="1"/>
  <c r="N114" i="2"/>
  <c r="Q114" i="2" s="1"/>
  <c r="L115" i="4" s="1"/>
  <c r="M115" i="4" s="1"/>
  <c r="N115" i="2"/>
  <c r="Q115" i="2" s="1"/>
  <c r="L116" i="4" s="1"/>
  <c r="M116" i="4" s="1"/>
  <c r="N116" i="2"/>
  <c r="Q116" i="2" s="1"/>
  <c r="L117" i="4" s="1"/>
  <c r="M117" i="4" s="1"/>
  <c r="N117" i="2"/>
  <c r="Q117" i="2" s="1"/>
  <c r="L118" i="4" s="1"/>
  <c r="M118" i="4" s="1"/>
  <c r="N118" i="2"/>
  <c r="Q118" i="2" s="1"/>
  <c r="L119" i="4" s="1"/>
  <c r="M119" i="4" s="1"/>
  <c r="N119" i="2"/>
  <c r="Q119" i="2" s="1"/>
  <c r="L120" i="4" s="1"/>
  <c r="M120" i="4" s="1"/>
  <c r="N120" i="2"/>
  <c r="Q120" i="2" s="1"/>
  <c r="L121" i="4" s="1"/>
  <c r="M121" i="4" s="1"/>
  <c r="N121" i="2"/>
  <c r="Q121" i="2" s="1"/>
  <c r="L122" i="4" s="1"/>
  <c r="M122" i="4" s="1"/>
  <c r="N122" i="2"/>
  <c r="N123" i="2"/>
  <c r="N124" i="2"/>
  <c r="N125" i="2"/>
  <c r="N126" i="2"/>
  <c r="N127" i="2"/>
  <c r="N113" i="2"/>
  <c r="Q113" i="2" s="1"/>
  <c r="L114" i="4" s="1"/>
  <c r="M114" i="4" s="1"/>
  <c r="N112" i="2"/>
  <c r="Q112" i="2" s="1"/>
  <c r="L113" i="4" s="1"/>
  <c r="M113" i="4" s="1"/>
  <c r="N111" i="2"/>
  <c r="Q111" i="2" s="1"/>
  <c r="L112" i="4" s="1"/>
  <c r="M112" i="4" s="1"/>
  <c r="N110" i="2"/>
  <c r="Q110" i="2" s="1"/>
  <c r="L111" i="4" s="1"/>
  <c r="M111" i="4" s="1"/>
  <c r="N93" i="2"/>
  <c r="N94" i="2"/>
  <c r="N95" i="2"/>
  <c r="N96" i="2"/>
  <c r="N97" i="2"/>
  <c r="N98" i="2"/>
  <c r="N99" i="2"/>
  <c r="N100" i="2"/>
  <c r="N101" i="2"/>
  <c r="N102" i="2"/>
  <c r="N103" i="2"/>
  <c r="N104" i="2"/>
  <c r="N105" i="2"/>
  <c r="N106" i="2"/>
  <c r="N107" i="2"/>
  <c r="N92" i="2"/>
  <c r="N91" i="2"/>
  <c r="N90" i="2"/>
  <c r="N81" i="2"/>
  <c r="Q81" i="2" s="1"/>
  <c r="L82" i="4" s="1"/>
  <c r="M82" i="4" s="1"/>
  <c r="N82" i="2"/>
  <c r="Q82" i="2" s="1"/>
  <c r="L83" i="4" s="1"/>
  <c r="M83" i="4" s="1"/>
  <c r="N83" i="2"/>
  <c r="Q83" i="2" s="1"/>
  <c r="L84" i="4" s="1"/>
  <c r="M84" i="4" s="1"/>
  <c r="N84" i="2"/>
  <c r="Q84" i="2" s="1"/>
  <c r="L85" i="4" s="1"/>
  <c r="M85" i="4" s="1"/>
  <c r="N85" i="2"/>
  <c r="Q85" i="2" s="1"/>
  <c r="L86" i="4" s="1"/>
  <c r="M86" i="4" s="1"/>
  <c r="N86" i="2"/>
  <c r="Q86" i="2" s="1"/>
  <c r="L87" i="4" s="1"/>
  <c r="M87" i="4" s="1"/>
  <c r="N87" i="2"/>
  <c r="Q87" i="2" s="1"/>
  <c r="L88" i="4" s="1"/>
  <c r="M88" i="4" s="1"/>
  <c r="N80" i="2"/>
  <c r="Q80" i="2" s="1"/>
  <c r="L81" i="4" s="1"/>
  <c r="M81" i="4" s="1"/>
  <c r="M89" i="4" s="1"/>
  <c r="N26" i="2"/>
  <c r="Q26" i="2" s="1"/>
  <c r="L27" i="4" s="1"/>
  <c r="M27" i="4" s="1"/>
  <c r="N27" i="2"/>
  <c r="Q27" i="2" s="1"/>
  <c r="L28" i="4" s="1"/>
  <c r="M28" i="4" s="1"/>
  <c r="N28" i="2"/>
  <c r="Q28" i="2" s="1"/>
  <c r="L29" i="4" s="1"/>
  <c r="M29" i="4" s="1"/>
  <c r="N29" i="2"/>
  <c r="Q29" i="2" s="1"/>
  <c r="L30" i="4" s="1"/>
  <c r="M30" i="4" s="1"/>
  <c r="N30" i="2"/>
  <c r="Q30" i="2" s="1"/>
  <c r="L31" i="4" s="1"/>
  <c r="M31" i="4" s="1"/>
  <c r="N31" i="2"/>
  <c r="Q31" i="2" s="1"/>
  <c r="L32" i="4" s="1"/>
  <c r="M32" i="4" s="1"/>
  <c r="N32" i="2"/>
  <c r="Q32" i="2" s="1"/>
  <c r="L33" i="4" s="1"/>
  <c r="M33" i="4" s="1"/>
  <c r="N33" i="2"/>
  <c r="Q33" i="2" s="1"/>
  <c r="L34" i="4" s="1"/>
  <c r="M34" i="4" s="1"/>
  <c r="N34" i="2"/>
  <c r="Q34" i="2" s="1"/>
  <c r="L35" i="4" s="1"/>
  <c r="M35" i="4" s="1"/>
  <c r="N35" i="2"/>
  <c r="Q35" i="2" s="1"/>
  <c r="L36" i="4" s="1"/>
  <c r="M36" i="4" s="1"/>
  <c r="N36" i="2"/>
  <c r="Q36" i="2" s="1"/>
  <c r="L37" i="4" s="1"/>
  <c r="M37" i="4" s="1"/>
  <c r="N37" i="2"/>
  <c r="Q37" i="2" s="1"/>
  <c r="L38" i="4" s="1"/>
  <c r="M38" i="4" s="1"/>
  <c r="N38" i="2"/>
  <c r="Q38" i="2" s="1"/>
  <c r="L39" i="4" s="1"/>
  <c r="M39" i="4" s="1"/>
  <c r="N39" i="2"/>
  <c r="Q39" i="2" s="1"/>
  <c r="L40" i="4" s="1"/>
  <c r="M40" i="4" s="1"/>
  <c r="N40" i="2"/>
  <c r="Q40" i="2" s="1"/>
  <c r="L41" i="4" s="1"/>
  <c r="M41" i="4" s="1"/>
  <c r="N41" i="2"/>
  <c r="Q41" i="2" s="1"/>
  <c r="L42" i="4" s="1"/>
  <c r="M42" i="4" s="1"/>
  <c r="N42" i="2"/>
  <c r="Q42" i="2" s="1"/>
  <c r="L43" i="4" s="1"/>
  <c r="M43" i="4" s="1"/>
  <c r="N43" i="2"/>
  <c r="Q43" i="2" s="1"/>
  <c r="L44" i="4" s="1"/>
  <c r="M44" i="4" s="1"/>
  <c r="N44" i="2"/>
  <c r="Q44" i="2" s="1"/>
  <c r="L45" i="4" s="1"/>
  <c r="M45" i="4" s="1"/>
  <c r="N45" i="2"/>
  <c r="Q45" i="2" s="1"/>
  <c r="L46" i="4" s="1"/>
  <c r="M46" i="4" s="1"/>
  <c r="N46" i="2"/>
  <c r="Q46" i="2" s="1"/>
  <c r="L47" i="4" s="1"/>
  <c r="M47" i="4" s="1"/>
  <c r="N47" i="2"/>
  <c r="Q47" i="2" s="1"/>
  <c r="L48" i="4" s="1"/>
  <c r="M48" i="4" s="1"/>
  <c r="N48" i="2"/>
  <c r="Q48" i="2" s="1"/>
  <c r="L49" i="4" s="1"/>
  <c r="M49" i="4" s="1"/>
  <c r="N49" i="2"/>
  <c r="Q49" i="2" s="1"/>
  <c r="L50" i="4" s="1"/>
  <c r="M50" i="4" s="1"/>
  <c r="N50" i="2"/>
  <c r="Q50" i="2" s="1"/>
  <c r="L51" i="4" s="1"/>
  <c r="M51" i="4" s="1"/>
  <c r="N51" i="2"/>
  <c r="Q51" i="2" s="1"/>
  <c r="L52" i="4" s="1"/>
  <c r="M52" i="4" s="1"/>
  <c r="N52" i="2"/>
  <c r="Q52" i="2" s="1"/>
  <c r="L53" i="4" s="1"/>
  <c r="M53" i="4" s="1"/>
  <c r="N53" i="2"/>
  <c r="Q53" i="2" s="1"/>
  <c r="L54" i="4" s="1"/>
  <c r="M54" i="4" s="1"/>
  <c r="N54" i="2"/>
  <c r="Q54" i="2" s="1"/>
  <c r="L55" i="4" s="1"/>
  <c r="M55" i="4" s="1"/>
  <c r="N55" i="2"/>
  <c r="Q55" i="2" s="1"/>
  <c r="L56" i="4" s="1"/>
  <c r="M56" i="4" s="1"/>
  <c r="N56" i="2"/>
  <c r="Q56" i="2" s="1"/>
  <c r="L57" i="4" s="1"/>
  <c r="M57" i="4" s="1"/>
  <c r="N57" i="2"/>
  <c r="Q57" i="2" s="1"/>
  <c r="L58" i="4" s="1"/>
  <c r="M58" i="4" s="1"/>
  <c r="N58" i="2"/>
  <c r="Q58" i="2" s="1"/>
  <c r="L59" i="4" s="1"/>
  <c r="M59" i="4" s="1"/>
  <c r="N59" i="2"/>
  <c r="Q59" i="2" s="1"/>
  <c r="L60" i="4" s="1"/>
  <c r="M60" i="4" s="1"/>
  <c r="N60" i="2"/>
  <c r="Q60" i="2" s="1"/>
  <c r="L61" i="4" s="1"/>
  <c r="M61" i="4" s="1"/>
  <c r="N61" i="2"/>
  <c r="Q61" i="2" s="1"/>
  <c r="L62" i="4" s="1"/>
  <c r="M62" i="4" s="1"/>
  <c r="N62" i="2"/>
  <c r="Q62" i="2" s="1"/>
  <c r="L63" i="4" s="1"/>
  <c r="M63" i="4" s="1"/>
  <c r="N63" i="2"/>
  <c r="Q63" i="2" s="1"/>
  <c r="L64" i="4" s="1"/>
  <c r="M64" i="4" s="1"/>
  <c r="N64" i="2"/>
  <c r="Q64" i="2" s="1"/>
  <c r="L65" i="4" s="1"/>
  <c r="M65" i="4" s="1"/>
  <c r="N65" i="2"/>
  <c r="Q65" i="2" s="1"/>
  <c r="L66" i="4" s="1"/>
  <c r="M66" i="4" s="1"/>
  <c r="N66" i="2"/>
  <c r="Q66" i="2" s="1"/>
  <c r="L67" i="4" s="1"/>
  <c r="M67" i="4" s="1"/>
  <c r="N67" i="2"/>
  <c r="Q67" i="2" s="1"/>
  <c r="L68" i="4" s="1"/>
  <c r="M68" i="4" s="1"/>
  <c r="N68" i="2"/>
  <c r="Q68" i="2" s="1"/>
  <c r="L69" i="4" s="1"/>
  <c r="M69" i="4" s="1"/>
  <c r="N69" i="2"/>
  <c r="Q69" i="2" s="1"/>
  <c r="L70" i="4" s="1"/>
  <c r="M70" i="4" s="1"/>
  <c r="N70" i="2"/>
  <c r="Q70" i="2" s="1"/>
  <c r="L71" i="4" s="1"/>
  <c r="M71" i="4" s="1"/>
  <c r="N71" i="2"/>
  <c r="Q71" i="2" s="1"/>
  <c r="L72" i="4" s="1"/>
  <c r="M72" i="4" s="1"/>
  <c r="N72" i="2"/>
  <c r="Q72" i="2" s="1"/>
  <c r="L73" i="4" s="1"/>
  <c r="M73" i="4" s="1"/>
  <c r="N73" i="2"/>
  <c r="Q73" i="2" s="1"/>
  <c r="L74" i="4" s="1"/>
  <c r="M74" i="4" s="1"/>
  <c r="N74" i="2"/>
  <c r="Q74" i="2" s="1"/>
  <c r="L75" i="4" s="1"/>
  <c r="M75" i="4" s="1"/>
  <c r="N75" i="2"/>
  <c r="Q75" i="2" s="1"/>
  <c r="L76" i="4" s="1"/>
  <c r="M76" i="4" s="1"/>
  <c r="N76" i="2"/>
  <c r="Q76" i="2" s="1"/>
  <c r="L77" i="4" s="1"/>
  <c r="M77" i="4" s="1"/>
  <c r="N77" i="2"/>
  <c r="Q77" i="2" s="1"/>
  <c r="L78" i="4" s="1"/>
  <c r="M78" i="4" s="1"/>
  <c r="N11" i="2"/>
  <c r="Q11" i="2" s="1"/>
  <c r="L12" i="4" s="1"/>
  <c r="M12" i="4" s="1"/>
  <c r="Q10" i="2"/>
  <c r="N14" i="2"/>
  <c r="Q14" i="2" s="1"/>
  <c r="L15" i="4" s="1"/>
  <c r="M15" i="4" s="1"/>
  <c r="N13" i="2"/>
  <c r="Q13" i="2" s="1"/>
  <c r="L14" i="4" s="1"/>
  <c r="M14" i="4" s="1"/>
  <c r="N12" i="2"/>
  <c r="Q12" i="2" s="1"/>
  <c r="L13" i="4" s="1"/>
  <c r="M13" i="4" s="1"/>
  <c r="N15" i="2"/>
  <c r="Q15" i="2" s="1"/>
  <c r="L16" i="4" s="1"/>
  <c r="M16" i="4" s="1"/>
  <c r="N16" i="2"/>
  <c r="Q16" i="2" s="1"/>
  <c r="L17" i="4" s="1"/>
  <c r="M17" i="4" s="1"/>
  <c r="N17" i="2"/>
  <c r="Q17" i="2" s="1"/>
  <c r="L18" i="4" s="1"/>
  <c r="M18" i="4" s="1"/>
  <c r="N18" i="2"/>
  <c r="Q18" i="2" s="1"/>
  <c r="L19" i="4" s="1"/>
  <c r="M19" i="4" s="1"/>
  <c r="N19" i="2"/>
  <c r="Q19" i="2" s="1"/>
  <c r="L20" i="4" s="1"/>
  <c r="M20" i="4" s="1"/>
  <c r="N20" i="2"/>
  <c r="Q20" i="2" s="1"/>
  <c r="L21" i="4" s="1"/>
  <c r="M21" i="4" s="1"/>
  <c r="N21" i="2"/>
  <c r="Q21" i="2" s="1"/>
  <c r="L22" i="4" s="1"/>
  <c r="M22" i="4" s="1"/>
  <c r="N22" i="2"/>
  <c r="Q22" i="2" s="1"/>
  <c r="L23" i="4" s="1"/>
  <c r="M23" i="4" s="1"/>
  <c r="N23" i="2"/>
  <c r="Q23" i="2" s="1"/>
  <c r="L24" i="4" s="1"/>
  <c r="M24" i="4" s="1"/>
  <c r="N24" i="2"/>
  <c r="Q24" i="2" s="1"/>
  <c r="L25" i="4" s="1"/>
  <c r="M25" i="4" s="1"/>
  <c r="N25" i="2"/>
  <c r="Q25" i="2" s="1"/>
  <c r="L26" i="4" s="1"/>
  <c r="M26" i="4" s="1"/>
  <c r="M450" i="4" l="1"/>
  <c r="M396" i="4"/>
  <c r="O396" i="4"/>
  <c r="P396" i="4" s="1"/>
  <c r="M168" i="4"/>
  <c r="O168" i="4"/>
  <c r="P168" i="4" s="1"/>
  <c r="M129" i="4"/>
  <c r="M407" i="4"/>
  <c r="L11" i="3"/>
  <c r="M11" i="3" s="1"/>
  <c r="L11" i="4"/>
  <c r="M11" i="4" s="1"/>
  <c r="M79" i="4" s="1"/>
  <c r="M140" i="4"/>
  <c r="M151" i="4" s="1"/>
  <c r="O140" i="4"/>
  <c r="P140" i="4" s="1"/>
  <c r="M170" i="4"/>
  <c r="O170" i="4"/>
  <c r="P170" i="4" s="1"/>
  <c r="M180" i="4"/>
  <c r="M214" i="4"/>
  <c r="M416" i="4"/>
  <c r="M459" i="4"/>
  <c r="L155" i="3"/>
  <c r="M155" i="3" s="1"/>
  <c r="L172" i="3"/>
  <c r="M172" i="3" s="1"/>
  <c r="L170" i="3"/>
  <c r="O170" i="3" s="1"/>
  <c r="P170" i="3" s="1"/>
  <c r="L168" i="3"/>
  <c r="O168" i="3" s="1"/>
  <c r="P168" i="3" s="1"/>
  <c r="L166" i="3"/>
  <c r="M166" i="3" s="1"/>
  <c r="L164" i="3"/>
  <c r="M164" i="3" s="1"/>
  <c r="L162" i="3"/>
  <c r="M162" i="3" s="1"/>
  <c r="L160" i="3"/>
  <c r="M160" i="3" s="1"/>
  <c r="L156" i="3"/>
  <c r="M156" i="3" s="1"/>
  <c r="L154" i="3"/>
  <c r="M154" i="3" s="1"/>
  <c r="L175" i="3"/>
  <c r="M175" i="3" s="1"/>
  <c r="L171" i="3"/>
  <c r="M171" i="3" s="1"/>
  <c r="L169" i="3"/>
  <c r="M169" i="3" s="1"/>
  <c r="L167" i="3"/>
  <c r="M167" i="3" s="1"/>
  <c r="L165" i="3"/>
  <c r="M165" i="3" s="1"/>
  <c r="L163" i="3"/>
  <c r="M163" i="3" s="1"/>
  <c r="L161" i="3"/>
  <c r="M161" i="3" s="1"/>
  <c r="L157" i="3"/>
  <c r="M157" i="3" s="1"/>
  <c r="L23" i="3"/>
  <c r="M23" i="3" s="1"/>
  <c r="L59" i="3"/>
  <c r="M59" i="3" s="1"/>
  <c r="L35" i="3"/>
  <c r="M35" i="3" s="1"/>
  <c r="L144" i="3"/>
  <c r="M144" i="3" s="1"/>
  <c r="L207" i="3"/>
  <c r="L419" i="3"/>
  <c r="M419" i="3" s="1"/>
  <c r="L13" i="3"/>
  <c r="M13" i="3" s="1"/>
  <c r="L75" i="3"/>
  <c r="M75" i="3" s="1"/>
  <c r="L63" i="3"/>
  <c r="M63" i="3" s="1"/>
  <c r="L47" i="3"/>
  <c r="L31" i="3"/>
  <c r="M31" i="3" s="1"/>
  <c r="L82" i="3"/>
  <c r="M82" i="3" s="1"/>
  <c r="L119" i="3"/>
  <c r="M119" i="3" s="1"/>
  <c r="L136" i="3"/>
  <c r="M136" i="3" s="1"/>
  <c r="L211" i="3"/>
  <c r="M211" i="3" s="1"/>
  <c r="L385" i="3"/>
  <c r="M385" i="3" s="1"/>
  <c r="L395" i="3"/>
  <c r="M395" i="3" s="1"/>
  <c r="L443" i="3"/>
  <c r="M443" i="3" s="1"/>
  <c r="L435" i="3"/>
  <c r="M435" i="3" s="1"/>
  <c r="L423" i="3"/>
  <c r="M423" i="3" s="1"/>
  <c r="L474" i="3"/>
  <c r="L26" i="3"/>
  <c r="M26" i="3" s="1"/>
  <c r="L22" i="3"/>
  <c r="M22" i="3" s="1"/>
  <c r="L18" i="3"/>
  <c r="M18" i="3" s="1"/>
  <c r="L14" i="3"/>
  <c r="M14" i="3" s="1"/>
  <c r="L78" i="3"/>
  <c r="M78" i="3" s="1"/>
  <c r="L74" i="3"/>
  <c r="M74" i="3" s="1"/>
  <c r="L70" i="3"/>
  <c r="M70" i="3" s="1"/>
  <c r="L66" i="3"/>
  <c r="M66" i="3" s="1"/>
  <c r="L62" i="3"/>
  <c r="M62" i="3" s="1"/>
  <c r="L58" i="3"/>
  <c r="M58" i="3" s="1"/>
  <c r="L54" i="3"/>
  <c r="M54" i="3" s="1"/>
  <c r="L50" i="3"/>
  <c r="M50" i="3" s="1"/>
  <c r="L46" i="3"/>
  <c r="L42" i="3"/>
  <c r="M42" i="3" s="1"/>
  <c r="L38" i="3"/>
  <c r="L34" i="3"/>
  <c r="M34" i="3" s="1"/>
  <c r="L30" i="3"/>
  <c r="M30" i="3" s="1"/>
  <c r="L81" i="3"/>
  <c r="M81" i="3" s="1"/>
  <c r="L85" i="3"/>
  <c r="M85" i="3" s="1"/>
  <c r="L113" i="3"/>
  <c r="M113" i="3" s="1"/>
  <c r="L122" i="3"/>
  <c r="M122" i="3" s="1"/>
  <c r="L118" i="3"/>
  <c r="M118" i="3" s="1"/>
  <c r="L131" i="3"/>
  <c r="M131" i="3" s="1"/>
  <c r="L143" i="3"/>
  <c r="M143" i="3" s="1"/>
  <c r="L139" i="3"/>
  <c r="M139" i="3" s="1"/>
  <c r="L135" i="3"/>
  <c r="M135" i="3" s="1"/>
  <c r="L210" i="3"/>
  <c r="M210" i="3" s="1"/>
  <c r="L206" i="3"/>
  <c r="M206" i="3" s="1"/>
  <c r="L386" i="3"/>
  <c r="M386" i="3" s="1"/>
  <c r="L390" i="3"/>
  <c r="M390" i="3" s="1"/>
  <c r="L420" i="3"/>
  <c r="M420" i="3" s="1"/>
  <c r="L446" i="3"/>
  <c r="M446" i="3" s="1"/>
  <c r="L442" i="3"/>
  <c r="M442" i="3" s="1"/>
  <c r="L438" i="3"/>
  <c r="M438" i="3" s="1"/>
  <c r="L434" i="3"/>
  <c r="M434" i="3" s="1"/>
  <c r="L430" i="3"/>
  <c r="M430" i="3" s="1"/>
  <c r="L426" i="3"/>
  <c r="M426" i="3" s="1"/>
  <c r="L422" i="3"/>
  <c r="M422" i="3" s="1"/>
  <c r="L455" i="3"/>
  <c r="M455" i="3" s="1"/>
  <c r="L12" i="3"/>
  <c r="M12" i="3" s="1"/>
  <c r="L67" i="3"/>
  <c r="M67" i="3" s="1"/>
  <c r="L55" i="3"/>
  <c r="M55" i="3" s="1"/>
  <c r="L43" i="3"/>
  <c r="L86" i="3"/>
  <c r="M86" i="3" s="1"/>
  <c r="L112" i="3"/>
  <c r="M112" i="3" s="1"/>
  <c r="L115" i="3"/>
  <c r="M115" i="3" s="1"/>
  <c r="L140" i="3"/>
  <c r="L391" i="3"/>
  <c r="M391" i="3" s="1"/>
  <c r="L439" i="3"/>
  <c r="M439" i="3" s="1"/>
  <c r="L427" i="3"/>
  <c r="M427" i="3" s="1"/>
  <c r="L454" i="3"/>
  <c r="M454" i="3" s="1"/>
  <c r="L25" i="3"/>
  <c r="M25" i="3" s="1"/>
  <c r="L21" i="3"/>
  <c r="M21" i="3" s="1"/>
  <c r="L17" i="3"/>
  <c r="M17" i="3" s="1"/>
  <c r="L15" i="3"/>
  <c r="M15" i="3" s="1"/>
  <c r="L77" i="3"/>
  <c r="M77" i="3" s="1"/>
  <c r="L73" i="3"/>
  <c r="M73" i="3" s="1"/>
  <c r="L69" i="3"/>
  <c r="M69" i="3" s="1"/>
  <c r="L65" i="3"/>
  <c r="M65" i="3" s="1"/>
  <c r="L61" i="3"/>
  <c r="M61" i="3" s="1"/>
  <c r="L57" i="3"/>
  <c r="M57" i="3" s="1"/>
  <c r="L53" i="3"/>
  <c r="M53" i="3" s="1"/>
  <c r="L49" i="3"/>
  <c r="M49" i="3" s="1"/>
  <c r="L45" i="3"/>
  <c r="M45" i="3" s="1"/>
  <c r="L41" i="3"/>
  <c r="M41" i="3" s="1"/>
  <c r="L37" i="3"/>
  <c r="L33" i="3"/>
  <c r="M33" i="3" s="1"/>
  <c r="L29" i="3"/>
  <c r="M29" i="3" s="1"/>
  <c r="L88" i="3"/>
  <c r="M88" i="3" s="1"/>
  <c r="L84" i="3"/>
  <c r="M84" i="3" s="1"/>
  <c r="L114" i="3"/>
  <c r="M114" i="3" s="1"/>
  <c r="L121" i="3"/>
  <c r="M121" i="3" s="1"/>
  <c r="L117" i="3"/>
  <c r="M117" i="3" s="1"/>
  <c r="L142" i="3"/>
  <c r="M142" i="3" s="1"/>
  <c r="L138" i="3"/>
  <c r="M138" i="3" s="1"/>
  <c r="L134" i="3"/>
  <c r="M134" i="3" s="1"/>
  <c r="L209" i="3"/>
  <c r="L205" i="3"/>
  <c r="M205" i="3" s="1"/>
  <c r="L397" i="3"/>
  <c r="M397" i="3" s="1"/>
  <c r="L393" i="3"/>
  <c r="M393" i="3" s="1"/>
  <c r="L389" i="3"/>
  <c r="M389" i="3" s="1"/>
  <c r="L410" i="3"/>
  <c r="M410" i="3" s="1"/>
  <c r="L449" i="3"/>
  <c r="M449" i="3" s="1"/>
  <c r="L445" i="3"/>
  <c r="M445" i="3" s="1"/>
  <c r="L441" i="3"/>
  <c r="M441" i="3" s="1"/>
  <c r="L437" i="3"/>
  <c r="M437" i="3" s="1"/>
  <c r="L433" i="3"/>
  <c r="M433" i="3" s="1"/>
  <c r="L429" i="3"/>
  <c r="M429" i="3" s="1"/>
  <c r="L425" i="3"/>
  <c r="M425" i="3" s="1"/>
  <c r="L421" i="3"/>
  <c r="M421" i="3" s="1"/>
  <c r="L458" i="3"/>
  <c r="M458" i="3" s="1"/>
  <c r="L19" i="3"/>
  <c r="M19" i="3" s="1"/>
  <c r="L71" i="3"/>
  <c r="M71" i="3" s="1"/>
  <c r="L51" i="3"/>
  <c r="M51" i="3" s="1"/>
  <c r="L39" i="3"/>
  <c r="L27" i="3"/>
  <c r="M27" i="3" s="1"/>
  <c r="L132" i="3"/>
  <c r="M132" i="3" s="1"/>
  <c r="L399" i="3"/>
  <c r="L387" i="3"/>
  <c r="L447" i="3"/>
  <c r="M447" i="3" s="1"/>
  <c r="L431" i="3"/>
  <c r="M431" i="3" s="1"/>
  <c r="L456" i="3"/>
  <c r="M456" i="3" s="1"/>
  <c r="L24" i="3"/>
  <c r="M24" i="3" s="1"/>
  <c r="L20" i="3"/>
  <c r="L16" i="3"/>
  <c r="M16" i="3" s="1"/>
  <c r="L76" i="3"/>
  <c r="M76" i="3" s="1"/>
  <c r="L72" i="3"/>
  <c r="M72" i="3" s="1"/>
  <c r="L68" i="3"/>
  <c r="M68" i="3" s="1"/>
  <c r="L64" i="3"/>
  <c r="M64" i="3" s="1"/>
  <c r="L60" i="3"/>
  <c r="M60" i="3" s="1"/>
  <c r="L56" i="3"/>
  <c r="M56" i="3" s="1"/>
  <c r="L52" i="3"/>
  <c r="M52" i="3" s="1"/>
  <c r="L48" i="3"/>
  <c r="L44" i="3"/>
  <c r="M44" i="3" s="1"/>
  <c r="L40" i="3"/>
  <c r="M40" i="3" s="1"/>
  <c r="L36" i="3"/>
  <c r="M36" i="3" s="1"/>
  <c r="L32" i="3"/>
  <c r="M32" i="3" s="1"/>
  <c r="L28" i="3"/>
  <c r="M28" i="3" s="1"/>
  <c r="L87" i="3"/>
  <c r="M87" i="3" s="1"/>
  <c r="L83" i="3"/>
  <c r="M83" i="3" s="1"/>
  <c r="L111" i="3"/>
  <c r="M111" i="3" s="1"/>
  <c r="L120" i="3"/>
  <c r="M120" i="3" s="1"/>
  <c r="L116" i="3"/>
  <c r="M116" i="3" s="1"/>
  <c r="L145" i="3"/>
  <c r="M145" i="3" s="1"/>
  <c r="L141" i="3"/>
  <c r="M141" i="3" s="1"/>
  <c r="L137" i="3"/>
  <c r="M137" i="3" s="1"/>
  <c r="L133" i="3"/>
  <c r="M133" i="3" s="1"/>
  <c r="L208" i="3"/>
  <c r="M208" i="3" s="1"/>
  <c r="L384" i="3"/>
  <c r="M384" i="3" s="1"/>
  <c r="L400" i="3"/>
  <c r="L396" i="3"/>
  <c r="L392" i="3"/>
  <c r="L388" i="3"/>
  <c r="L411" i="3"/>
  <c r="M411" i="3" s="1"/>
  <c r="L412" i="3"/>
  <c r="M412" i="3" s="1"/>
  <c r="L448" i="3"/>
  <c r="M448" i="3" s="1"/>
  <c r="L444" i="3"/>
  <c r="M444" i="3" s="1"/>
  <c r="L440" i="3"/>
  <c r="M440" i="3" s="1"/>
  <c r="L436" i="3"/>
  <c r="M436" i="3" s="1"/>
  <c r="L432" i="3"/>
  <c r="M432" i="3" s="1"/>
  <c r="L428" i="3"/>
  <c r="M428" i="3" s="1"/>
  <c r="L424" i="3"/>
  <c r="M424" i="3" s="1"/>
  <c r="L453" i="3"/>
  <c r="M453" i="3" s="1"/>
  <c r="L457" i="3"/>
  <c r="M457" i="3" s="1"/>
  <c r="R474" i="2"/>
  <c r="R475" i="2" s="1"/>
  <c r="R470" i="2"/>
  <c r="R471" i="2" s="1"/>
  <c r="R467" i="2"/>
  <c r="R466" i="2"/>
  <c r="R465" i="2"/>
  <c r="R464" i="2"/>
  <c r="R463" i="2"/>
  <c r="R462" i="2"/>
  <c r="R458" i="2"/>
  <c r="R457" i="2"/>
  <c r="R456" i="2"/>
  <c r="R455" i="2"/>
  <c r="R454" i="2"/>
  <c r="R453" i="2"/>
  <c r="R449" i="2"/>
  <c r="R448" i="2"/>
  <c r="R447" i="2"/>
  <c r="R446" i="2"/>
  <c r="R445" i="2"/>
  <c r="R444" i="2"/>
  <c r="R443" i="2"/>
  <c r="R442" i="2"/>
  <c r="R441" i="2"/>
  <c r="R440" i="2"/>
  <c r="R439" i="2"/>
  <c r="R438" i="2"/>
  <c r="R437" i="2"/>
  <c r="R436" i="2"/>
  <c r="R435" i="2"/>
  <c r="R434" i="2"/>
  <c r="R433" i="2"/>
  <c r="R432" i="2"/>
  <c r="R431" i="2"/>
  <c r="R430" i="2"/>
  <c r="R429" i="2"/>
  <c r="R428" i="2"/>
  <c r="R427" i="2"/>
  <c r="R426" i="2"/>
  <c r="R425" i="2"/>
  <c r="R424" i="2"/>
  <c r="R423" i="2"/>
  <c r="R422" i="2"/>
  <c r="R421" i="2"/>
  <c r="R420" i="2"/>
  <c r="R419" i="2"/>
  <c r="R415" i="2"/>
  <c r="R414" i="2"/>
  <c r="R413" i="2"/>
  <c r="R412" i="2"/>
  <c r="R411" i="2"/>
  <c r="R410" i="2"/>
  <c r="R416" i="2" s="1"/>
  <c r="R406" i="2"/>
  <c r="R405" i="2"/>
  <c r="R404" i="2"/>
  <c r="R403" i="2"/>
  <c r="R402" i="2"/>
  <c r="R401" i="2"/>
  <c r="R400" i="2"/>
  <c r="R399" i="2"/>
  <c r="R398" i="2"/>
  <c r="R397" i="2"/>
  <c r="R396" i="2"/>
  <c r="R395" i="2"/>
  <c r="R394" i="2"/>
  <c r="R393" i="2"/>
  <c r="R392" i="2"/>
  <c r="R391" i="2"/>
  <c r="R390" i="2"/>
  <c r="R389" i="2"/>
  <c r="R388" i="2"/>
  <c r="R387" i="2"/>
  <c r="R386" i="2"/>
  <c r="R385" i="2"/>
  <c r="R384" i="2"/>
  <c r="R380" i="2"/>
  <c r="R378" i="2"/>
  <c r="R377" i="2"/>
  <c r="R376" i="2"/>
  <c r="R375" i="2"/>
  <c r="R374" i="2"/>
  <c r="R373" i="2"/>
  <c r="R372" i="2"/>
  <c r="R371" i="2"/>
  <c r="R370" i="2"/>
  <c r="R369" i="2"/>
  <c r="R368" i="2"/>
  <c r="R367" i="2"/>
  <c r="R365" i="2"/>
  <c r="R364" i="2"/>
  <c r="R362" i="2"/>
  <c r="R360" i="2"/>
  <c r="R358" i="2"/>
  <c r="R357" i="2"/>
  <c r="R355" i="2"/>
  <c r="R354" i="2"/>
  <c r="R353" i="2"/>
  <c r="R352" i="2"/>
  <c r="R351" i="2"/>
  <c r="R350" i="2"/>
  <c r="R349" i="2"/>
  <c r="R347" i="2"/>
  <c r="R346" i="2"/>
  <c r="R345" i="2"/>
  <c r="R344" i="2"/>
  <c r="R342" i="2"/>
  <c r="R340" i="2"/>
  <c r="R339" i="2"/>
  <c r="R338" i="2"/>
  <c r="R337" i="2"/>
  <c r="R336" i="2"/>
  <c r="R335" i="2"/>
  <c r="R334" i="2"/>
  <c r="R333" i="2"/>
  <c r="R332" i="2"/>
  <c r="R331" i="2"/>
  <c r="R330" i="2"/>
  <c r="R329" i="2"/>
  <c r="R328" i="2"/>
  <c r="R327" i="2"/>
  <c r="R326" i="2"/>
  <c r="R325" i="2"/>
  <c r="R324" i="2"/>
  <c r="R323" i="2"/>
  <c r="R322" i="2"/>
  <c r="R321" i="2"/>
  <c r="R320" i="2"/>
  <c r="R319" i="2"/>
  <c r="R318" i="2"/>
  <c r="R317" i="2"/>
  <c r="R316" i="2"/>
  <c r="R315" i="2"/>
  <c r="R314" i="2"/>
  <c r="R313" i="2"/>
  <c r="R312" i="2"/>
  <c r="R311" i="2"/>
  <c r="R310" i="2"/>
  <c r="R309" i="2"/>
  <c r="R308" i="2"/>
  <c r="R307" i="2"/>
  <c r="R306" i="2"/>
  <c r="R305" i="2"/>
  <c r="R304" i="2"/>
  <c r="R303" i="2"/>
  <c r="R302" i="2"/>
  <c r="R301" i="2"/>
  <c r="R300" i="2"/>
  <c r="R299" i="2"/>
  <c r="R298" i="2"/>
  <c r="R297" i="2"/>
  <c r="R296" i="2"/>
  <c r="R295" i="2"/>
  <c r="R294" i="2"/>
  <c r="R293" i="2"/>
  <c r="R292" i="2"/>
  <c r="R291" i="2"/>
  <c r="R290" i="2"/>
  <c r="R289" i="2"/>
  <c r="R288" i="2"/>
  <c r="R287" i="2"/>
  <c r="R286" i="2"/>
  <c r="R285" i="2"/>
  <c r="R284" i="2"/>
  <c r="R283" i="2"/>
  <c r="R282" i="2"/>
  <c r="R281" i="2"/>
  <c r="R280" i="2"/>
  <c r="R279" i="2"/>
  <c r="R278" i="2"/>
  <c r="R277" i="2"/>
  <c r="R276" i="2"/>
  <c r="R275" i="2"/>
  <c r="R274" i="2"/>
  <c r="R273" i="2"/>
  <c r="R272" i="2"/>
  <c r="R271" i="2"/>
  <c r="R270" i="2"/>
  <c r="R269" i="2"/>
  <c r="R268" i="2"/>
  <c r="R267" i="2"/>
  <c r="R266" i="2"/>
  <c r="R265" i="2"/>
  <c r="R264" i="2"/>
  <c r="R263" i="2"/>
  <c r="R262" i="2"/>
  <c r="R261" i="2"/>
  <c r="R260" i="2"/>
  <c r="R259" i="2"/>
  <c r="R258" i="2"/>
  <c r="R257" i="2"/>
  <c r="R256" i="2"/>
  <c r="R255" i="2"/>
  <c r="R252" i="2"/>
  <c r="R251" i="2"/>
  <c r="R250" i="2"/>
  <c r="R249" i="2"/>
  <c r="R248" i="2"/>
  <c r="R247" i="2"/>
  <c r="R246" i="2"/>
  <c r="R245" i="2"/>
  <c r="R244" i="2"/>
  <c r="R241" i="2"/>
  <c r="R240" i="2"/>
  <c r="R239" i="2"/>
  <c r="R238" i="2"/>
  <c r="R237" i="2"/>
  <c r="R236" i="2"/>
  <c r="R235" i="2"/>
  <c r="R234" i="2"/>
  <c r="R233" i="2"/>
  <c r="R232" i="2"/>
  <c r="R231" i="2"/>
  <c r="R230" i="2"/>
  <c r="R229" i="2"/>
  <c r="R228" i="2"/>
  <c r="R227" i="2"/>
  <c r="R226" i="2"/>
  <c r="R225" i="2"/>
  <c r="R224" i="2"/>
  <c r="R219" i="2"/>
  <c r="R218" i="2"/>
  <c r="R217" i="2"/>
  <c r="R213" i="2"/>
  <c r="R212" i="2"/>
  <c r="R211" i="2"/>
  <c r="R210" i="2"/>
  <c r="R209" i="2"/>
  <c r="R208" i="2"/>
  <c r="R207" i="2"/>
  <c r="R206" i="2"/>
  <c r="R205" i="2"/>
  <c r="R204" i="2"/>
  <c r="R203" i="2"/>
  <c r="R202" i="2"/>
  <c r="R201" i="2"/>
  <c r="R200" i="2"/>
  <c r="R199" i="2"/>
  <c r="R198" i="2"/>
  <c r="R197" i="2"/>
  <c r="R196" i="2"/>
  <c r="R195" i="2"/>
  <c r="R194" i="2"/>
  <c r="R193" i="2"/>
  <c r="R192" i="2"/>
  <c r="R191" i="2"/>
  <c r="R190" i="2"/>
  <c r="R189" i="2"/>
  <c r="R188" i="2"/>
  <c r="R187" i="2"/>
  <c r="R186" i="2"/>
  <c r="R185" i="2"/>
  <c r="R184" i="2"/>
  <c r="R183" i="2"/>
  <c r="R182" i="2"/>
  <c r="R179" i="2"/>
  <c r="R178" i="2"/>
  <c r="R177" i="2"/>
  <c r="R176" i="2"/>
  <c r="R175" i="2"/>
  <c r="R174" i="2"/>
  <c r="R173" i="2"/>
  <c r="R172" i="2"/>
  <c r="R171" i="2"/>
  <c r="R170" i="2"/>
  <c r="R169" i="2"/>
  <c r="R168" i="2"/>
  <c r="R167" i="2"/>
  <c r="R166" i="2"/>
  <c r="R165" i="2"/>
  <c r="R164" i="2"/>
  <c r="R163" i="2"/>
  <c r="R162" i="2"/>
  <c r="R161" i="2"/>
  <c r="R160" i="2"/>
  <c r="R159" i="2"/>
  <c r="R158" i="2"/>
  <c r="R157" i="2"/>
  <c r="R156" i="2"/>
  <c r="R155" i="2"/>
  <c r="R154" i="2"/>
  <c r="R149" i="2"/>
  <c r="R148" i="2"/>
  <c r="R147" i="2"/>
  <c r="R146" i="2"/>
  <c r="R145" i="2"/>
  <c r="R144" i="2"/>
  <c r="R143" i="2"/>
  <c r="R142" i="2"/>
  <c r="R141" i="2"/>
  <c r="R140" i="2"/>
  <c r="R139" i="2"/>
  <c r="R138" i="2"/>
  <c r="R137" i="2"/>
  <c r="R136" i="2"/>
  <c r="R135" i="2"/>
  <c r="R134" i="2"/>
  <c r="R133" i="2"/>
  <c r="R132" i="2"/>
  <c r="R131" i="2"/>
  <c r="R130" i="2"/>
  <c r="R127" i="2"/>
  <c r="R126" i="2"/>
  <c r="R125" i="2"/>
  <c r="R124" i="2"/>
  <c r="R123" i="2"/>
  <c r="R122" i="2"/>
  <c r="R121" i="2"/>
  <c r="R120" i="2"/>
  <c r="R119" i="2"/>
  <c r="R118" i="2"/>
  <c r="R117" i="2"/>
  <c r="R116" i="2"/>
  <c r="R115" i="2"/>
  <c r="R114" i="2"/>
  <c r="R113" i="2"/>
  <c r="R112" i="2"/>
  <c r="R111" i="2"/>
  <c r="R110" i="2"/>
  <c r="R107" i="2"/>
  <c r="R106" i="2"/>
  <c r="R105" i="2"/>
  <c r="R104" i="2"/>
  <c r="R103" i="2"/>
  <c r="R102" i="2"/>
  <c r="R101" i="2"/>
  <c r="R100" i="2"/>
  <c r="R99" i="2"/>
  <c r="R98" i="2"/>
  <c r="R97" i="2"/>
  <c r="R96" i="2"/>
  <c r="R95" i="2"/>
  <c r="R94" i="2"/>
  <c r="R93" i="2"/>
  <c r="R92" i="2"/>
  <c r="R91" i="2"/>
  <c r="R90" i="2"/>
  <c r="R87" i="2"/>
  <c r="R86" i="2"/>
  <c r="R85" i="2"/>
  <c r="R84" i="2"/>
  <c r="R83" i="2"/>
  <c r="R82" i="2"/>
  <c r="R81" i="2"/>
  <c r="R80" i="2"/>
  <c r="R77" i="2"/>
  <c r="R76" i="2"/>
  <c r="R75" i="2"/>
  <c r="R74" i="2"/>
  <c r="R73" i="2"/>
  <c r="R72" i="2"/>
  <c r="R71" i="2"/>
  <c r="R70" i="2"/>
  <c r="R69" i="2"/>
  <c r="R68" i="2"/>
  <c r="R67" i="2"/>
  <c r="R66" i="2"/>
  <c r="R65" i="2"/>
  <c r="R64" i="2"/>
  <c r="R63" i="2"/>
  <c r="R62" i="2"/>
  <c r="R61" i="2"/>
  <c r="R60" i="2"/>
  <c r="R59" i="2"/>
  <c r="R58" i="2"/>
  <c r="R57" i="2"/>
  <c r="R56" i="2"/>
  <c r="R55" i="2"/>
  <c r="R54" i="2"/>
  <c r="R53" i="2"/>
  <c r="R52" i="2"/>
  <c r="R51" i="2"/>
  <c r="R50" i="2"/>
  <c r="R49" i="2"/>
  <c r="R48" i="2"/>
  <c r="R47" i="2"/>
  <c r="R46" i="2"/>
  <c r="R45" i="2"/>
  <c r="R44" i="2"/>
  <c r="R43" i="2"/>
  <c r="R42" i="2"/>
  <c r="R41" i="2"/>
  <c r="R40" i="2"/>
  <c r="R39" i="2"/>
  <c r="R38" i="2"/>
  <c r="R37" i="2"/>
  <c r="R36" i="2"/>
  <c r="R35" i="2"/>
  <c r="R34" i="2"/>
  <c r="R33" i="2"/>
  <c r="R32" i="2"/>
  <c r="R31" i="2"/>
  <c r="R30" i="2"/>
  <c r="R29" i="2"/>
  <c r="R28" i="2"/>
  <c r="R27" i="2"/>
  <c r="R26" i="2"/>
  <c r="R25" i="2"/>
  <c r="R24" i="2"/>
  <c r="R23" i="2"/>
  <c r="R22" i="2"/>
  <c r="R21" i="2"/>
  <c r="R20" i="2"/>
  <c r="R19" i="2"/>
  <c r="R18" i="2"/>
  <c r="R17" i="2"/>
  <c r="R16" i="2"/>
  <c r="R15" i="2"/>
  <c r="R14" i="2"/>
  <c r="R13" i="2"/>
  <c r="R12" i="2"/>
  <c r="R11" i="2"/>
  <c r="R10" i="2"/>
  <c r="R78" i="2" l="1"/>
  <c r="R150" i="2"/>
  <c r="R450" i="2"/>
  <c r="R128" i="2"/>
  <c r="R180" i="2"/>
  <c r="R88" i="2"/>
  <c r="R214" i="2"/>
  <c r="R407" i="2"/>
  <c r="R459" i="2"/>
  <c r="O396" i="3"/>
  <c r="P396" i="3" s="1"/>
  <c r="O140" i="3"/>
  <c r="P140" i="3" s="1"/>
  <c r="M168" i="3"/>
  <c r="M170" i="3"/>
  <c r="M416" i="3"/>
  <c r="M396" i="3"/>
  <c r="M48" i="3"/>
  <c r="M43" i="3"/>
  <c r="M387" i="3"/>
  <c r="M89" i="3"/>
  <c r="M459" i="3"/>
  <c r="M209" i="3"/>
  <c r="M46" i="3"/>
  <c r="M47" i="3"/>
  <c r="M39" i="3"/>
  <c r="M140" i="3"/>
  <c r="M151" i="3" s="1"/>
  <c r="M38" i="3"/>
  <c r="M450" i="3"/>
  <c r="M129" i="3"/>
  <c r="M20" i="3"/>
  <c r="M388" i="3"/>
  <c r="M400" i="3"/>
  <c r="M399" i="3"/>
  <c r="M392" i="3"/>
  <c r="M37" i="3"/>
  <c r="M474" i="3"/>
  <c r="M475" i="3" s="1"/>
  <c r="M207" i="3"/>
  <c r="M214" i="3" s="1"/>
  <c r="R468" i="2"/>
  <c r="R108" i="2"/>
  <c r="R381" i="2"/>
  <c r="V465" i="1"/>
  <c r="Z465" i="1" s="1"/>
  <c r="I466" i="4" s="1"/>
  <c r="U465" i="1"/>
  <c r="U466" i="1"/>
  <c r="U462" i="1"/>
  <c r="U461" i="1"/>
  <c r="U454" i="1"/>
  <c r="U455" i="1"/>
  <c r="V453" i="1"/>
  <c r="Z453" i="1" s="1"/>
  <c r="I454" i="4" s="1"/>
  <c r="U422" i="1"/>
  <c r="U423" i="1"/>
  <c r="U426" i="1"/>
  <c r="U427" i="1"/>
  <c r="U430" i="1"/>
  <c r="U431" i="1"/>
  <c r="U434" i="1"/>
  <c r="U435" i="1"/>
  <c r="U438" i="1"/>
  <c r="U439" i="1"/>
  <c r="U442" i="1"/>
  <c r="U443" i="1"/>
  <c r="U446" i="1"/>
  <c r="U447" i="1"/>
  <c r="U419" i="1"/>
  <c r="U410" i="1"/>
  <c r="U413" i="1"/>
  <c r="U414" i="1"/>
  <c r="U409" i="1"/>
  <c r="U385" i="1"/>
  <c r="U386" i="1"/>
  <c r="V389" i="1"/>
  <c r="U389" i="1"/>
  <c r="U390" i="1"/>
  <c r="V393" i="1"/>
  <c r="Z393" i="1" s="1"/>
  <c r="I394" i="4" s="1"/>
  <c r="U393" i="1"/>
  <c r="U394" i="1"/>
  <c r="V397" i="1"/>
  <c r="U397" i="1"/>
  <c r="U398" i="1"/>
  <c r="V401" i="1"/>
  <c r="U401" i="1"/>
  <c r="U402" i="1"/>
  <c r="V405" i="1"/>
  <c r="Z405" i="1" s="1"/>
  <c r="I406" i="4" s="1"/>
  <c r="U405" i="1"/>
  <c r="U379" i="1"/>
  <c r="V368" i="1"/>
  <c r="Z368" i="1" s="1"/>
  <c r="I369" i="4" s="1"/>
  <c r="U368" i="1"/>
  <c r="U369" i="1"/>
  <c r="V372" i="1"/>
  <c r="Z372" i="1" s="1"/>
  <c r="I373" i="4" s="1"/>
  <c r="U372" i="1"/>
  <c r="U373" i="1"/>
  <c r="V376" i="1"/>
  <c r="Z376" i="1" s="1"/>
  <c r="I377" i="4" s="1"/>
  <c r="U376" i="1"/>
  <c r="U377" i="1"/>
  <c r="U366" i="1"/>
  <c r="U361" i="1"/>
  <c r="U363" i="1"/>
  <c r="U357" i="1"/>
  <c r="U257" i="1"/>
  <c r="V260" i="1"/>
  <c r="Z260" i="1" s="1"/>
  <c r="I261" i="4" s="1"/>
  <c r="U260" i="1"/>
  <c r="U261" i="1"/>
  <c r="V264" i="1"/>
  <c r="Z264" i="1" s="1"/>
  <c r="I265" i="4" s="1"/>
  <c r="U264" i="1"/>
  <c r="U265" i="1"/>
  <c r="V268" i="1"/>
  <c r="Z268" i="1" s="1"/>
  <c r="I269" i="4" s="1"/>
  <c r="U268" i="1"/>
  <c r="U269" i="1"/>
  <c r="V272" i="1"/>
  <c r="Z272" i="1" s="1"/>
  <c r="I273" i="4" s="1"/>
  <c r="U272" i="1"/>
  <c r="U273" i="1"/>
  <c r="V276" i="1"/>
  <c r="Z276" i="1" s="1"/>
  <c r="I277" i="4" s="1"/>
  <c r="U276" i="1"/>
  <c r="U277" i="1"/>
  <c r="V280" i="1"/>
  <c r="Z280" i="1" s="1"/>
  <c r="I281" i="4" s="1"/>
  <c r="U280" i="1"/>
  <c r="U281" i="1"/>
  <c r="V284" i="1"/>
  <c r="Z284" i="1" s="1"/>
  <c r="I285" i="4" s="1"/>
  <c r="U284" i="1"/>
  <c r="U285" i="1"/>
  <c r="V288" i="1"/>
  <c r="U288" i="1"/>
  <c r="U289" i="1"/>
  <c r="V292" i="1"/>
  <c r="U292" i="1"/>
  <c r="U293" i="1"/>
  <c r="V296" i="1"/>
  <c r="Z296" i="1" s="1"/>
  <c r="I297" i="4" s="1"/>
  <c r="U296" i="1"/>
  <c r="U297" i="1"/>
  <c r="V300" i="1"/>
  <c r="Z300" i="1" s="1"/>
  <c r="I301" i="4" s="1"/>
  <c r="U300" i="1"/>
  <c r="U301" i="1"/>
  <c r="V304" i="1"/>
  <c r="Z304" i="1" s="1"/>
  <c r="I305" i="4" s="1"/>
  <c r="U304" i="1"/>
  <c r="U305" i="1"/>
  <c r="V308" i="1"/>
  <c r="U308" i="1"/>
  <c r="U309" i="1"/>
  <c r="V312" i="1"/>
  <c r="U312" i="1"/>
  <c r="U313" i="1"/>
  <c r="V316" i="1"/>
  <c r="Z316" i="1" s="1"/>
  <c r="I317" i="4" s="1"/>
  <c r="U316" i="1"/>
  <c r="U317" i="1"/>
  <c r="V320" i="1"/>
  <c r="U320" i="1"/>
  <c r="U321" i="1"/>
  <c r="V324" i="1"/>
  <c r="U324" i="1"/>
  <c r="U325" i="1"/>
  <c r="V328" i="1"/>
  <c r="Z328" i="1" s="1"/>
  <c r="I329" i="4" s="1"/>
  <c r="U328" i="1"/>
  <c r="U329" i="1"/>
  <c r="V332" i="1"/>
  <c r="Z332" i="1" s="1"/>
  <c r="I333" i="4" s="1"/>
  <c r="U332" i="1"/>
  <c r="U333" i="1"/>
  <c r="V336" i="1"/>
  <c r="U336" i="1"/>
  <c r="U337" i="1"/>
  <c r="U341" i="1"/>
  <c r="V344" i="1"/>
  <c r="Z344" i="1" s="1"/>
  <c r="I345" i="4" s="1"/>
  <c r="U344" i="1"/>
  <c r="U345" i="1"/>
  <c r="V348" i="1"/>
  <c r="Z348" i="1" s="1"/>
  <c r="I349" i="4" s="1"/>
  <c r="U349" i="1"/>
  <c r="U350" i="1"/>
  <c r="V352" i="1"/>
  <c r="Z352" i="1" s="1"/>
  <c r="I353" i="4" s="1"/>
  <c r="U353" i="1"/>
  <c r="U354" i="1"/>
  <c r="U256" i="1"/>
  <c r="U255" i="1"/>
  <c r="U245" i="1"/>
  <c r="U248" i="1"/>
  <c r="U249" i="1"/>
  <c r="U226" i="1"/>
  <c r="U227" i="1"/>
  <c r="U230" i="1"/>
  <c r="U231" i="1"/>
  <c r="U234" i="1"/>
  <c r="U235" i="1"/>
  <c r="U238" i="1"/>
  <c r="U239" i="1"/>
  <c r="U223" i="1"/>
  <c r="U218" i="1"/>
  <c r="U216" i="1"/>
  <c r="U185" i="1"/>
  <c r="U186" i="1"/>
  <c r="U189" i="1"/>
  <c r="U190" i="1"/>
  <c r="U193" i="1"/>
  <c r="U194" i="1"/>
  <c r="U197" i="1"/>
  <c r="U198" i="1"/>
  <c r="U201" i="1"/>
  <c r="U202" i="1"/>
  <c r="U205" i="1"/>
  <c r="U206" i="1"/>
  <c r="U209" i="1"/>
  <c r="U210" i="1"/>
  <c r="U181" i="1"/>
  <c r="V155" i="1"/>
  <c r="Z155" i="1" s="1"/>
  <c r="I156" i="4" s="1"/>
  <c r="U156" i="1"/>
  <c r="U157" i="1"/>
  <c r="V159" i="1"/>
  <c r="U160" i="1"/>
  <c r="U161" i="1"/>
  <c r="V163" i="1"/>
  <c r="Z163" i="1" s="1"/>
  <c r="I164" i="4" s="1"/>
  <c r="U164" i="1"/>
  <c r="U165" i="1"/>
  <c r="V167" i="1"/>
  <c r="U168" i="1"/>
  <c r="U169" i="1"/>
  <c r="V171" i="1"/>
  <c r="Z171" i="1" s="1"/>
  <c r="I172" i="4" s="1"/>
  <c r="U172" i="1"/>
  <c r="U173" i="1"/>
  <c r="V175" i="1"/>
  <c r="U176" i="1"/>
  <c r="U177" i="1"/>
  <c r="U154" i="1"/>
  <c r="U132" i="1"/>
  <c r="U135" i="1"/>
  <c r="U136" i="1"/>
  <c r="U139" i="1"/>
  <c r="U140" i="1"/>
  <c r="U143" i="1"/>
  <c r="U144" i="1"/>
  <c r="U147" i="1"/>
  <c r="U148" i="1"/>
  <c r="U131" i="1"/>
  <c r="U112" i="1"/>
  <c r="V114" i="1"/>
  <c r="Z114" i="1" s="1"/>
  <c r="I115" i="4" s="1"/>
  <c r="U115" i="1"/>
  <c r="U116" i="1"/>
  <c r="V118" i="1"/>
  <c r="U119" i="1"/>
  <c r="U120" i="1"/>
  <c r="V122" i="1"/>
  <c r="U123" i="1"/>
  <c r="U124" i="1"/>
  <c r="V126" i="1"/>
  <c r="U127" i="1"/>
  <c r="V111" i="1"/>
  <c r="Z111" i="1" s="1"/>
  <c r="I112" i="4" s="1"/>
  <c r="U110" i="1"/>
  <c r="U93" i="1"/>
  <c r="U94" i="1"/>
  <c r="U97" i="1"/>
  <c r="U98" i="1"/>
  <c r="U101" i="1"/>
  <c r="U102" i="1"/>
  <c r="U105" i="1"/>
  <c r="U106" i="1"/>
  <c r="U91" i="1"/>
  <c r="U81" i="1"/>
  <c r="U84" i="1"/>
  <c r="U85" i="1"/>
  <c r="U11" i="1"/>
  <c r="U14" i="1"/>
  <c r="U15" i="1"/>
  <c r="U18" i="1"/>
  <c r="U19" i="1"/>
  <c r="U22" i="1"/>
  <c r="U23" i="1"/>
  <c r="U26" i="1"/>
  <c r="U27" i="1"/>
  <c r="U30" i="1"/>
  <c r="U31" i="1"/>
  <c r="U34" i="1"/>
  <c r="U35" i="1"/>
  <c r="U38" i="1"/>
  <c r="U39" i="1"/>
  <c r="U42" i="1"/>
  <c r="U43" i="1"/>
  <c r="U46" i="1"/>
  <c r="U47" i="1"/>
  <c r="U50" i="1"/>
  <c r="U51" i="1"/>
  <c r="U54" i="1"/>
  <c r="U55" i="1"/>
  <c r="U58" i="1"/>
  <c r="U59" i="1"/>
  <c r="U62" i="1"/>
  <c r="U63" i="1"/>
  <c r="U66" i="1"/>
  <c r="U67" i="1"/>
  <c r="U70" i="1"/>
  <c r="U71" i="1"/>
  <c r="U74" i="1"/>
  <c r="U75" i="1"/>
  <c r="O349" i="4" l="1"/>
  <c r="P349" i="4" s="1"/>
  <c r="J349" i="4"/>
  <c r="J394" i="4"/>
  <c r="O394" i="4"/>
  <c r="P394" i="4" s="1"/>
  <c r="O297" i="4"/>
  <c r="P297" i="4" s="1"/>
  <c r="J297" i="4"/>
  <c r="O273" i="4"/>
  <c r="P273" i="4" s="1"/>
  <c r="J273" i="4"/>
  <c r="J172" i="4"/>
  <c r="O172" i="4"/>
  <c r="P172" i="4" s="1"/>
  <c r="J369" i="4"/>
  <c r="O369" i="4"/>
  <c r="P369" i="4" s="1"/>
  <c r="M180" i="3"/>
  <c r="O265" i="4"/>
  <c r="P265" i="4" s="1"/>
  <c r="J265" i="4"/>
  <c r="J454" i="4"/>
  <c r="O454" i="4"/>
  <c r="P454" i="4" s="1"/>
  <c r="O406" i="4"/>
  <c r="P406" i="4" s="1"/>
  <c r="J406" i="4"/>
  <c r="J333" i="4"/>
  <c r="O333" i="4"/>
  <c r="P333" i="4" s="1"/>
  <c r="O285" i="4"/>
  <c r="P285" i="4" s="1"/>
  <c r="J285" i="4"/>
  <c r="O261" i="4"/>
  <c r="P261" i="4" s="1"/>
  <c r="J261" i="4"/>
  <c r="J164" i="4"/>
  <c r="O164" i="4"/>
  <c r="P164" i="4" s="1"/>
  <c r="O112" i="4"/>
  <c r="P112" i="4" s="1"/>
  <c r="J112" i="4"/>
  <c r="J377" i="4"/>
  <c r="O377" i="4"/>
  <c r="P377" i="4" s="1"/>
  <c r="J345" i="4"/>
  <c r="O345" i="4"/>
  <c r="P345" i="4" s="1"/>
  <c r="J373" i="4"/>
  <c r="O373" i="4"/>
  <c r="P373" i="4" s="1"/>
  <c r="J317" i="4"/>
  <c r="O317" i="4"/>
  <c r="P317" i="4" s="1"/>
  <c r="O269" i="4"/>
  <c r="P269" i="4" s="1"/>
  <c r="J269" i="4"/>
  <c r="J115" i="4"/>
  <c r="O115" i="4"/>
  <c r="P115" i="4" s="1"/>
  <c r="J329" i="4"/>
  <c r="O329" i="4"/>
  <c r="P329" i="4" s="1"/>
  <c r="J305" i="4"/>
  <c r="O305" i="4"/>
  <c r="P305" i="4" s="1"/>
  <c r="O281" i="4"/>
  <c r="P281" i="4" s="1"/>
  <c r="J281" i="4"/>
  <c r="O466" i="4"/>
  <c r="P466" i="4" s="1"/>
  <c r="J466" i="4"/>
  <c r="O353" i="4"/>
  <c r="P353" i="4" s="1"/>
  <c r="J353" i="4"/>
  <c r="J301" i="4"/>
  <c r="O301" i="4"/>
  <c r="P301" i="4" s="1"/>
  <c r="O277" i="4"/>
  <c r="P277" i="4" s="1"/>
  <c r="J277" i="4"/>
  <c r="R476" i="2"/>
  <c r="R478" i="2" s="1"/>
  <c r="J156" i="4"/>
  <c r="O156" i="4"/>
  <c r="P156" i="4" s="1"/>
  <c r="I115" i="3"/>
  <c r="AA114" i="1"/>
  <c r="I353" i="3"/>
  <c r="AA352" i="1"/>
  <c r="I329" i="3"/>
  <c r="AA328" i="1"/>
  <c r="I297" i="3"/>
  <c r="AA296" i="1"/>
  <c r="I281" i="3"/>
  <c r="AA280" i="1"/>
  <c r="I265" i="3"/>
  <c r="AA264" i="1"/>
  <c r="I406" i="3"/>
  <c r="AA405" i="1"/>
  <c r="I164" i="3"/>
  <c r="O164" i="3" s="1"/>
  <c r="AA163" i="1"/>
  <c r="I112" i="3"/>
  <c r="AA111" i="1"/>
  <c r="I333" i="3"/>
  <c r="AA332" i="1"/>
  <c r="I317" i="3"/>
  <c r="AA316" i="1"/>
  <c r="I301" i="3"/>
  <c r="AA300" i="1"/>
  <c r="I285" i="3"/>
  <c r="AA284" i="1"/>
  <c r="I269" i="3"/>
  <c r="AA268" i="1"/>
  <c r="I369" i="3"/>
  <c r="AA368" i="1"/>
  <c r="I394" i="3"/>
  <c r="AA393" i="1"/>
  <c r="I466" i="3"/>
  <c r="AA465" i="1"/>
  <c r="I172" i="3"/>
  <c r="AA171" i="1"/>
  <c r="I156" i="3"/>
  <c r="O156" i="3" s="1"/>
  <c r="AA155" i="1"/>
  <c r="I345" i="3"/>
  <c r="AA344" i="1"/>
  <c r="I305" i="3"/>
  <c r="AA304" i="1"/>
  <c r="I273" i="3"/>
  <c r="AA272" i="1"/>
  <c r="I373" i="3"/>
  <c r="AA372" i="1"/>
  <c r="I454" i="3"/>
  <c r="O454" i="3" s="1"/>
  <c r="AA453" i="1"/>
  <c r="I349" i="3"/>
  <c r="AA348" i="1"/>
  <c r="I277" i="3"/>
  <c r="AA276" i="1"/>
  <c r="I261" i="3"/>
  <c r="AA260" i="1"/>
  <c r="I377" i="3"/>
  <c r="AA376" i="1"/>
  <c r="M79" i="3"/>
  <c r="M407" i="3"/>
  <c r="U76" i="1"/>
  <c r="U72" i="1"/>
  <c r="U68" i="1"/>
  <c r="U60" i="1"/>
  <c r="U52" i="1"/>
  <c r="U48" i="1"/>
  <c r="U44" i="1"/>
  <c r="U40" i="1"/>
  <c r="U36" i="1"/>
  <c r="U32" i="1"/>
  <c r="U28" i="1"/>
  <c r="U24" i="1"/>
  <c r="U20" i="1"/>
  <c r="U16" i="1"/>
  <c r="U12" i="1"/>
  <c r="U80" i="1"/>
  <c r="U86" i="1"/>
  <c r="U82" i="1"/>
  <c r="U90" i="1"/>
  <c r="U64" i="1"/>
  <c r="U56" i="1"/>
  <c r="U77" i="1"/>
  <c r="U73" i="1"/>
  <c r="U69" i="1"/>
  <c r="U65" i="1"/>
  <c r="U61" i="1"/>
  <c r="U57" i="1"/>
  <c r="U53" i="1"/>
  <c r="U49" i="1"/>
  <c r="U45" i="1"/>
  <c r="U41" i="1"/>
  <c r="U37" i="1"/>
  <c r="U33" i="1"/>
  <c r="U29" i="1"/>
  <c r="U25" i="1"/>
  <c r="U21" i="1"/>
  <c r="U17" i="1"/>
  <c r="U13" i="1"/>
  <c r="U87" i="1"/>
  <c r="U83" i="1"/>
  <c r="U104" i="1"/>
  <c r="U100" i="1"/>
  <c r="U96" i="1"/>
  <c r="U92" i="1"/>
  <c r="U111" i="1"/>
  <c r="U126" i="1"/>
  <c r="U122" i="1"/>
  <c r="U118" i="1"/>
  <c r="U114" i="1"/>
  <c r="U107" i="1"/>
  <c r="U103" i="1"/>
  <c r="U99" i="1"/>
  <c r="U95" i="1"/>
  <c r="U125" i="1"/>
  <c r="U121" i="1"/>
  <c r="U117" i="1"/>
  <c r="U113" i="1"/>
  <c r="U130" i="1"/>
  <c r="U149" i="1"/>
  <c r="U145" i="1"/>
  <c r="U141" i="1"/>
  <c r="U137" i="1"/>
  <c r="U133" i="1"/>
  <c r="U153" i="1"/>
  <c r="U178" i="1"/>
  <c r="U174" i="1"/>
  <c r="U170" i="1"/>
  <c r="U166" i="1"/>
  <c r="U162" i="1"/>
  <c r="U158" i="1"/>
  <c r="U183" i="1"/>
  <c r="U211" i="1"/>
  <c r="U207" i="1"/>
  <c r="U203" i="1"/>
  <c r="U199" i="1"/>
  <c r="U195" i="1"/>
  <c r="U191" i="1"/>
  <c r="U187" i="1"/>
  <c r="U240" i="1"/>
  <c r="U236" i="1"/>
  <c r="U232" i="1"/>
  <c r="U228" i="1"/>
  <c r="U224" i="1"/>
  <c r="U244" i="1"/>
  <c r="U250" i="1"/>
  <c r="U246" i="1"/>
  <c r="U254" i="1"/>
  <c r="U351" i="1"/>
  <c r="U346" i="1"/>
  <c r="U338" i="1"/>
  <c r="U334" i="1"/>
  <c r="U330" i="1"/>
  <c r="U326" i="1"/>
  <c r="U322" i="1"/>
  <c r="U318" i="1"/>
  <c r="U314" i="1"/>
  <c r="U310" i="1"/>
  <c r="U306" i="1"/>
  <c r="U302" i="1"/>
  <c r="U298" i="1"/>
  <c r="U294" i="1"/>
  <c r="U290" i="1"/>
  <c r="U286" i="1"/>
  <c r="U282" i="1"/>
  <c r="U278" i="1"/>
  <c r="U274" i="1"/>
  <c r="U270" i="1"/>
  <c r="U266" i="1"/>
  <c r="U262" i="1"/>
  <c r="U258" i="1"/>
  <c r="U356" i="1"/>
  <c r="U359" i="1"/>
  <c r="U374" i="1"/>
  <c r="U370" i="1"/>
  <c r="U403" i="1"/>
  <c r="U399" i="1"/>
  <c r="U395" i="1"/>
  <c r="U391" i="1"/>
  <c r="U387" i="1"/>
  <c r="U411" i="1"/>
  <c r="U418" i="1"/>
  <c r="U448" i="1"/>
  <c r="U444" i="1"/>
  <c r="U440" i="1"/>
  <c r="U436" i="1"/>
  <c r="U432" i="1"/>
  <c r="U428" i="1"/>
  <c r="U424" i="1"/>
  <c r="U420" i="1"/>
  <c r="U453" i="1"/>
  <c r="U456" i="1"/>
  <c r="U463" i="1"/>
  <c r="U473" i="1"/>
  <c r="U146" i="1"/>
  <c r="U142" i="1"/>
  <c r="U138" i="1"/>
  <c r="U134" i="1"/>
  <c r="U175" i="1"/>
  <c r="U171" i="1"/>
  <c r="U167" i="1"/>
  <c r="U163" i="1"/>
  <c r="U159" i="1"/>
  <c r="U155" i="1"/>
  <c r="U182" i="1"/>
  <c r="U212" i="1"/>
  <c r="U208" i="1"/>
  <c r="U204" i="1"/>
  <c r="U200" i="1"/>
  <c r="U196" i="1"/>
  <c r="U192" i="1"/>
  <c r="U188" i="1"/>
  <c r="U184" i="1"/>
  <c r="U217" i="1"/>
  <c r="U237" i="1"/>
  <c r="U233" i="1"/>
  <c r="U229" i="1"/>
  <c r="U225" i="1"/>
  <c r="U243" i="1"/>
  <c r="U251" i="1"/>
  <c r="U247" i="1"/>
  <c r="U352" i="1"/>
  <c r="U348" i="1"/>
  <c r="U343" i="1"/>
  <c r="U339" i="1"/>
  <c r="U335" i="1"/>
  <c r="U331" i="1"/>
  <c r="U327" i="1"/>
  <c r="U323" i="1"/>
  <c r="U319" i="1"/>
  <c r="U315" i="1"/>
  <c r="U311" i="1"/>
  <c r="U307" i="1"/>
  <c r="U303" i="1"/>
  <c r="U299" i="1"/>
  <c r="U295" i="1"/>
  <c r="U291" i="1"/>
  <c r="U287" i="1"/>
  <c r="U283" i="1"/>
  <c r="U279" i="1"/>
  <c r="U275" i="1"/>
  <c r="U271" i="1"/>
  <c r="U267" i="1"/>
  <c r="U263" i="1"/>
  <c r="U259" i="1"/>
  <c r="U364" i="1"/>
  <c r="U375" i="1"/>
  <c r="U371" i="1"/>
  <c r="U367" i="1"/>
  <c r="U383" i="1"/>
  <c r="U404" i="1"/>
  <c r="U400" i="1"/>
  <c r="U396" i="1"/>
  <c r="U392" i="1"/>
  <c r="U388" i="1"/>
  <c r="U384" i="1"/>
  <c r="U412" i="1"/>
  <c r="U445" i="1"/>
  <c r="U441" i="1"/>
  <c r="U437" i="1"/>
  <c r="U433" i="1"/>
  <c r="U429" i="1"/>
  <c r="U425" i="1"/>
  <c r="U421" i="1"/>
  <c r="U452" i="1"/>
  <c r="U457" i="1"/>
  <c r="U464" i="1"/>
  <c r="V60" i="1"/>
  <c r="Z60" i="1" s="1"/>
  <c r="I61" i="4" s="1"/>
  <c r="V52" i="1"/>
  <c r="Z52" i="1" s="1"/>
  <c r="I53" i="4" s="1"/>
  <c r="V48" i="1"/>
  <c r="V44" i="1"/>
  <c r="Z44" i="1" s="1"/>
  <c r="I45" i="4" s="1"/>
  <c r="V40" i="1"/>
  <c r="V36" i="1"/>
  <c r="Z36" i="1" s="1"/>
  <c r="I37" i="4" s="1"/>
  <c r="V32" i="1"/>
  <c r="Z32" i="1" s="1"/>
  <c r="I33" i="4" s="1"/>
  <c r="V28" i="1"/>
  <c r="V24" i="1"/>
  <c r="Z24" i="1" s="1"/>
  <c r="I25" i="4" s="1"/>
  <c r="V20" i="1"/>
  <c r="Z20" i="1" s="1"/>
  <c r="I21" i="4" s="1"/>
  <c r="V16" i="1"/>
  <c r="Z16" i="1" s="1"/>
  <c r="I17" i="4" s="1"/>
  <c r="V56" i="1"/>
  <c r="Z56" i="1" s="1"/>
  <c r="I57" i="4" s="1"/>
  <c r="V76" i="1"/>
  <c r="Z76" i="1" s="1"/>
  <c r="I77" i="4" s="1"/>
  <c r="V72" i="1"/>
  <c r="V68" i="1"/>
  <c r="Z68" i="1" s="1"/>
  <c r="I69" i="4" s="1"/>
  <c r="V64" i="1"/>
  <c r="Z64" i="1" s="1"/>
  <c r="I65" i="4" s="1"/>
  <c r="V248" i="1"/>
  <c r="V70" i="1"/>
  <c r="Z70" i="1" s="1"/>
  <c r="I71" i="4" s="1"/>
  <c r="V66" i="1"/>
  <c r="V14" i="1"/>
  <c r="Z14" i="1" s="1"/>
  <c r="I15" i="4" s="1"/>
  <c r="V124" i="1"/>
  <c r="V120" i="1"/>
  <c r="Z120" i="1" s="1"/>
  <c r="I121" i="4" s="1"/>
  <c r="V116" i="1"/>
  <c r="Z116" i="1" s="1"/>
  <c r="I117" i="4" s="1"/>
  <c r="V112" i="1"/>
  <c r="Z112" i="1" s="1"/>
  <c r="I113" i="4" s="1"/>
  <c r="V177" i="1"/>
  <c r="Z177" i="1" s="1"/>
  <c r="I178" i="4" s="1"/>
  <c r="V173" i="1"/>
  <c r="Z173" i="1" s="1"/>
  <c r="I174" i="4" s="1"/>
  <c r="V169" i="1"/>
  <c r="V165" i="1"/>
  <c r="Z165" i="1" s="1"/>
  <c r="I166" i="4" s="1"/>
  <c r="V161" i="1"/>
  <c r="Z161" i="1" s="1"/>
  <c r="I162" i="4" s="1"/>
  <c r="V157" i="1"/>
  <c r="V202" i="1"/>
  <c r="Z202" i="1" s="1"/>
  <c r="I203" i="4" s="1"/>
  <c r="V239" i="1"/>
  <c r="Z239" i="1" s="1"/>
  <c r="I240" i="4" s="1"/>
  <c r="V235" i="1"/>
  <c r="Z235" i="1" s="1"/>
  <c r="I236" i="4" s="1"/>
  <c r="V231" i="1"/>
  <c r="Z231" i="1" s="1"/>
  <c r="I232" i="4" s="1"/>
  <c r="V227" i="1"/>
  <c r="V250" i="1"/>
  <c r="Z250" i="1" s="1"/>
  <c r="I251" i="4" s="1"/>
  <c r="V246" i="1"/>
  <c r="Z246" i="1" s="1"/>
  <c r="I247" i="4" s="1"/>
  <c r="V356" i="1"/>
  <c r="Z356" i="1" s="1"/>
  <c r="I357" i="4" s="1"/>
  <c r="V359" i="1"/>
  <c r="Z359" i="1" s="1"/>
  <c r="I360" i="4" s="1"/>
  <c r="V403" i="1"/>
  <c r="Z403" i="1" s="1"/>
  <c r="I404" i="4" s="1"/>
  <c r="V399" i="1"/>
  <c r="Z399" i="1" s="1"/>
  <c r="I400" i="4" s="1"/>
  <c r="V395" i="1"/>
  <c r="V391" i="1"/>
  <c r="Z391" i="1" s="1"/>
  <c r="I392" i="4" s="1"/>
  <c r="V387" i="1"/>
  <c r="Z387" i="1" s="1"/>
  <c r="I388" i="4" s="1"/>
  <c r="V411" i="1"/>
  <c r="Z411" i="1" s="1"/>
  <c r="I412" i="4" s="1"/>
  <c r="V448" i="1"/>
  <c r="Z448" i="1" s="1"/>
  <c r="I449" i="4" s="1"/>
  <c r="V444" i="1"/>
  <c r="Z444" i="1" s="1"/>
  <c r="I445" i="4" s="1"/>
  <c r="V440" i="1"/>
  <c r="Z440" i="1" s="1"/>
  <c r="I441" i="4" s="1"/>
  <c r="V436" i="1"/>
  <c r="Z436" i="1" s="1"/>
  <c r="I437" i="4" s="1"/>
  <c r="V432" i="1"/>
  <c r="V428" i="1"/>
  <c r="V424" i="1"/>
  <c r="Z424" i="1" s="1"/>
  <c r="I425" i="4" s="1"/>
  <c r="V420" i="1"/>
  <c r="Z420" i="1" s="1"/>
  <c r="I421" i="4" s="1"/>
  <c r="V456" i="1"/>
  <c r="Z456" i="1" s="1"/>
  <c r="I457" i="4" s="1"/>
  <c r="V74" i="1"/>
  <c r="V62" i="1"/>
  <c r="V58" i="1"/>
  <c r="Z58" i="1" s="1"/>
  <c r="I59" i="4" s="1"/>
  <c r="V54" i="1"/>
  <c r="Z54" i="1" s="1"/>
  <c r="I55" i="4" s="1"/>
  <c r="V50" i="1"/>
  <c r="Z50" i="1" s="1"/>
  <c r="I51" i="4" s="1"/>
  <c r="V46" i="1"/>
  <c r="Z46" i="1" s="1"/>
  <c r="I47" i="4" s="1"/>
  <c r="V42" i="1"/>
  <c r="Z42" i="1" s="1"/>
  <c r="I43" i="4" s="1"/>
  <c r="V38" i="1"/>
  <c r="Z38" i="1" s="1"/>
  <c r="I39" i="4" s="1"/>
  <c r="V34" i="1"/>
  <c r="V30" i="1"/>
  <c r="Z30" i="1" s="1"/>
  <c r="I31" i="4" s="1"/>
  <c r="V26" i="1"/>
  <c r="Z26" i="1" s="1"/>
  <c r="I27" i="4" s="1"/>
  <c r="V22" i="1"/>
  <c r="Z22" i="1" s="1"/>
  <c r="I23" i="4" s="1"/>
  <c r="V18" i="1"/>
  <c r="Z18" i="1" s="1"/>
  <c r="I19" i="4" s="1"/>
  <c r="V409" i="1"/>
  <c r="Z409" i="1" s="1"/>
  <c r="I410" i="4" s="1"/>
  <c r="V462" i="1"/>
  <c r="Z462" i="1" s="1"/>
  <c r="I463" i="4" s="1"/>
  <c r="V385" i="1"/>
  <c r="Z385" i="1" s="1"/>
  <c r="I386" i="4" s="1"/>
  <c r="V140" i="1"/>
  <c r="Z140" i="1" s="1"/>
  <c r="I141" i="4" s="1"/>
  <c r="V136" i="1"/>
  <c r="V132" i="1"/>
  <c r="Z132" i="1" s="1"/>
  <c r="I133" i="4" s="1"/>
  <c r="V110" i="1"/>
  <c r="V127" i="1"/>
  <c r="Z127" i="1" s="1"/>
  <c r="I128" i="4" s="1"/>
  <c r="V125" i="1"/>
  <c r="Z125" i="1" s="1"/>
  <c r="I126" i="4" s="1"/>
  <c r="V123" i="1"/>
  <c r="Z123" i="1" s="1"/>
  <c r="I124" i="4" s="1"/>
  <c r="V121" i="1"/>
  <c r="Z121" i="1" s="1"/>
  <c r="I122" i="4" s="1"/>
  <c r="V119" i="1"/>
  <c r="V117" i="1"/>
  <c r="Z117" i="1" s="1"/>
  <c r="I118" i="4" s="1"/>
  <c r="V115" i="1"/>
  <c r="Z115" i="1" s="1"/>
  <c r="I116" i="4" s="1"/>
  <c r="V113" i="1"/>
  <c r="Z113" i="1" s="1"/>
  <c r="I114" i="4" s="1"/>
  <c r="V105" i="1"/>
  <c r="Z105" i="1" s="1"/>
  <c r="I106" i="4" s="1"/>
  <c r="V101" i="1"/>
  <c r="Z101" i="1" s="1"/>
  <c r="I102" i="4" s="1"/>
  <c r="V97" i="1"/>
  <c r="V93" i="1"/>
  <c r="V86" i="1"/>
  <c r="Z86" i="1" s="1"/>
  <c r="I87" i="4" s="1"/>
  <c r="V84" i="1"/>
  <c r="Z84" i="1" s="1"/>
  <c r="I85" i="4" s="1"/>
  <c r="V12" i="1"/>
  <c r="V77" i="1"/>
  <c r="V75" i="1"/>
  <c r="V73" i="1"/>
  <c r="Z73" i="1" s="1"/>
  <c r="I74" i="4" s="1"/>
  <c r="V71" i="1"/>
  <c r="Z71" i="1" s="1"/>
  <c r="I72" i="4" s="1"/>
  <c r="V69" i="1"/>
  <c r="Z69" i="1" s="1"/>
  <c r="I70" i="4" s="1"/>
  <c r="V67" i="1"/>
  <c r="Z67" i="1" s="1"/>
  <c r="I68" i="4" s="1"/>
  <c r="V65" i="1"/>
  <c r="Z65" i="1" s="1"/>
  <c r="I66" i="4" s="1"/>
  <c r="V63" i="1"/>
  <c r="Z63" i="1" s="1"/>
  <c r="I64" i="4" s="1"/>
  <c r="V61" i="1"/>
  <c r="Z61" i="1" s="1"/>
  <c r="I62" i="4" s="1"/>
  <c r="V59" i="1"/>
  <c r="V57" i="1"/>
  <c r="Z57" i="1" s="1"/>
  <c r="I58" i="4" s="1"/>
  <c r="V55" i="1"/>
  <c r="Z55" i="1" s="1"/>
  <c r="I56" i="4" s="1"/>
  <c r="V53" i="1"/>
  <c r="Z53" i="1" s="1"/>
  <c r="I54" i="4" s="1"/>
  <c r="V51" i="1"/>
  <c r="Z51" i="1" s="1"/>
  <c r="I52" i="4" s="1"/>
  <c r="V49" i="1"/>
  <c r="Z49" i="1" s="1"/>
  <c r="I50" i="4" s="1"/>
  <c r="V47" i="1"/>
  <c r="Z47" i="1" s="1"/>
  <c r="I48" i="4" s="1"/>
  <c r="V45" i="1"/>
  <c r="Z45" i="1" s="1"/>
  <c r="I46" i="4" s="1"/>
  <c r="V43" i="1"/>
  <c r="Z43" i="1" s="1"/>
  <c r="I44" i="4" s="1"/>
  <c r="V41" i="1"/>
  <c r="V39" i="1"/>
  <c r="Z39" i="1" s="1"/>
  <c r="I40" i="4" s="1"/>
  <c r="V37" i="1"/>
  <c r="Z37" i="1" s="1"/>
  <c r="I38" i="4" s="1"/>
  <c r="V35" i="1"/>
  <c r="Z35" i="1" s="1"/>
  <c r="I36" i="4" s="1"/>
  <c r="V33" i="1"/>
  <c r="Z33" i="1" s="1"/>
  <c r="I34" i="4" s="1"/>
  <c r="V31" i="1"/>
  <c r="Z31" i="1" s="1"/>
  <c r="I32" i="4" s="1"/>
  <c r="V29" i="1"/>
  <c r="Z29" i="1" s="1"/>
  <c r="I30" i="4" s="1"/>
  <c r="V27" i="1"/>
  <c r="Z27" i="1" s="1"/>
  <c r="I28" i="4" s="1"/>
  <c r="V23" i="1"/>
  <c r="V21" i="1"/>
  <c r="V19" i="1"/>
  <c r="Z19" i="1" s="1"/>
  <c r="I20" i="4" s="1"/>
  <c r="V17" i="1"/>
  <c r="V15" i="1"/>
  <c r="V13" i="1"/>
  <c r="Z13" i="1" s="1"/>
  <c r="I14" i="4" s="1"/>
  <c r="V11" i="1"/>
  <c r="Z11" i="1" s="1"/>
  <c r="I12" i="4" s="1"/>
  <c r="V87" i="1"/>
  <c r="V85" i="1"/>
  <c r="Z85" i="1" s="1"/>
  <c r="I86" i="4" s="1"/>
  <c r="V83" i="1"/>
  <c r="Z83" i="1" s="1"/>
  <c r="I84" i="4" s="1"/>
  <c r="V91" i="1"/>
  <c r="V96" i="1"/>
  <c r="V131" i="1"/>
  <c r="Z131" i="1" s="1"/>
  <c r="I132" i="4" s="1"/>
  <c r="V149" i="1"/>
  <c r="V145" i="1"/>
  <c r="Z145" i="1" s="1"/>
  <c r="I146" i="4" s="1"/>
  <c r="V141" i="1"/>
  <c r="V137" i="1"/>
  <c r="V133" i="1"/>
  <c r="V153" i="1"/>
  <c r="Z153" i="1" s="1"/>
  <c r="I154" i="4" s="1"/>
  <c r="V178" i="1"/>
  <c r="Z178" i="1" s="1"/>
  <c r="I179" i="4" s="1"/>
  <c r="V176" i="1"/>
  <c r="Z176" i="1" s="1"/>
  <c r="I177" i="4" s="1"/>
  <c r="V174" i="1"/>
  <c r="Z174" i="1" s="1"/>
  <c r="I175" i="4" s="1"/>
  <c r="V172" i="1"/>
  <c r="V170" i="1"/>
  <c r="Z170" i="1" s="1"/>
  <c r="I171" i="4" s="1"/>
  <c r="V168" i="1"/>
  <c r="V166" i="1"/>
  <c r="V164" i="1"/>
  <c r="Z164" i="1" s="1"/>
  <c r="I165" i="4" s="1"/>
  <c r="V162" i="1"/>
  <c r="Z162" i="1" s="1"/>
  <c r="I163" i="4" s="1"/>
  <c r="V160" i="1"/>
  <c r="V158" i="1"/>
  <c r="Z158" i="1" s="1"/>
  <c r="I159" i="4" s="1"/>
  <c r="V156" i="1"/>
  <c r="Z156" i="1" s="1"/>
  <c r="I157" i="4" s="1"/>
  <c r="V181" i="1"/>
  <c r="Z181" i="1" s="1"/>
  <c r="I182" i="4" s="1"/>
  <c r="V183" i="1"/>
  <c r="V211" i="1"/>
  <c r="Z211" i="1" s="1"/>
  <c r="I212" i="4" s="1"/>
  <c r="V207" i="1"/>
  <c r="V203" i="1"/>
  <c r="Z203" i="1" s="1"/>
  <c r="I204" i="4" s="1"/>
  <c r="V199" i="1"/>
  <c r="Z199" i="1" s="1"/>
  <c r="I200" i="4" s="1"/>
  <c r="V195" i="1"/>
  <c r="V191" i="1"/>
  <c r="Z191" i="1" s="1"/>
  <c r="I192" i="4" s="1"/>
  <c r="V187" i="1"/>
  <c r="Z187" i="1" s="1"/>
  <c r="I188" i="4" s="1"/>
  <c r="V240" i="1"/>
  <c r="Z240" i="1" s="1"/>
  <c r="I241" i="4" s="1"/>
  <c r="V236" i="1"/>
  <c r="Z236" i="1" s="1"/>
  <c r="I237" i="4" s="1"/>
  <c r="V232" i="1"/>
  <c r="Z232" i="1" s="1"/>
  <c r="I233" i="4" s="1"/>
  <c r="V228" i="1"/>
  <c r="Z228" i="1" s="1"/>
  <c r="I229" i="4" s="1"/>
  <c r="V224" i="1"/>
  <c r="Z224" i="1" s="1"/>
  <c r="I225" i="4" s="1"/>
  <c r="V244" i="1"/>
  <c r="Z244" i="1" s="1"/>
  <c r="I245" i="4" s="1"/>
  <c r="V251" i="1"/>
  <c r="V249" i="1"/>
  <c r="Z249" i="1" s="1"/>
  <c r="I250" i="4" s="1"/>
  <c r="V247" i="1"/>
  <c r="Z247" i="1" s="1"/>
  <c r="I248" i="4" s="1"/>
  <c r="V245" i="1"/>
  <c r="Z245" i="1" s="1"/>
  <c r="I246" i="4" s="1"/>
  <c r="V351" i="1"/>
  <c r="Z351" i="1" s="1"/>
  <c r="I352" i="4" s="1"/>
  <c r="V343" i="1"/>
  <c r="Z343" i="1" s="1"/>
  <c r="I344" i="4" s="1"/>
  <c r="V339" i="1"/>
  <c r="Z339" i="1" s="1"/>
  <c r="I340" i="4" s="1"/>
  <c r="V335" i="1"/>
  <c r="V331" i="1"/>
  <c r="Z331" i="1" s="1"/>
  <c r="I332" i="4" s="1"/>
  <c r="V327" i="1"/>
  <c r="V323" i="1"/>
  <c r="V319" i="1"/>
  <c r="Z319" i="1" s="1"/>
  <c r="I320" i="4" s="1"/>
  <c r="V315" i="1"/>
  <c r="Z315" i="1" s="1"/>
  <c r="I316" i="4" s="1"/>
  <c r="V311" i="1"/>
  <c r="V307" i="1"/>
  <c r="V303" i="1"/>
  <c r="Z303" i="1" s="1"/>
  <c r="I304" i="4" s="1"/>
  <c r="V299" i="1"/>
  <c r="Z299" i="1" s="1"/>
  <c r="I300" i="4" s="1"/>
  <c r="V295" i="1"/>
  <c r="Z295" i="1" s="1"/>
  <c r="I296" i="4" s="1"/>
  <c r="V291" i="1"/>
  <c r="Z291" i="1" s="1"/>
  <c r="I292" i="4" s="1"/>
  <c r="V287" i="1"/>
  <c r="Z287" i="1" s="1"/>
  <c r="I288" i="4" s="1"/>
  <c r="V283" i="1"/>
  <c r="Z283" i="1" s="1"/>
  <c r="I284" i="4" s="1"/>
  <c r="V279" i="1"/>
  <c r="Z279" i="1" s="1"/>
  <c r="I280" i="4" s="1"/>
  <c r="V275" i="1"/>
  <c r="Z275" i="1" s="1"/>
  <c r="I276" i="4" s="1"/>
  <c r="V271" i="1"/>
  <c r="Z271" i="1" s="1"/>
  <c r="I272" i="4" s="1"/>
  <c r="V267" i="1"/>
  <c r="Z267" i="1" s="1"/>
  <c r="I268" i="4" s="1"/>
  <c r="V263" i="1"/>
  <c r="Z263" i="1" s="1"/>
  <c r="I264" i="4" s="1"/>
  <c r="V357" i="1"/>
  <c r="Z357" i="1" s="1"/>
  <c r="I358" i="4" s="1"/>
  <c r="V361" i="1"/>
  <c r="Z361" i="1" s="1"/>
  <c r="I362" i="4" s="1"/>
  <c r="V375" i="1"/>
  <c r="Z375" i="1" s="1"/>
  <c r="I376" i="4" s="1"/>
  <c r="V371" i="1"/>
  <c r="Z371" i="1" s="1"/>
  <c r="I372" i="4" s="1"/>
  <c r="V404" i="1"/>
  <c r="Z404" i="1" s="1"/>
  <c r="I405" i="4" s="1"/>
  <c r="V402" i="1"/>
  <c r="Z402" i="1" s="1"/>
  <c r="I403" i="4" s="1"/>
  <c r="V400" i="1"/>
  <c r="Z400" i="1" s="1"/>
  <c r="I401" i="4" s="1"/>
  <c r="V398" i="1"/>
  <c r="Z398" i="1" s="1"/>
  <c r="I399" i="4" s="1"/>
  <c r="V396" i="1"/>
  <c r="V394" i="1"/>
  <c r="V392" i="1"/>
  <c r="V390" i="1"/>
  <c r="Z390" i="1" s="1"/>
  <c r="I391" i="4" s="1"/>
  <c r="V388" i="1"/>
  <c r="Z388" i="1" s="1"/>
  <c r="I389" i="4" s="1"/>
  <c r="V386" i="1"/>
  <c r="Z386" i="1" s="1"/>
  <c r="I387" i="4" s="1"/>
  <c r="V384" i="1"/>
  <c r="Z384" i="1" s="1"/>
  <c r="I385" i="4" s="1"/>
  <c r="V443" i="1"/>
  <c r="V439" i="1"/>
  <c r="Z439" i="1" s="1"/>
  <c r="I440" i="4" s="1"/>
  <c r="V435" i="1"/>
  <c r="V452" i="1"/>
  <c r="Z452" i="1" s="1"/>
  <c r="I453" i="4" s="1"/>
  <c r="V469" i="1"/>
  <c r="Z469" i="1" s="1"/>
  <c r="I470" i="4" s="1"/>
  <c r="V466" i="1"/>
  <c r="V463" i="1"/>
  <c r="Z463" i="1" s="1"/>
  <c r="I464" i="4" s="1"/>
  <c r="V464" i="1"/>
  <c r="Z464" i="1" s="1"/>
  <c r="I465" i="4" s="1"/>
  <c r="V457" i="1"/>
  <c r="Z457" i="1" s="1"/>
  <c r="I458" i="4" s="1"/>
  <c r="V454" i="1"/>
  <c r="V455" i="1"/>
  <c r="V441" i="1"/>
  <c r="Z441" i="1" s="1"/>
  <c r="I442" i="4" s="1"/>
  <c r="V433" i="1"/>
  <c r="V425" i="1"/>
  <c r="Z425" i="1" s="1"/>
  <c r="I426" i="4" s="1"/>
  <c r="V421" i="1"/>
  <c r="V446" i="1"/>
  <c r="V442" i="1"/>
  <c r="V438" i="1"/>
  <c r="Z438" i="1" s="1"/>
  <c r="I439" i="4" s="1"/>
  <c r="V434" i="1"/>
  <c r="Z434" i="1" s="1"/>
  <c r="I435" i="4" s="1"/>
  <c r="V430" i="1"/>
  <c r="Z430" i="1" s="1"/>
  <c r="I431" i="4" s="1"/>
  <c r="V426" i="1"/>
  <c r="Z426" i="1" s="1"/>
  <c r="I427" i="4" s="1"/>
  <c r="V422" i="1"/>
  <c r="V445" i="1"/>
  <c r="Z445" i="1" s="1"/>
  <c r="I446" i="4" s="1"/>
  <c r="V437" i="1"/>
  <c r="Z437" i="1" s="1"/>
  <c r="I438" i="4" s="1"/>
  <c r="V429" i="1"/>
  <c r="Z429" i="1" s="1"/>
  <c r="I430" i="4" s="1"/>
  <c r="V419" i="1"/>
  <c r="Z419" i="1" s="1"/>
  <c r="I420" i="4" s="1"/>
  <c r="V447" i="1"/>
  <c r="V431" i="1"/>
  <c r="Z431" i="1" s="1"/>
  <c r="I432" i="4" s="1"/>
  <c r="V427" i="1"/>
  <c r="Z427" i="1" s="1"/>
  <c r="I428" i="4" s="1"/>
  <c r="V423" i="1"/>
  <c r="V412" i="1"/>
  <c r="Z412" i="1" s="1"/>
  <c r="I413" i="4" s="1"/>
  <c r="V413" i="1"/>
  <c r="Z413" i="1" s="1"/>
  <c r="I414" i="4" s="1"/>
  <c r="V414" i="1"/>
  <c r="Z414" i="1" s="1"/>
  <c r="I415" i="4" s="1"/>
  <c r="V410" i="1"/>
  <c r="Z410" i="1" s="1"/>
  <c r="I411" i="4" s="1"/>
  <c r="V383" i="1"/>
  <c r="Z383" i="1" s="1"/>
  <c r="I384" i="4" s="1"/>
  <c r="V233" i="1"/>
  <c r="Z233" i="1" s="1"/>
  <c r="I234" i="4" s="1"/>
  <c r="V349" i="1"/>
  <c r="Z349" i="1" s="1"/>
  <c r="I350" i="4" s="1"/>
  <c r="V341" i="1"/>
  <c r="Z341" i="1" s="1"/>
  <c r="I342" i="4" s="1"/>
  <c r="V317" i="1"/>
  <c r="Z317" i="1" s="1"/>
  <c r="I318" i="4" s="1"/>
  <c r="V313" i="1"/>
  <c r="Z313" i="1" s="1"/>
  <c r="I314" i="4" s="1"/>
  <c r="V309" i="1"/>
  <c r="V289" i="1"/>
  <c r="V281" i="1"/>
  <c r="Z281" i="1" s="1"/>
  <c r="I282" i="4" s="1"/>
  <c r="V277" i="1"/>
  <c r="Z277" i="1" s="1"/>
  <c r="I278" i="4" s="1"/>
  <c r="V261" i="1"/>
  <c r="Z261" i="1" s="1"/>
  <c r="I262" i="4" s="1"/>
  <c r="V377" i="1"/>
  <c r="Z377" i="1" s="1"/>
  <c r="I378" i="4" s="1"/>
  <c r="V369" i="1"/>
  <c r="V238" i="1"/>
  <c r="Z238" i="1" s="1"/>
  <c r="I239" i="4" s="1"/>
  <c r="V234" i="1"/>
  <c r="Z234" i="1" s="1"/>
  <c r="I235" i="4" s="1"/>
  <c r="V230" i="1"/>
  <c r="Z230" i="1" s="1"/>
  <c r="I231" i="4" s="1"/>
  <c r="V226" i="1"/>
  <c r="Z226" i="1" s="1"/>
  <c r="I227" i="4" s="1"/>
  <c r="V354" i="1"/>
  <c r="Z354" i="1" s="1"/>
  <c r="I355" i="4" s="1"/>
  <c r="V350" i="1"/>
  <c r="Z350" i="1" s="1"/>
  <c r="I351" i="4" s="1"/>
  <c r="V346" i="1"/>
  <c r="Z346" i="1" s="1"/>
  <c r="I347" i="4" s="1"/>
  <c r="V338" i="1"/>
  <c r="Z338" i="1" s="1"/>
  <c r="I339" i="4" s="1"/>
  <c r="V334" i="1"/>
  <c r="Z334" i="1" s="1"/>
  <c r="I335" i="4" s="1"/>
  <c r="V330" i="1"/>
  <c r="Z330" i="1" s="1"/>
  <c r="I331" i="4" s="1"/>
  <c r="V326" i="1"/>
  <c r="V322" i="1"/>
  <c r="V318" i="1"/>
  <c r="Z318" i="1" s="1"/>
  <c r="I319" i="4" s="1"/>
  <c r="V314" i="1"/>
  <c r="Z314" i="1" s="1"/>
  <c r="I315" i="4" s="1"/>
  <c r="V310" i="1"/>
  <c r="V306" i="1"/>
  <c r="V302" i="1"/>
  <c r="Z302" i="1" s="1"/>
  <c r="I303" i="4" s="1"/>
  <c r="V298" i="1"/>
  <c r="Z298" i="1" s="1"/>
  <c r="I299" i="4" s="1"/>
  <c r="V294" i="1"/>
  <c r="V290" i="1"/>
  <c r="V286" i="1"/>
  <c r="V282" i="1"/>
  <c r="Z282" i="1" s="1"/>
  <c r="I283" i="4" s="1"/>
  <c r="V278" i="1"/>
  <c r="Z278" i="1" s="1"/>
  <c r="I279" i="4" s="1"/>
  <c r="V274" i="1"/>
  <c r="Z274" i="1" s="1"/>
  <c r="I275" i="4" s="1"/>
  <c r="V270" i="1"/>
  <c r="Z270" i="1" s="1"/>
  <c r="I271" i="4" s="1"/>
  <c r="V266" i="1"/>
  <c r="Z266" i="1" s="1"/>
  <c r="I267" i="4" s="1"/>
  <c r="V262" i="1"/>
  <c r="Z262" i="1" s="1"/>
  <c r="I263" i="4" s="1"/>
  <c r="V258" i="1"/>
  <c r="Z258" i="1" s="1"/>
  <c r="I259" i="4" s="1"/>
  <c r="V374" i="1"/>
  <c r="Z374" i="1" s="1"/>
  <c r="I375" i="4" s="1"/>
  <c r="V370" i="1"/>
  <c r="Z370" i="1" s="1"/>
  <c r="I371" i="4" s="1"/>
  <c r="V237" i="1"/>
  <c r="Z237" i="1" s="1"/>
  <c r="I238" i="4" s="1"/>
  <c r="V229" i="1"/>
  <c r="Z229" i="1" s="1"/>
  <c r="I230" i="4" s="1"/>
  <c r="V225" i="1"/>
  <c r="Z225" i="1" s="1"/>
  <c r="I226" i="4" s="1"/>
  <c r="V353" i="1"/>
  <c r="Z353" i="1" s="1"/>
  <c r="I354" i="4" s="1"/>
  <c r="V345" i="1"/>
  <c r="Z345" i="1" s="1"/>
  <c r="I346" i="4" s="1"/>
  <c r="V337" i="1"/>
  <c r="Z337" i="1" s="1"/>
  <c r="I338" i="4" s="1"/>
  <c r="V333" i="1"/>
  <c r="Z333" i="1" s="1"/>
  <c r="I334" i="4" s="1"/>
  <c r="V329" i="1"/>
  <c r="Z329" i="1" s="1"/>
  <c r="I330" i="4" s="1"/>
  <c r="V325" i="1"/>
  <c r="V321" i="1"/>
  <c r="V305" i="1"/>
  <c r="Z305" i="1" s="1"/>
  <c r="I306" i="4" s="1"/>
  <c r="V301" i="1"/>
  <c r="Z301" i="1" s="1"/>
  <c r="I302" i="4" s="1"/>
  <c r="V297" i="1"/>
  <c r="Z297" i="1" s="1"/>
  <c r="I298" i="4" s="1"/>
  <c r="V293" i="1"/>
  <c r="V285" i="1"/>
  <c r="Z285" i="1" s="1"/>
  <c r="I286" i="4" s="1"/>
  <c r="V273" i="1"/>
  <c r="Z273" i="1" s="1"/>
  <c r="I274" i="4" s="1"/>
  <c r="V269" i="1"/>
  <c r="Z269" i="1" s="1"/>
  <c r="I270" i="4" s="1"/>
  <c r="V265" i="1"/>
  <c r="Z265" i="1" s="1"/>
  <c r="I266" i="4" s="1"/>
  <c r="V257" i="1"/>
  <c r="Z257" i="1" s="1"/>
  <c r="I258" i="4" s="1"/>
  <c r="V373" i="1"/>
  <c r="Z373" i="1" s="1"/>
  <c r="I374" i="4" s="1"/>
  <c r="V223" i="1"/>
  <c r="V254" i="1"/>
  <c r="Z254" i="1" s="1"/>
  <c r="I255" i="4" s="1"/>
  <c r="V259" i="1"/>
  <c r="Z259" i="1" s="1"/>
  <c r="I260" i="4" s="1"/>
  <c r="V367" i="1"/>
  <c r="Z367" i="1" s="1"/>
  <c r="I368" i="4" s="1"/>
  <c r="V218" i="1"/>
  <c r="Z218" i="1" s="1"/>
  <c r="I219" i="4" s="1"/>
  <c r="V192" i="1"/>
  <c r="Z192" i="1" s="1"/>
  <c r="I193" i="4" s="1"/>
  <c r="V184" i="1"/>
  <c r="V204" i="1"/>
  <c r="Z204" i="1" s="1"/>
  <c r="I205" i="4" s="1"/>
  <c r="V196" i="1"/>
  <c r="V188" i="1"/>
  <c r="Z188" i="1" s="1"/>
  <c r="I189" i="4" s="1"/>
  <c r="V209" i="1"/>
  <c r="Z209" i="1" s="1"/>
  <c r="I210" i="4" s="1"/>
  <c r="V205" i="1"/>
  <c r="Z205" i="1" s="1"/>
  <c r="I206" i="4" s="1"/>
  <c r="V201" i="1"/>
  <c r="V197" i="1"/>
  <c r="Z197" i="1" s="1"/>
  <c r="I198" i="4" s="1"/>
  <c r="V193" i="1"/>
  <c r="Z193" i="1" s="1"/>
  <c r="I194" i="4" s="1"/>
  <c r="V189" i="1"/>
  <c r="V185" i="1"/>
  <c r="Z185" i="1" s="1"/>
  <c r="I186" i="4" s="1"/>
  <c r="V208" i="1"/>
  <c r="Z208" i="1" s="1"/>
  <c r="I209" i="4" s="1"/>
  <c r="V200" i="1"/>
  <c r="Z200" i="1" s="1"/>
  <c r="I201" i="4" s="1"/>
  <c r="V210" i="1"/>
  <c r="V206" i="1"/>
  <c r="Z206" i="1" s="1"/>
  <c r="I207" i="4" s="1"/>
  <c r="V198" i="1"/>
  <c r="Z198" i="1" s="1"/>
  <c r="I199" i="4" s="1"/>
  <c r="V194" i="1"/>
  <c r="Z194" i="1" s="1"/>
  <c r="I195" i="4" s="1"/>
  <c r="V190" i="1"/>
  <c r="V186" i="1"/>
  <c r="V154" i="1"/>
  <c r="Z154" i="1" s="1"/>
  <c r="I155" i="4" s="1"/>
  <c r="V146" i="1"/>
  <c r="V142" i="1"/>
  <c r="Z142" i="1" s="1"/>
  <c r="I143" i="4" s="1"/>
  <c r="V138" i="1"/>
  <c r="V134" i="1"/>
  <c r="Z134" i="1" s="1"/>
  <c r="I135" i="4" s="1"/>
  <c r="V147" i="1"/>
  <c r="Z147" i="1" s="1"/>
  <c r="I148" i="4" s="1"/>
  <c r="V143" i="1"/>
  <c r="Z143" i="1" s="1"/>
  <c r="I144" i="4" s="1"/>
  <c r="V139" i="1"/>
  <c r="V135" i="1"/>
  <c r="V148" i="1"/>
  <c r="Z148" i="1" s="1"/>
  <c r="I149" i="4" s="1"/>
  <c r="V144" i="1"/>
  <c r="Z144" i="1" s="1"/>
  <c r="I145" i="4" s="1"/>
  <c r="V102" i="1"/>
  <c r="Z102" i="1" s="1"/>
  <c r="I103" i="4" s="1"/>
  <c r="V98" i="1"/>
  <c r="V104" i="1"/>
  <c r="Z104" i="1" s="1"/>
  <c r="I105" i="4" s="1"/>
  <c r="V100" i="1"/>
  <c r="Z100" i="1" s="1"/>
  <c r="I101" i="4" s="1"/>
  <c r="V92" i="1"/>
  <c r="V106" i="1"/>
  <c r="Z106" i="1" s="1"/>
  <c r="I107" i="4" s="1"/>
  <c r="V94" i="1"/>
  <c r="V107" i="1"/>
  <c r="Z107" i="1" s="1"/>
  <c r="I108" i="4" s="1"/>
  <c r="V103" i="1"/>
  <c r="Z103" i="1" s="1"/>
  <c r="I104" i="4" s="1"/>
  <c r="V99" i="1"/>
  <c r="Z99" i="1" s="1"/>
  <c r="I100" i="4" s="1"/>
  <c r="V95" i="1"/>
  <c r="V80" i="1"/>
  <c r="Z80" i="1" s="1"/>
  <c r="I81" i="4" s="1"/>
  <c r="V81" i="1"/>
  <c r="Z81" i="1" s="1"/>
  <c r="I82" i="4" s="1"/>
  <c r="V473" i="1"/>
  <c r="Z473" i="1" s="1"/>
  <c r="I474" i="4" s="1"/>
  <c r="V461" i="1"/>
  <c r="V418" i="1"/>
  <c r="V256" i="1"/>
  <c r="Z256" i="1" s="1"/>
  <c r="I257" i="4" s="1"/>
  <c r="V364" i="1"/>
  <c r="Z364" i="1" s="1"/>
  <c r="I365" i="4" s="1"/>
  <c r="V379" i="1"/>
  <c r="Z379" i="1" s="1"/>
  <c r="I380" i="4" s="1"/>
  <c r="V255" i="1"/>
  <c r="Z255" i="1" s="1"/>
  <c r="I256" i="4" s="1"/>
  <c r="V363" i="1"/>
  <c r="Z363" i="1" s="1"/>
  <c r="I364" i="4" s="1"/>
  <c r="V366" i="1"/>
  <c r="V243" i="1"/>
  <c r="Z243" i="1" s="1"/>
  <c r="I244" i="4" s="1"/>
  <c r="V182" i="1"/>
  <c r="V130" i="1"/>
  <c r="Z130" i="1" s="1"/>
  <c r="I131" i="4" s="1"/>
  <c r="V90" i="1"/>
  <c r="V82" i="1"/>
  <c r="Z82" i="1" s="1"/>
  <c r="I83" i="4" s="1"/>
  <c r="P473" i="1"/>
  <c r="P474" i="1" s="1"/>
  <c r="P469" i="1"/>
  <c r="P470" i="1" s="1"/>
  <c r="P466" i="1"/>
  <c r="P465" i="1"/>
  <c r="P464" i="1"/>
  <c r="P463" i="1"/>
  <c r="P462" i="1"/>
  <c r="P461" i="1"/>
  <c r="P457" i="1"/>
  <c r="P456" i="1"/>
  <c r="P455" i="1"/>
  <c r="P454" i="1"/>
  <c r="P453" i="1"/>
  <c r="P452" i="1"/>
  <c r="P448" i="1"/>
  <c r="P447" i="1"/>
  <c r="P446" i="1"/>
  <c r="P445" i="1"/>
  <c r="P444" i="1"/>
  <c r="P443" i="1"/>
  <c r="P442" i="1"/>
  <c r="P441" i="1"/>
  <c r="P440" i="1"/>
  <c r="P439" i="1"/>
  <c r="P438" i="1"/>
  <c r="P437" i="1"/>
  <c r="P436" i="1"/>
  <c r="P435" i="1"/>
  <c r="P434" i="1"/>
  <c r="P433" i="1"/>
  <c r="P432" i="1"/>
  <c r="P431" i="1"/>
  <c r="P430" i="1"/>
  <c r="P429" i="1"/>
  <c r="P428" i="1"/>
  <c r="P427" i="1"/>
  <c r="P426" i="1"/>
  <c r="P425" i="1"/>
  <c r="P424" i="1"/>
  <c r="P423" i="1"/>
  <c r="P422" i="1"/>
  <c r="P421" i="1"/>
  <c r="P420" i="1"/>
  <c r="P419" i="1"/>
  <c r="P418" i="1"/>
  <c r="P414" i="1"/>
  <c r="P413" i="1"/>
  <c r="P412" i="1"/>
  <c r="P411" i="1"/>
  <c r="P410" i="1"/>
  <c r="P409" i="1"/>
  <c r="P405" i="1"/>
  <c r="P404" i="1"/>
  <c r="P403" i="1"/>
  <c r="P402" i="1"/>
  <c r="P401" i="1"/>
  <c r="P400" i="1"/>
  <c r="P399" i="1"/>
  <c r="P398" i="1"/>
  <c r="P397" i="1"/>
  <c r="P396" i="1"/>
  <c r="P395" i="1"/>
  <c r="P394" i="1"/>
  <c r="P393" i="1"/>
  <c r="P392" i="1"/>
  <c r="P391" i="1"/>
  <c r="P390" i="1"/>
  <c r="P389" i="1"/>
  <c r="P388" i="1"/>
  <c r="P387" i="1"/>
  <c r="P386" i="1"/>
  <c r="P385" i="1"/>
  <c r="P384" i="1"/>
  <c r="P383" i="1"/>
  <c r="P379" i="1"/>
  <c r="P377" i="1"/>
  <c r="P376" i="1"/>
  <c r="P375" i="1"/>
  <c r="P374" i="1"/>
  <c r="P373" i="1"/>
  <c r="P372" i="1"/>
  <c r="P371" i="1"/>
  <c r="P370" i="1"/>
  <c r="P369" i="1"/>
  <c r="P368" i="1"/>
  <c r="P367" i="1"/>
  <c r="P366" i="1"/>
  <c r="P364" i="1"/>
  <c r="P363" i="1"/>
  <c r="P361" i="1"/>
  <c r="P359" i="1"/>
  <c r="P357" i="1"/>
  <c r="P356" i="1"/>
  <c r="P354" i="1"/>
  <c r="P353" i="1"/>
  <c r="P352" i="1"/>
  <c r="P351" i="1"/>
  <c r="P350" i="1"/>
  <c r="P349" i="1"/>
  <c r="P348" i="1"/>
  <c r="P346" i="1"/>
  <c r="P345" i="1"/>
  <c r="P344" i="1"/>
  <c r="P343" i="1"/>
  <c r="P341" i="1"/>
  <c r="P339" i="1"/>
  <c r="P338" i="1"/>
  <c r="P337" i="1"/>
  <c r="P336" i="1"/>
  <c r="P335" i="1"/>
  <c r="P334" i="1"/>
  <c r="P333" i="1"/>
  <c r="P332" i="1"/>
  <c r="P331" i="1"/>
  <c r="P330" i="1"/>
  <c r="P329" i="1"/>
  <c r="P328" i="1"/>
  <c r="P327" i="1"/>
  <c r="P326" i="1"/>
  <c r="P325" i="1"/>
  <c r="P324" i="1"/>
  <c r="P323" i="1"/>
  <c r="P322" i="1"/>
  <c r="P321" i="1"/>
  <c r="P320" i="1"/>
  <c r="P319" i="1"/>
  <c r="P318" i="1"/>
  <c r="P317" i="1"/>
  <c r="P316" i="1"/>
  <c r="P315" i="1"/>
  <c r="P314" i="1"/>
  <c r="P313" i="1"/>
  <c r="P312" i="1"/>
  <c r="P311" i="1"/>
  <c r="P310" i="1"/>
  <c r="P309" i="1"/>
  <c r="P308" i="1"/>
  <c r="P307" i="1"/>
  <c r="P306" i="1"/>
  <c r="P305" i="1"/>
  <c r="P304" i="1"/>
  <c r="P303" i="1"/>
  <c r="P302" i="1"/>
  <c r="P301" i="1"/>
  <c r="P300" i="1"/>
  <c r="P299" i="1"/>
  <c r="P298" i="1"/>
  <c r="P297" i="1"/>
  <c r="P296" i="1"/>
  <c r="P295" i="1"/>
  <c r="P294" i="1"/>
  <c r="P293" i="1"/>
  <c r="P292" i="1"/>
  <c r="P291" i="1"/>
  <c r="P290" i="1"/>
  <c r="P289" i="1"/>
  <c r="P288" i="1"/>
  <c r="P287" i="1"/>
  <c r="P286" i="1"/>
  <c r="P285" i="1"/>
  <c r="P284" i="1"/>
  <c r="P283" i="1"/>
  <c r="P282" i="1"/>
  <c r="P281" i="1"/>
  <c r="P280" i="1"/>
  <c r="P279" i="1"/>
  <c r="P278" i="1"/>
  <c r="P277" i="1"/>
  <c r="P276" i="1"/>
  <c r="P275" i="1"/>
  <c r="P274" i="1"/>
  <c r="P273" i="1"/>
  <c r="P272" i="1"/>
  <c r="P271" i="1"/>
  <c r="P270" i="1"/>
  <c r="P269" i="1"/>
  <c r="P268" i="1"/>
  <c r="P267" i="1"/>
  <c r="P266" i="1"/>
  <c r="P265" i="1"/>
  <c r="P264" i="1"/>
  <c r="P263" i="1"/>
  <c r="P262" i="1"/>
  <c r="P261" i="1"/>
  <c r="P260" i="1"/>
  <c r="P259" i="1"/>
  <c r="P258" i="1"/>
  <c r="P257" i="1"/>
  <c r="P256" i="1"/>
  <c r="P255" i="1"/>
  <c r="P254" i="1"/>
  <c r="P251" i="1"/>
  <c r="P250" i="1"/>
  <c r="P249" i="1"/>
  <c r="P248" i="1"/>
  <c r="P247" i="1"/>
  <c r="P246" i="1"/>
  <c r="P245" i="1"/>
  <c r="P244" i="1"/>
  <c r="P243" i="1"/>
  <c r="P240" i="1"/>
  <c r="P239" i="1"/>
  <c r="P238" i="1"/>
  <c r="P237" i="1"/>
  <c r="P236" i="1"/>
  <c r="P235" i="1"/>
  <c r="P234" i="1"/>
  <c r="P233" i="1"/>
  <c r="P232" i="1"/>
  <c r="P231" i="1"/>
  <c r="P230" i="1"/>
  <c r="P229" i="1"/>
  <c r="P228" i="1"/>
  <c r="P227" i="1"/>
  <c r="P226" i="1"/>
  <c r="P225" i="1"/>
  <c r="P224" i="1"/>
  <c r="P223" i="1"/>
  <c r="P218" i="1"/>
  <c r="P217" i="1"/>
  <c r="P216" i="1"/>
  <c r="P212" i="1"/>
  <c r="P211" i="1"/>
  <c r="P210" i="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49" i="1"/>
  <c r="P148" i="1"/>
  <c r="P147" i="1"/>
  <c r="P146" i="1"/>
  <c r="P145" i="1"/>
  <c r="P144" i="1"/>
  <c r="P143" i="1"/>
  <c r="P142" i="1"/>
  <c r="P141" i="1"/>
  <c r="P140" i="1"/>
  <c r="P139" i="1"/>
  <c r="P138" i="1"/>
  <c r="P137" i="1"/>
  <c r="P136" i="1"/>
  <c r="P135" i="1"/>
  <c r="P134" i="1"/>
  <c r="P133" i="1"/>
  <c r="P132" i="1"/>
  <c r="P131" i="1"/>
  <c r="P130" i="1"/>
  <c r="P127" i="1"/>
  <c r="P126" i="1"/>
  <c r="P125" i="1"/>
  <c r="P124" i="1"/>
  <c r="P123" i="1"/>
  <c r="P122" i="1"/>
  <c r="P121" i="1"/>
  <c r="P120" i="1"/>
  <c r="P119" i="1"/>
  <c r="P118" i="1"/>
  <c r="P117" i="1"/>
  <c r="P116" i="1"/>
  <c r="P115" i="1"/>
  <c r="P114" i="1"/>
  <c r="P113" i="1"/>
  <c r="P112" i="1"/>
  <c r="P111" i="1"/>
  <c r="P110" i="1"/>
  <c r="P107" i="1"/>
  <c r="P106" i="1"/>
  <c r="P105" i="1"/>
  <c r="P104" i="1"/>
  <c r="P103" i="1"/>
  <c r="P102" i="1"/>
  <c r="P101" i="1"/>
  <c r="P100" i="1"/>
  <c r="P99" i="1"/>
  <c r="P98" i="1"/>
  <c r="P97" i="1"/>
  <c r="P96" i="1"/>
  <c r="P95" i="1"/>
  <c r="P94" i="1"/>
  <c r="P93" i="1"/>
  <c r="P92" i="1"/>
  <c r="P91" i="1"/>
  <c r="P90" i="1"/>
  <c r="P87" i="1"/>
  <c r="P86" i="1"/>
  <c r="P85" i="1"/>
  <c r="P84" i="1"/>
  <c r="P83" i="1"/>
  <c r="P82" i="1"/>
  <c r="P81" i="1"/>
  <c r="P80"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 r="P12" i="1"/>
  <c r="P11" i="1"/>
  <c r="P10" i="1"/>
  <c r="M10" i="1"/>
  <c r="J83" i="4" l="1"/>
  <c r="O83" i="4"/>
  <c r="P83" i="4" s="1"/>
  <c r="O306" i="4"/>
  <c r="P306" i="4" s="1"/>
  <c r="J306" i="4"/>
  <c r="O279" i="4"/>
  <c r="P279" i="4" s="1"/>
  <c r="J279" i="4"/>
  <c r="J411" i="4"/>
  <c r="O411" i="4"/>
  <c r="P411" i="4" s="1"/>
  <c r="O284" i="4"/>
  <c r="P284" i="4" s="1"/>
  <c r="J284" i="4"/>
  <c r="J248" i="4"/>
  <c r="O248" i="4"/>
  <c r="P248" i="4" s="1"/>
  <c r="J132" i="4"/>
  <c r="O132" i="4"/>
  <c r="P132" i="4" s="1"/>
  <c r="J74" i="4"/>
  <c r="O74" i="4"/>
  <c r="P74" i="4" s="1"/>
  <c r="J357" i="4"/>
  <c r="O357" i="4"/>
  <c r="P357" i="4" s="1"/>
  <c r="O53" i="4"/>
  <c r="P53" i="4" s="1"/>
  <c r="J53" i="4"/>
  <c r="J108" i="4"/>
  <c r="O108" i="4"/>
  <c r="P108" i="4" s="1"/>
  <c r="J205" i="4"/>
  <c r="O205" i="4"/>
  <c r="P205" i="4" s="1"/>
  <c r="O283" i="4"/>
  <c r="P283" i="4" s="1"/>
  <c r="J283" i="4"/>
  <c r="J415" i="4"/>
  <c r="O415" i="4"/>
  <c r="P415" i="4" s="1"/>
  <c r="O391" i="4"/>
  <c r="P391" i="4" s="1"/>
  <c r="J391" i="4"/>
  <c r="J250" i="4"/>
  <c r="O250" i="4"/>
  <c r="P250" i="4" s="1"/>
  <c r="J247" i="4"/>
  <c r="O247" i="4"/>
  <c r="P247" i="4" s="1"/>
  <c r="O131" i="4"/>
  <c r="P131" i="4" s="1"/>
  <c r="J131" i="4"/>
  <c r="O414" i="4"/>
  <c r="P414" i="4" s="1"/>
  <c r="J414" i="4"/>
  <c r="O71" i="4"/>
  <c r="P71" i="4" s="1"/>
  <c r="J71" i="4"/>
  <c r="O107" i="4"/>
  <c r="P107" i="4" s="1"/>
  <c r="J107" i="4"/>
  <c r="O330" i="4"/>
  <c r="P330" i="4" s="1"/>
  <c r="J330" i="4"/>
  <c r="J413" i="4"/>
  <c r="O413" i="4"/>
  <c r="P413" i="4" s="1"/>
  <c r="J245" i="4"/>
  <c r="O245" i="4"/>
  <c r="P245" i="4" s="1"/>
  <c r="J84" i="4"/>
  <c r="O84" i="4"/>
  <c r="P84" i="4" s="1"/>
  <c r="J421" i="4"/>
  <c r="O421" i="4"/>
  <c r="P421" i="4" s="1"/>
  <c r="J195" i="4"/>
  <c r="O195" i="4"/>
  <c r="P195" i="4" s="1"/>
  <c r="O334" i="4"/>
  <c r="P334" i="4" s="1"/>
  <c r="J334" i="4"/>
  <c r="J225" i="4"/>
  <c r="O225" i="4"/>
  <c r="P225" i="4" s="1"/>
  <c r="O165" i="4"/>
  <c r="P165" i="4" s="1"/>
  <c r="J165" i="4"/>
  <c r="O46" i="4"/>
  <c r="P46" i="4" s="1"/>
  <c r="J46" i="4"/>
  <c r="J85" i="4"/>
  <c r="O85" i="4"/>
  <c r="P85" i="4" s="1"/>
  <c r="J425" i="4"/>
  <c r="O425" i="4"/>
  <c r="P425" i="4" s="1"/>
  <c r="J65" i="4"/>
  <c r="O65" i="4"/>
  <c r="P65" i="4" s="1"/>
  <c r="O101" i="4"/>
  <c r="P101" i="4" s="1"/>
  <c r="J101" i="4"/>
  <c r="O338" i="4"/>
  <c r="P338" i="4" s="1"/>
  <c r="J338" i="4"/>
  <c r="J428" i="4"/>
  <c r="O428" i="4"/>
  <c r="P428" i="4" s="1"/>
  <c r="O399" i="4"/>
  <c r="P399" i="4" s="1"/>
  <c r="J399" i="4"/>
  <c r="O304" i="4"/>
  <c r="P304" i="4" s="1"/>
  <c r="J304" i="4"/>
  <c r="O48" i="4"/>
  <c r="P48" i="4" s="1"/>
  <c r="J48" i="4"/>
  <c r="J87" i="4"/>
  <c r="O87" i="4"/>
  <c r="P87" i="4" s="1"/>
  <c r="J69" i="4"/>
  <c r="O69" i="4"/>
  <c r="P69" i="4" s="1"/>
  <c r="O105" i="4"/>
  <c r="P105" i="4" s="1"/>
  <c r="J105" i="4"/>
  <c r="O260" i="4"/>
  <c r="P260" i="4" s="1"/>
  <c r="J260" i="4"/>
  <c r="J303" i="4"/>
  <c r="O303" i="4"/>
  <c r="P303" i="4" s="1"/>
  <c r="J432" i="4"/>
  <c r="O432" i="4"/>
  <c r="P432" i="4" s="1"/>
  <c r="J50" i="4"/>
  <c r="O50" i="4"/>
  <c r="P50" i="4" s="1"/>
  <c r="J410" i="4"/>
  <c r="O410" i="4"/>
  <c r="P410" i="4" s="1"/>
  <c r="J255" i="4"/>
  <c r="O255" i="4"/>
  <c r="P255" i="4" s="1"/>
  <c r="O262" i="4"/>
  <c r="P262" i="4" s="1"/>
  <c r="J262" i="4"/>
  <c r="J403" i="4"/>
  <c r="O403" i="4"/>
  <c r="P403" i="4" s="1"/>
  <c r="J237" i="4"/>
  <c r="O237" i="4"/>
  <c r="P237" i="4" s="1"/>
  <c r="J171" i="4"/>
  <c r="O171" i="4"/>
  <c r="P171" i="4" s="1"/>
  <c r="O14" i="4"/>
  <c r="P14" i="4" s="1"/>
  <c r="J14" i="4"/>
  <c r="J52" i="4"/>
  <c r="O52" i="4"/>
  <c r="P52" i="4" s="1"/>
  <c r="O19" i="4"/>
  <c r="P19" i="4" s="1"/>
  <c r="J19" i="4"/>
  <c r="J203" i="4"/>
  <c r="O203" i="4"/>
  <c r="P203" i="4" s="1"/>
  <c r="J77" i="4"/>
  <c r="O77" i="4"/>
  <c r="P77" i="4" s="1"/>
  <c r="J380" i="4"/>
  <c r="O380" i="4"/>
  <c r="P380" i="4" s="1"/>
  <c r="O103" i="4"/>
  <c r="P103" i="4" s="1"/>
  <c r="J103" i="4"/>
  <c r="J201" i="4"/>
  <c r="O201" i="4"/>
  <c r="P201" i="4" s="1"/>
  <c r="O226" i="4"/>
  <c r="P226" i="4" s="1"/>
  <c r="J226" i="4"/>
  <c r="O278" i="4"/>
  <c r="P278" i="4" s="1"/>
  <c r="J278" i="4"/>
  <c r="J420" i="4"/>
  <c r="O420" i="4"/>
  <c r="P420" i="4" s="1"/>
  <c r="J465" i="4"/>
  <c r="O465" i="4"/>
  <c r="P465" i="4" s="1"/>
  <c r="J405" i="4"/>
  <c r="O405" i="4"/>
  <c r="P405" i="4" s="1"/>
  <c r="O316" i="4"/>
  <c r="P316" i="4" s="1"/>
  <c r="J316" i="4"/>
  <c r="O241" i="4"/>
  <c r="P241" i="4" s="1"/>
  <c r="J241" i="4"/>
  <c r="J54" i="4"/>
  <c r="O54" i="4"/>
  <c r="P54" i="4" s="1"/>
  <c r="J102" i="4"/>
  <c r="O102" i="4"/>
  <c r="P102" i="4" s="1"/>
  <c r="O23" i="4"/>
  <c r="P23" i="4" s="1"/>
  <c r="J23" i="4"/>
  <c r="J441" i="4"/>
  <c r="O441" i="4"/>
  <c r="P441" i="4" s="1"/>
  <c r="J57" i="4"/>
  <c r="O57" i="4"/>
  <c r="P57" i="4" s="1"/>
  <c r="O365" i="4"/>
  <c r="P365" i="4" s="1"/>
  <c r="J365" i="4"/>
  <c r="J145" i="4"/>
  <c r="O145" i="4"/>
  <c r="P145" i="4" s="1"/>
  <c r="J209" i="4"/>
  <c r="O209" i="4"/>
  <c r="P209" i="4" s="1"/>
  <c r="O374" i="4"/>
  <c r="P374" i="4" s="1"/>
  <c r="J374" i="4"/>
  <c r="O230" i="4"/>
  <c r="P230" i="4" s="1"/>
  <c r="J230" i="4"/>
  <c r="O315" i="4"/>
  <c r="P315" i="4" s="1"/>
  <c r="J315" i="4"/>
  <c r="O282" i="4"/>
  <c r="P282" i="4" s="1"/>
  <c r="J282" i="4"/>
  <c r="J430" i="4"/>
  <c r="O430" i="4"/>
  <c r="P430" i="4" s="1"/>
  <c r="O464" i="4"/>
  <c r="P464" i="4" s="1"/>
  <c r="J464" i="4"/>
  <c r="J372" i="4"/>
  <c r="O372" i="4"/>
  <c r="P372" i="4" s="1"/>
  <c r="O320" i="4"/>
  <c r="P320" i="4" s="1"/>
  <c r="J320" i="4"/>
  <c r="O188" i="4"/>
  <c r="P188" i="4" s="1"/>
  <c r="J188" i="4"/>
  <c r="J175" i="4"/>
  <c r="O175" i="4"/>
  <c r="P175" i="4" s="1"/>
  <c r="J56" i="4"/>
  <c r="O56" i="4"/>
  <c r="P56" i="4" s="1"/>
  <c r="J106" i="4"/>
  <c r="O106" i="4"/>
  <c r="P106" i="4" s="1"/>
  <c r="O27" i="4"/>
  <c r="P27" i="4" s="1"/>
  <c r="J27" i="4"/>
  <c r="J445" i="4"/>
  <c r="O445" i="4"/>
  <c r="P445" i="4" s="1"/>
  <c r="J162" i="4"/>
  <c r="O162" i="4"/>
  <c r="P162" i="4" s="1"/>
  <c r="O17" i="4"/>
  <c r="P17" i="4" s="1"/>
  <c r="J17" i="4"/>
  <c r="J257" i="4"/>
  <c r="O257" i="4"/>
  <c r="P257" i="4" s="1"/>
  <c r="O149" i="4"/>
  <c r="P149" i="4" s="1"/>
  <c r="J149" i="4"/>
  <c r="O186" i="4"/>
  <c r="P186" i="4" s="1"/>
  <c r="J186" i="4"/>
  <c r="J258" i="4"/>
  <c r="O258" i="4"/>
  <c r="P258" i="4" s="1"/>
  <c r="O238" i="4"/>
  <c r="P238" i="4" s="1"/>
  <c r="J238" i="4"/>
  <c r="O319" i="4"/>
  <c r="P319" i="4" s="1"/>
  <c r="J319" i="4"/>
  <c r="J438" i="4"/>
  <c r="O438" i="4"/>
  <c r="P438" i="4" s="1"/>
  <c r="J376" i="4"/>
  <c r="O376" i="4"/>
  <c r="P376" i="4" s="1"/>
  <c r="J192" i="4"/>
  <c r="O192" i="4"/>
  <c r="P192" i="4" s="1"/>
  <c r="J177" i="4"/>
  <c r="O177" i="4"/>
  <c r="P177" i="4" s="1"/>
  <c r="O20" i="4"/>
  <c r="P20" i="4" s="1"/>
  <c r="J20" i="4"/>
  <c r="J58" i="4"/>
  <c r="O58" i="4"/>
  <c r="P58" i="4" s="1"/>
  <c r="O114" i="4"/>
  <c r="P114" i="4" s="1"/>
  <c r="J114" i="4"/>
  <c r="J31" i="4"/>
  <c r="O31" i="4"/>
  <c r="P31" i="4" s="1"/>
  <c r="J449" i="4"/>
  <c r="O449" i="4"/>
  <c r="P449" i="4" s="1"/>
  <c r="J166" i="4"/>
  <c r="O166" i="4"/>
  <c r="P166" i="4" s="1"/>
  <c r="J21" i="4"/>
  <c r="O21" i="4"/>
  <c r="P21" i="4" s="1"/>
  <c r="O266" i="4"/>
  <c r="P266" i="4" s="1"/>
  <c r="J266" i="4"/>
  <c r="J371" i="4"/>
  <c r="O371" i="4"/>
  <c r="P371" i="4" s="1"/>
  <c r="J446" i="4"/>
  <c r="O446" i="4"/>
  <c r="P446" i="4" s="1"/>
  <c r="J470" i="4"/>
  <c r="O470" i="4"/>
  <c r="P470" i="4" s="1"/>
  <c r="P471" i="4" s="1"/>
  <c r="O362" i="4"/>
  <c r="P362" i="4" s="1"/>
  <c r="J362" i="4"/>
  <c r="O179" i="4"/>
  <c r="P179" i="4" s="1"/>
  <c r="J179" i="4"/>
  <c r="O116" i="4"/>
  <c r="P116" i="4" s="1"/>
  <c r="J116" i="4"/>
  <c r="O412" i="4"/>
  <c r="P412" i="4" s="1"/>
  <c r="J412" i="4"/>
  <c r="J25" i="4"/>
  <c r="O25" i="4"/>
  <c r="P25" i="4" s="1"/>
  <c r="O194" i="4"/>
  <c r="P194" i="4" s="1"/>
  <c r="J194" i="4"/>
  <c r="O270" i="4"/>
  <c r="P270" i="4" s="1"/>
  <c r="J270" i="4"/>
  <c r="J375" i="4"/>
  <c r="O375" i="4"/>
  <c r="P375" i="4" s="1"/>
  <c r="O314" i="4"/>
  <c r="P314" i="4" s="1"/>
  <c r="J314" i="4"/>
  <c r="J453" i="4"/>
  <c r="O453" i="4"/>
  <c r="P453" i="4" s="1"/>
  <c r="P459" i="4" s="1"/>
  <c r="O358" i="4"/>
  <c r="P358" i="4" s="1"/>
  <c r="J358" i="4"/>
  <c r="O332" i="4"/>
  <c r="P332" i="4" s="1"/>
  <c r="J332" i="4"/>
  <c r="J200" i="4"/>
  <c r="O200" i="4"/>
  <c r="P200" i="4" s="1"/>
  <c r="J154" i="4"/>
  <c r="O154" i="4"/>
  <c r="P154" i="4" s="1"/>
  <c r="J62" i="4"/>
  <c r="O62" i="4"/>
  <c r="P62" i="4" s="1"/>
  <c r="O118" i="4"/>
  <c r="P118" i="4" s="1"/>
  <c r="J118" i="4"/>
  <c r="J39" i="4"/>
  <c r="O39" i="4"/>
  <c r="P39" i="4" s="1"/>
  <c r="J388" i="4"/>
  <c r="O388" i="4"/>
  <c r="P388" i="4" s="1"/>
  <c r="J174" i="4"/>
  <c r="O174" i="4"/>
  <c r="P174" i="4" s="1"/>
  <c r="J104" i="4"/>
  <c r="O104" i="4"/>
  <c r="P104" i="4" s="1"/>
  <c r="O355" i="4"/>
  <c r="P355" i="4" s="1"/>
  <c r="J355" i="4"/>
  <c r="J389" i="4"/>
  <c r="O389" i="4"/>
  <c r="P389" i="4" s="1"/>
  <c r="O157" i="4"/>
  <c r="P157" i="4" s="1"/>
  <c r="J157" i="4"/>
  <c r="O38" i="4"/>
  <c r="P38" i="4" s="1"/>
  <c r="J38" i="4"/>
  <c r="O15" i="4"/>
  <c r="P15" i="4" s="1"/>
  <c r="J15" i="4"/>
  <c r="O155" i="4"/>
  <c r="P155" i="4" s="1"/>
  <c r="J155" i="4"/>
  <c r="J227" i="4"/>
  <c r="O227" i="4"/>
  <c r="P227" i="4" s="1"/>
  <c r="O288" i="4"/>
  <c r="P288" i="4" s="1"/>
  <c r="J288" i="4"/>
  <c r="O159" i="4"/>
  <c r="P159" i="4" s="1"/>
  <c r="J159" i="4"/>
  <c r="O40" i="4"/>
  <c r="P40" i="4" s="1"/>
  <c r="J40" i="4"/>
  <c r="O133" i="4"/>
  <c r="P133" i="4" s="1"/>
  <c r="J133" i="4"/>
  <c r="O61" i="4"/>
  <c r="P61" i="4" s="1"/>
  <c r="J61" i="4"/>
  <c r="J231" i="4"/>
  <c r="O231" i="4"/>
  <c r="P231" i="4" s="1"/>
  <c r="J426" i="4"/>
  <c r="O426" i="4"/>
  <c r="P426" i="4" s="1"/>
  <c r="O292" i="4"/>
  <c r="P292" i="4" s="1"/>
  <c r="J292" i="4"/>
  <c r="J457" i="4"/>
  <c r="O457" i="4"/>
  <c r="P457" i="4" s="1"/>
  <c r="O251" i="4"/>
  <c r="P251" i="4" s="1"/>
  <c r="J251" i="4"/>
  <c r="J193" i="4"/>
  <c r="O193" i="4"/>
  <c r="P193" i="4" s="1"/>
  <c r="J235" i="4"/>
  <c r="O235" i="4"/>
  <c r="P235" i="4" s="1"/>
  <c r="J296" i="4"/>
  <c r="O296" i="4"/>
  <c r="P296" i="4" s="1"/>
  <c r="J163" i="4"/>
  <c r="O163" i="4"/>
  <c r="P163" i="4" s="1"/>
  <c r="O44" i="4"/>
  <c r="P44" i="4" s="1"/>
  <c r="J44" i="4"/>
  <c r="O141" i="4"/>
  <c r="P141" i="4" s="1"/>
  <c r="J141" i="4"/>
  <c r="J244" i="4"/>
  <c r="O244" i="4"/>
  <c r="P244" i="4" s="1"/>
  <c r="J219" i="4"/>
  <c r="O219" i="4"/>
  <c r="P219" i="4" s="1"/>
  <c r="J239" i="4"/>
  <c r="O239" i="4"/>
  <c r="P239" i="4" s="1"/>
  <c r="J442" i="4"/>
  <c r="O442" i="4"/>
  <c r="P442" i="4" s="1"/>
  <c r="O300" i="4"/>
  <c r="P300" i="4" s="1"/>
  <c r="J300" i="4"/>
  <c r="O86" i="4"/>
  <c r="P86" i="4" s="1"/>
  <c r="J86" i="4"/>
  <c r="J386" i="4"/>
  <c r="O386" i="4"/>
  <c r="P386" i="4" s="1"/>
  <c r="O232" i="4"/>
  <c r="P232" i="4" s="1"/>
  <c r="J232" i="4"/>
  <c r="J199" i="4"/>
  <c r="O199" i="4"/>
  <c r="P199" i="4" s="1"/>
  <c r="J368" i="4"/>
  <c r="O368" i="4"/>
  <c r="P368" i="4" s="1"/>
  <c r="J299" i="4"/>
  <c r="O299" i="4"/>
  <c r="P299" i="4" s="1"/>
  <c r="J229" i="4"/>
  <c r="O229" i="4"/>
  <c r="P229" i="4" s="1"/>
  <c r="J463" i="4"/>
  <c r="O463" i="4"/>
  <c r="P463" i="4" s="1"/>
  <c r="P468" i="4" s="1"/>
  <c r="O236" i="4"/>
  <c r="P236" i="4" s="1"/>
  <c r="J236" i="4"/>
  <c r="J364" i="4"/>
  <c r="O364" i="4"/>
  <c r="P364" i="4" s="1"/>
  <c r="J207" i="4"/>
  <c r="O207" i="4"/>
  <c r="P207" i="4" s="1"/>
  <c r="O346" i="4"/>
  <c r="P346" i="4" s="1"/>
  <c r="J346" i="4"/>
  <c r="J378" i="4"/>
  <c r="O378" i="4"/>
  <c r="P378" i="4" s="1"/>
  <c r="J401" i="4"/>
  <c r="O401" i="4"/>
  <c r="P401" i="4" s="1"/>
  <c r="J233" i="4"/>
  <c r="O233" i="4"/>
  <c r="P233" i="4" s="1"/>
  <c r="O12" i="4"/>
  <c r="P12" i="4" s="1"/>
  <c r="J12" i="4"/>
  <c r="O240" i="4"/>
  <c r="P240" i="4" s="1"/>
  <c r="J240" i="4"/>
  <c r="J256" i="4"/>
  <c r="O256" i="4"/>
  <c r="P256" i="4" s="1"/>
  <c r="J354" i="4"/>
  <c r="O354" i="4"/>
  <c r="P354" i="4" s="1"/>
  <c r="J458" i="4"/>
  <c r="O458" i="4"/>
  <c r="P458" i="4" s="1"/>
  <c r="J437" i="4"/>
  <c r="O437" i="4"/>
  <c r="P437" i="4" s="1"/>
  <c r="J474" i="4"/>
  <c r="O474" i="4"/>
  <c r="P474" i="4" s="1"/>
  <c r="P475" i="4" s="1"/>
  <c r="J144" i="4"/>
  <c r="O144" i="4"/>
  <c r="P144" i="4" s="1"/>
  <c r="O198" i="4"/>
  <c r="P198" i="4" s="1"/>
  <c r="J198" i="4"/>
  <c r="O274" i="4"/>
  <c r="P274" i="4" s="1"/>
  <c r="J274" i="4"/>
  <c r="O259" i="4"/>
  <c r="P259" i="4" s="1"/>
  <c r="J259" i="4"/>
  <c r="J331" i="4"/>
  <c r="O331" i="4"/>
  <c r="P331" i="4" s="1"/>
  <c r="O318" i="4"/>
  <c r="P318" i="4" s="1"/>
  <c r="J318" i="4"/>
  <c r="J427" i="4"/>
  <c r="O427" i="4"/>
  <c r="P427" i="4" s="1"/>
  <c r="O264" i="4"/>
  <c r="P264" i="4" s="1"/>
  <c r="J264" i="4"/>
  <c r="O204" i="4"/>
  <c r="P204" i="4" s="1"/>
  <c r="J204" i="4"/>
  <c r="O28" i="4"/>
  <c r="P28" i="4" s="1"/>
  <c r="J28" i="4"/>
  <c r="J64" i="4"/>
  <c r="O64" i="4"/>
  <c r="P64" i="4" s="1"/>
  <c r="J43" i="4"/>
  <c r="O43" i="4"/>
  <c r="P43" i="4" s="1"/>
  <c r="J392" i="4"/>
  <c r="O392" i="4"/>
  <c r="P392" i="4" s="1"/>
  <c r="J178" i="4"/>
  <c r="O178" i="4"/>
  <c r="P178" i="4" s="1"/>
  <c r="J33" i="4"/>
  <c r="O33" i="4"/>
  <c r="P33" i="4" s="1"/>
  <c r="J82" i="4"/>
  <c r="O82" i="4"/>
  <c r="P82" i="4" s="1"/>
  <c r="J148" i="4"/>
  <c r="O148" i="4"/>
  <c r="P148" i="4" s="1"/>
  <c r="O286" i="4"/>
  <c r="P286" i="4" s="1"/>
  <c r="J286" i="4"/>
  <c r="O263" i="4"/>
  <c r="P263" i="4" s="1"/>
  <c r="J263" i="4"/>
  <c r="J335" i="4"/>
  <c r="O335" i="4"/>
  <c r="P335" i="4" s="1"/>
  <c r="J342" i="4"/>
  <c r="O342" i="4"/>
  <c r="P342" i="4" s="1"/>
  <c r="J431" i="4"/>
  <c r="O431" i="4"/>
  <c r="P431" i="4" s="1"/>
  <c r="J440" i="4"/>
  <c r="O440" i="4"/>
  <c r="P440" i="4" s="1"/>
  <c r="O268" i="4"/>
  <c r="P268" i="4" s="1"/>
  <c r="J268" i="4"/>
  <c r="O340" i="4"/>
  <c r="P340" i="4" s="1"/>
  <c r="J340" i="4"/>
  <c r="O30" i="4"/>
  <c r="P30" i="4" s="1"/>
  <c r="J30" i="4"/>
  <c r="J66" i="4"/>
  <c r="O66" i="4"/>
  <c r="P66" i="4" s="1"/>
  <c r="O122" i="4"/>
  <c r="P122" i="4" s="1"/>
  <c r="J122" i="4"/>
  <c r="J47" i="4"/>
  <c r="O47" i="4"/>
  <c r="P47" i="4" s="1"/>
  <c r="J113" i="4"/>
  <c r="O113" i="4"/>
  <c r="P113" i="4" s="1"/>
  <c r="P129" i="4" s="1"/>
  <c r="J37" i="4"/>
  <c r="O37" i="4"/>
  <c r="P37" i="4" s="1"/>
  <c r="J81" i="4"/>
  <c r="O81" i="4"/>
  <c r="P81" i="4" s="1"/>
  <c r="O135" i="4"/>
  <c r="P135" i="4" s="1"/>
  <c r="J135" i="4"/>
  <c r="O206" i="4"/>
  <c r="P206" i="4" s="1"/>
  <c r="J206" i="4"/>
  <c r="O267" i="4"/>
  <c r="P267" i="4" s="1"/>
  <c r="J267" i="4"/>
  <c r="J339" i="4"/>
  <c r="O339" i="4"/>
  <c r="P339" i="4" s="1"/>
  <c r="J350" i="4"/>
  <c r="O350" i="4"/>
  <c r="P350" i="4" s="1"/>
  <c r="J435" i="4"/>
  <c r="O435" i="4"/>
  <c r="P435" i="4" s="1"/>
  <c r="O272" i="4"/>
  <c r="P272" i="4" s="1"/>
  <c r="J272" i="4"/>
  <c r="O344" i="4"/>
  <c r="P344" i="4" s="1"/>
  <c r="J344" i="4"/>
  <c r="O212" i="4"/>
  <c r="P212" i="4" s="1"/>
  <c r="J212" i="4"/>
  <c r="O32" i="4"/>
  <c r="P32" i="4" s="1"/>
  <c r="J32" i="4"/>
  <c r="J68" i="4"/>
  <c r="O68" i="4"/>
  <c r="P68" i="4" s="1"/>
  <c r="O124" i="4"/>
  <c r="P124" i="4" s="1"/>
  <c r="J124" i="4"/>
  <c r="J51" i="4"/>
  <c r="O51" i="4"/>
  <c r="P51" i="4" s="1"/>
  <c r="J400" i="4"/>
  <c r="O400" i="4"/>
  <c r="P400" i="4" s="1"/>
  <c r="J117" i="4"/>
  <c r="O117" i="4"/>
  <c r="P117" i="4" s="1"/>
  <c r="O210" i="4"/>
  <c r="P210" i="4" s="1"/>
  <c r="J210" i="4"/>
  <c r="J298" i="4"/>
  <c r="O298" i="4"/>
  <c r="P298" i="4" s="1"/>
  <c r="O271" i="4"/>
  <c r="P271" i="4" s="1"/>
  <c r="J271" i="4"/>
  <c r="J347" i="4"/>
  <c r="O347" i="4"/>
  <c r="P347" i="4" s="1"/>
  <c r="O234" i="4"/>
  <c r="P234" i="4" s="1"/>
  <c r="J234" i="4"/>
  <c r="J439" i="4"/>
  <c r="O439" i="4"/>
  <c r="P439" i="4" s="1"/>
  <c r="J385" i="4"/>
  <c r="O385" i="4"/>
  <c r="P385" i="4" s="1"/>
  <c r="O276" i="4"/>
  <c r="P276" i="4" s="1"/>
  <c r="J276" i="4"/>
  <c r="J352" i="4"/>
  <c r="O352" i="4"/>
  <c r="P352" i="4" s="1"/>
  <c r="J146" i="4"/>
  <c r="O146" i="4"/>
  <c r="P146" i="4" s="1"/>
  <c r="O34" i="4"/>
  <c r="P34" i="4" s="1"/>
  <c r="J34" i="4"/>
  <c r="J70" i="4"/>
  <c r="O70" i="4"/>
  <c r="P70" i="4" s="1"/>
  <c r="O126" i="4"/>
  <c r="P126" i="4" s="1"/>
  <c r="J126" i="4"/>
  <c r="O55" i="4"/>
  <c r="P55" i="4" s="1"/>
  <c r="J55" i="4"/>
  <c r="J404" i="4"/>
  <c r="O404" i="4"/>
  <c r="P404" i="4" s="1"/>
  <c r="J121" i="4"/>
  <c r="O121" i="4"/>
  <c r="P121" i="4" s="1"/>
  <c r="J45" i="4"/>
  <c r="O45" i="4"/>
  <c r="P45" i="4" s="1"/>
  <c r="J100" i="4"/>
  <c r="O100" i="4"/>
  <c r="P100" i="4" s="1"/>
  <c r="O143" i="4"/>
  <c r="P143" i="4" s="1"/>
  <c r="J143" i="4"/>
  <c r="J189" i="4"/>
  <c r="O189" i="4"/>
  <c r="P189" i="4" s="1"/>
  <c r="O302" i="4"/>
  <c r="P302" i="4" s="1"/>
  <c r="J302" i="4"/>
  <c r="O275" i="4"/>
  <c r="P275" i="4" s="1"/>
  <c r="J275" i="4"/>
  <c r="O351" i="4"/>
  <c r="P351" i="4" s="1"/>
  <c r="J351" i="4"/>
  <c r="J384" i="4"/>
  <c r="O384" i="4"/>
  <c r="P384" i="4" s="1"/>
  <c r="J387" i="4"/>
  <c r="O387" i="4"/>
  <c r="P387" i="4" s="1"/>
  <c r="O280" i="4"/>
  <c r="P280" i="4" s="1"/>
  <c r="J280" i="4"/>
  <c r="J246" i="4"/>
  <c r="O246" i="4"/>
  <c r="P246" i="4" s="1"/>
  <c r="O182" i="4"/>
  <c r="P182" i="4" s="1"/>
  <c r="J182" i="4"/>
  <c r="O36" i="4"/>
  <c r="P36" i="4" s="1"/>
  <c r="J36" i="4"/>
  <c r="J72" i="4"/>
  <c r="O72" i="4"/>
  <c r="P72" i="4" s="1"/>
  <c r="O128" i="4"/>
  <c r="P128" i="4" s="1"/>
  <c r="J128" i="4"/>
  <c r="J59" i="4"/>
  <c r="O59" i="4"/>
  <c r="P59" i="4" s="1"/>
  <c r="J360" i="4"/>
  <c r="O360" i="4"/>
  <c r="P360" i="4" s="1"/>
  <c r="P380" i="1"/>
  <c r="J394" i="3"/>
  <c r="O394" i="3"/>
  <c r="P394" i="3" s="1"/>
  <c r="I364" i="3"/>
  <c r="AA363" i="1"/>
  <c r="I104" i="3"/>
  <c r="AA103" i="1"/>
  <c r="I224" i="3"/>
  <c r="AA223" i="1"/>
  <c r="I279" i="3"/>
  <c r="AA278" i="1"/>
  <c r="I347" i="3"/>
  <c r="AA346" i="1"/>
  <c r="I411" i="3"/>
  <c r="AA410" i="1"/>
  <c r="I439" i="3"/>
  <c r="AA438" i="1"/>
  <c r="I389" i="3"/>
  <c r="AA388" i="1"/>
  <c r="I83" i="3"/>
  <c r="AA82" i="1"/>
  <c r="I244" i="3"/>
  <c r="AA243" i="1"/>
  <c r="I380" i="3"/>
  <c r="AA379" i="1"/>
  <c r="I105" i="3"/>
  <c r="AA104" i="1"/>
  <c r="I149" i="3"/>
  <c r="AA148" i="1"/>
  <c r="I148" i="3"/>
  <c r="AA147" i="1"/>
  <c r="I195" i="3"/>
  <c r="AA194" i="1"/>
  <c r="I201" i="3"/>
  <c r="AA200" i="1"/>
  <c r="I194" i="3"/>
  <c r="AA193" i="1"/>
  <c r="I210" i="3"/>
  <c r="AA209" i="1"/>
  <c r="I260" i="3"/>
  <c r="AA259" i="1"/>
  <c r="I258" i="3"/>
  <c r="AA257" i="1"/>
  <c r="I286" i="3"/>
  <c r="AA285" i="1"/>
  <c r="I306" i="3"/>
  <c r="AA305" i="1"/>
  <c r="I334" i="3"/>
  <c r="AA333" i="1"/>
  <c r="I226" i="3"/>
  <c r="AA225" i="1"/>
  <c r="I375" i="3"/>
  <c r="AA374" i="1"/>
  <c r="I271" i="3"/>
  <c r="AA270" i="1"/>
  <c r="I303" i="3"/>
  <c r="AA302" i="1"/>
  <c r="I319" i="3"/>
  <c r="AA318" i="1"/>
  <c r="I335" i="3"/>
  <c r="AA334" i="1"/>
  <c r="I355" i="3"/>
  <c r="AA354" i="1"/>
  <c r="I239" i="3"/>
  <c r="AA238" i="1"/>
  <c r="I278" i="3"/>
  <c r="AA277" i="1"/>
  <c r="I314" i="3"/>
  <c r="AA313" i="1"/>
  <c r="I234" i="3"/>
  <c r="AA233" i="1"/>
  <c r="I414" i="3"/>
  <c r="AA413" i="1"/>
  <c r="I432" i="3"/>
  <c r="AA431" i="1"/>
  <c r="I438" i="3"/>
  <c r="AA437" i="1"/>
  <c r="I431" i="3"/>
  <c r="AA430" i="1"/>
  <c r="I442" i="3"/>
  <c r="AA441" i="1"/>
  <c r="I465" i="3"/>
  <c r="AA464" i="1"/>
  <c r="I453" i="3"/>
  <c r="O453" i="3" s="1"/>
  <c r="AA452" i="1"/>
  <c r="I385" i="3"/>
  <c r="AA384" i="1"/>
  <c r="I401" i="3"/>
  <c r="AA400" i="1"/>
  <c r="I376" i="3"/>
  <c r="AA375" i="1"/>
  <c r="I268" i="3"/>
  <c r="AA267" i="1"/>
  <c r="I284" i="3"/>
  <c r="AA283" i="1"/>
  <c r="I300" i="3"/>
  <c r="AA299" i="1"/>
  <c r="I316" i="3"/>
  <c r="AA315" i="1"/>
  <c r="I332" i="3"/>
  <c r="AA331" i="1"/>
  <c r="I352" i="3"/>
  <c r="AA351" i="1"/>
  <c r="I233" i="3"/>
  <c r="AA232" i="1"/>
  <c r="I192" i="3"/>
  <c r="AA191" i="1"/>
  <c r="I157" i="3"/>
  <c r="AA156" i="1"/>
  <c r="I165" i="3"/>
  <c r="AA164" i="1"/>
  <c r="I154" i="3"/>
  <c r="AA153" i="1"/>
  <c r="I146" i="3"/>
  <c r="AA145" i="1"/>
  <c r="I12" i="3"/>
  <c r="O12" i="3" s="1"/>
  <c r="AA11" i="1"/>
  <c r="I20" i="3"/>
  <c r="O20" i="3" s="1"/>
  <c r="AA19" i="1"/>
  <c r="I28" i="3"/>
  <c r="AA27" i="1"/>
  <c r="I36" i="3"/>
  <c r="AA35" i="1"/>
  <c r="I44" i="3"/>
  <c r="AA43" i="1"/>
  <c r="I52" i="3"/>
  <c r="AA51" i="1"/>
  <c r="I68" i="3"/>
  <c r="AA67" i="1"/>
  <c r="I87" i="3"/>
  <c r="AA86" i="1"/>
  <c r="I106" i="3"/>
  <c r="AA105" i="1"/>
  <c r="I128" i="3"/>
  <c r="AA127" i="1"/>
  <c r="I141" i="3"/>
  <c r="AA140" i="1"/>
  <c r="I19" i="3"/>
  <c r="AA18" i="1"/>
  <c r="I51" i="3"/>
  <c r="AA50" i="1"/>
  <c r="I445" i="3"/>
  <c r="AA444" i="1"/>
  <c r="I392" i="3"/>
  <c r="O392" i="3" s="1"/>
  <c r="AA391" i="1"/>
  <c r="I360" i="3"/>
  <c r="AA359" i="1"/>
  <c r="I203" i="3"/>
  <c r="AA202" i="1"/>
  <c r="I117" i="3"/>
  <c r="AA116" i="1"/>
  <c r="I69" i="3"/>
  <c r="AA68" i="1"/>
  <c r="I17" i="3"/>
  <c r="AA16" i="1"/>
  <c r="I33" i="3"/>
  <c r="AA32" i="1"/>
  <c r="I82" i="3"/>
  <c r="AA81" i="1"/>
  <c r="I298" i="3"/>
  <c r="AA297" i="1"/>
  <c r="I238" i="3"/>
  <c r="AA237" i="1"/>
  <c r="I231" i="3"/>
  <c r="AA230" i="1"/>
  <c r="I342" i="3"/>
  <c r="AA341" i="1"/>
  <c r="I365" i="3"/>
  <c r="AA364" i="1"/>
  <c r="I474" i="3"/>
  <c r="O474" i="3" s="1"/>
  <c r="AA473" i="1"/>
  <c r="AA474" i="1" s="1"/>
  <c r="I100" i="3"/>
  <c r="AA99" i="1"/>
  <c r="I107" i="3"/>
  <c r="AA106" i="1"/>
  <c r="I135" i="3"/>
  <c r="AA134" i="1"/>
  <c r="I155" i="3"/>
  <c r="AA154" i="1"/>
  <c r="I199" i="3"/>
  <c r="AA198" i="1"/>
  <c r="I209" i="3"/>
  <c r="O209" i="3" s="1"/>
  <c r="AA208" i="1"/>
  <c r="I198" i="3"/>
  <c r="AA197" i="1"/>
  <c r="I189" i="3"/>
  <c r="AA188" i="1"/>
  <c r="I193" i="3"/>
  <c r="AA192" i="1"/>
  <c r="I255" i="3"/>
  <c r="AA254" i="1"/>
  <c r="I266" i="3"/>
  <c r="AA265" i="1"/>
  <c r="I338" i="3"/>
  <c r="AA337" i="1"/>
  <c r="I230" i="3"/>
  <c r="AA229" i="1"/>
  <c r="I259" i="3"/>
  <c r="AA258" i="1"/>
  <c r="I275" i="3"/>
  <c r="AA274" i="1"/>
  <c r="I339" i="3"/>
  <c r="AA338" i="1"/>
  <c r="I227" i="3"/>
  <c r="AA226" i="1"/>
  <c r="I282" i="3"/>
  <c r="AA281" i="1"/>
  <c r="I318" i="3"/>
  <c r="AA317" i="1"/>
  <c r="I384" i="3"/>
  <c r="AA383" i="1"/>
  <c r="I413" i="3"/>
  <c r="AA412" i="1"/>
  <c r="I446" i="3"/>
  <c r="AA445" i="1"/>
  <c r="I435" i="3"/>
  <c r="AA434" i="1"/>
  <c r="I464" i="3"/>
  <c r="AA463" i="1"/>
  <c r="I387" i="3"/>
  <c r="O387" i="3" s="1"/>
  <c r="AA386" i="1"/>
  <c r="I403" i="3"/>
  <c r="AA402" i="1"/>
  <c r="I362" i="3"/>
  <c r="AA361" i="1"/>
  <c r="I272" i="3"/>
  <c r="AA271" i="1"/>
  <c r="I288" i="3"/>
  <c r="AA287" i="1"/>
  <c r="I304" i="3"/>
  <c r="AA303" i="1"/>
  <c r="I320" i="3"/>
  <c r="AA319" i="1"/>
  <c r="I246" i="3"/>
  <c r="AA245" i="1"/>
  <c r="I245" i="3"/>
  <c r="AA244" i="1"/>
  <c r="I237" i="3"/>
  <c r="AA236" i="1"/>
  <c r="I212" i="3"/>
  <c r="AA211" i="1"/>
  <c r="I159" i="3"/>
  <c r="AA158" i="1"/>
  <c r="I175" i="3"/>
  <c r="AA174" i="1"/>
  <c r="I84" i="3"/>
  <c r="AA83" i="1"/>
  <c r="I14" i="3"/>
  <c r="AA13" i="1"/>
  <c r="I30" i="3"/>
  <c r="AA29" i="1"/>
  <c r="I38" i="3"/>
  <c r="O38" i="3" s="1"/>
  <c r="AA37" i="1"/>
  <c r="I46" i="3"/>
  <c r="O46" i="3" s="1"/>
  <c r="AA45" i="1"/>
  <c r="I54" i="3"/>
  <c r="AA53" i="1"/>
  <c r="I62" i="3"/>
  <c r="AA61" i="1"/>
  <c r="I70" i="3"/>
  <c r="AA69" i="1"/>
  <c r="I114" i="3"/>
  <c r="AA113" i="1"/>
  <c r="I122" i="3"/>
  <c r="AA121" i="1"/>
  <c r="I386" i="3"/>
  <c r="AA385" i="1"/>
  <c r="I23" i="3"/>
  <c r="AA22" i="1"/>
  <c r="I39" i="3"/>
  <c r="O39" i="3" s="1"/>
  <c r="AA38" i="1"/>
  <c r="I55" i="3"/>
  <c r="AA54" i="1"/>
  <c r="I457" i="3"/>
  <c r="O457" i="3" s="1"/>
  <c r="AA456" i="1"/>
  <c r="I449" i="3"/>
  <c r="AA448" i="1"/>
  <c r="I357" i="3"/>
  <c r="AA356" i="1"/>
  <c r="I232" i="3"/>
  <c r="AA231" i="1"/>
  <c r="I174" i="3"/>
  <c r="AA173" i="1"/>
  <c r="I121" i="3"/>
  <c r="AA120" i="1"/>
  <c r="I71" i="3"/>
  <c r="AA70" i="1"/>
  <c r="I21" i="3"/>
  <c r="AA20" i="1"/>
  <c r="I37" i="3"/>
  <c r="O37" i="3" s="1"/>
  <c r="AA36" i="1"/>
  <c r="I53" i="3"/>
  <c r="AA52" i="1"/>
  <c r="J377" i="3"/>
  <c r="O377" i="3"/>
  <c r="P377" i="3" s="1"/>
  <c r="O277" i="3"/>
  <c r="P277" i="3" s="1"/>
  <c r="J277" i="3"/>
  <c r="J454" i="3"/>
  <c r="P454" i="3"/>
  <c r="J273" i="3"/>
  <c r="O273" i="3"/>
  <c r="P273" i="3" s="1"/>
  <c r="J345" i="3"/>
  <c r="O345" i="3"/>
  <c r="P345" i="3" s="1"/>
  <c r="J172" i="3"/>
  <c r="O172" i="3"/>
  <c r="P172" i="3" s="1"/>
  <c r="O269" i="3"/>
  <c r="P269" i="3" s="1"/>
  <c r="J269" i="3"/>
  <c r="O301" i="3"/>
  <c r="P301" i="3" s="1"/>
  <c r="J301" i="3"/>
  <c r="O333" i="3"/>
  <c r="P333" i="3" s="1"/>
  <c r="J333" i="3"/>
  <c r="J164" i="3"/>
  <c r="P164" i="3"/>
  <c r="J265" i="3"/>
  <c r="O265" i="3"/>
  <c r="P265" i="3" s="1"/>
  <c r="J297" i="3"/>
  <c r="O297" i="3"/>
  <c r="P297" i="3" s="1"/>
  <c r="O353" i="3"/>
  <c r="P353" i="3" s="1"/>
  <c r="J353" i="3"/>
  <c r="I131" i="3"/>
  <c r="AA130" i="1"/>
  <c r="I186" i="3"/>
  <c r="AA185" i="1"/>
  <c r="I270" i="3"/>
  <c r="AA269" i="1"/>
  <c r="I263" i="3"/>
  <c r="AA262" i="1"/>
  <c r="I420" i="3"/>
  <c r="AA419" i="1"/>
  <c r="I358" i="3"/>
  <c r="AA357" i="1"/>
  <c r="I292" i="3"/>
  <c r="AA291" i="1"/>
  <c r="I248" i="3"/>
  <c r="AA247" i="1"/>
  <c r="I225" i="3"/>
  <c r="AA224" i="1"/>
  <c r="I241" i="3"/>
  <c r="AA240" i="1"/>
  <c r="I200" i="3"/>
  <c r="AA199" i="1"/>
  <c r="I177" i="3"/>
  <c r="AA176" i="1"/>
  <c r="I132" i="3"/>
  <c r="AA131" i="1"/>
  <c r="I86" i="3"/>
  <c r="AA85" i="1"/>
  <c r="I32" i="3"/>
  <c r="AA31" i="1"/>
  <c r="I40" i="3"/>
  <c r="O40" i="3" s="1"/>
  <c r="AA39" i="1"/>
  <c r="I48" i="3"/>
  <c r="O48" i="3" s="1"/>
  <c r="AA47" i="1"/>
  <c r="I56" i="3"/>
  <c r="AA55" i="1"/>
  <c r="I64" i="3"/>
  <c r="AA63" i="1"/>
  <c r="I72" i="3"/>
  <c r="AA71" i="1"/>
  <c r="I116" i="3"/>
  <c r="AA115" i="1"/>
  <c r="I124" i="3"/>
  <c r="AA123" i="1"/>
  <c r="I133" i="3"/>
  <c r="AA132" i="1"/>
  <c r="I463" i="3"/>
  <c r="AA462" i="1"/>
  <c r="I27" i="3"/>
  <c r="AA26" i="1"/>
  <c r="I43" i="3"/>
  <c r="O43" i="3" s="1"/>
  <c r="AA42" i="1"/>
  <c r="I59" i="3"/>
  <c r="AA58" i="1"/>
  <c r="I421" i="3"/>
  <c r="AA420" i="1"/>
  <c r="I437" i="3"/>
  <c r="AA436" i="1"/>
  <c r="I412" i="3"/>
  <c r="AA411" i="1"/>
  <c r="I400" i="3"/>
  <c r="O400" i="3" s="1"/>
  <c r="AA399" i="1"/>
  <c r="I247" i="3"/>
  <c r="AA246" i="1"/>
  <c r="I236" i="3"/>
  <c r="AA235" i="1"/>
  <c r="I162" i="3"/>
  <c r="AA161" i="1"/>
  <c r="I178" i="3"/>
  <c r="AA177" i="1"/>
  <c r="I77" i="3"/>
  <c r="AA76" i="1"/>
  <c r="I25" i="3"/>
  <c r="AA24" i="1"/>
  <c r="I61" i="3"/>
  <c r="AA60" i="1"/>
  <c r="I257" i="3"/>
  <c r="AA256" i="1"/>
  <c r="I103" i="3"/>
  <c r="AA102" i="1"/>
  <c r="I207" i="3"/>
  <c r="O207" i="3" s="1"/>
  <c r="AA206" i="1"/>
  <c r="I219" i="3"/>
  <c r="AA218" i="1"/>
  <c r="I346" i="3"/>
  <c r="AA345" i="1"/>
  <c r="I378" i="3"/>
  <c r="AA377" i="1"/>
  <c r="I426" i="3"/>
  <c r="AA425" i="1"/>
  <c r="I440" i="3"/>
  <c r="AA439" i="1"/>
  <c r="I405" i="3"/>
  <c r="AA404" i="1"/>
  <c r="I276" i="3"/>
  <c r="AA275" i="1"/>
  <c r="I340" i="3"/>
  <c r="AA339" i="1"/>
  <c r="I256" i="3"/>
  <c r="AA255" i="1"/>
  <c r="I81" i="3"/>
  <c r="AA80" i="1"/>
  <c r="I108" i="3"/>
  <c r="AA107" i="1"/>
  <c r="I101" i="3"/>
  <c r="AA100" i="1"/>
  <c r="I145" i="3"/>
  <c r="AA144" i="1"/>
  <c r="I144" i="3"/>
  <c r="AA143" i="1"/>
  <c r="I143" i="3"/>
  <c r="AA142" i="1"/>
  <c r="I206" i="3"/>
  <c r="AA205" i="1"/>
  <c r="I205" i="3"/>
  <c r="AA204" i="1"/>
  <c r="I368" i="3"/>
  <c r="AA367" i="1"/>
  <c r="I374" i="3"/>
  <c r="AA373" i="1"/>
  <c r="I274" i="3"/>
  <c r="AA273" i="1"/>
  <c r="I302" i="3"/>
  <c r="AA301" i="1"/>
  <c r="I330" i="3"/>
  <c r="AA329" i="1"/>
  <c r="I354" i="3"/>
  <c r="AA353" i="1"/>
  <c r="I371" i="3"/>
  <c r="AA370" i="1"/>
  <c r="I267" i="3"/>
  <c r="AA266" i="1"/>
  <c r="I283" i="3"/>
  <c r="AA282" i="1"/>
  <c r="I299" i="3"/>
  <c r="AA298" i="1"/>
  <c r="I315" i="3"/>
  <c r="AA314" i="1"/>
  <c r="I331" i="3"/>
  <c r="AA330" i="1"/>
  <c r="I351" i="3"/>
  <c r="AA350" i="1"/>
  <c r="I235" i="3"/>
  <c r="AA234" i="1"/>
  <c r="I262" i="3"/>
  <c r="AA261" i="1"/>
  <c r="I350" i="3"/>
  <c r="AA349" i="1"/>
  <c r="I415" i="3"/>
  <c r="AA414" i="1"/>
  <c r="I428" i="3"/>
  <c r="AA427" i="1"/>
  <c r="I430" i="3"/>
  <c r="AA429" i="1"/>
  <c r="I427" i="3"/>
  <c r="AA426" i="1"/>
  <c r="I458" i="3"/>
  <c r="O458" i="3" s="1"/>
  <c r="AA457" i="1"/>
  <c r="I470" i="3"/>
  <c r="AA469" i="1"/>
  <c r="AA470" i="1" s="1"/>
  <c r="I391" i="3"/>
  <c r="AA390" i="1"/>
  <c r="I399" i="3"/>
  <c r="O399" i="3" s="1"/>
  <c r="AA398" i="1"/>
  <c r="I372" i="3"/>
  <c r="AA371" i="1"/>
  <c r="I264" i="3"/>
  <c r="AA263" i="1"/>
  <c r="I280" i="3"/>
  <c r="AA279" i="1"/>
  <c r="I296" i="3"/>
  <c r="AA295" i="1"/>
  <c r="I344" i="3"/>
  <c r="AA343" i="1"/>
  <c r="I250" i="3"/>
  <c r="AA249" i="1"/>
  <c r="I229" i="3"/>
  <c r="AA228" i="1"/>
  <c r="I188" i="3"/>
  <c r="AA187" i="1"/>
  <c r="I204" i="3"/>
  <c r="AA203" i="1"/>
  <c r="I182" i="3"/>
  <c r="AA181" i="1"/>
  <c r="I163" i="3"/>
  <c r="AA162" i="1"/>
  <c r="I171" i="3"/>
  <c r="AA170" i="1"/>
  <c r="I179" i="3"/>
  <c r="AA178" i="1"/>
  <c r="I26" i="3"/>
  <c r="AA25" i="1"/>
  <c r="I34" i="3"/>
  <c r="AA33" i="1"/>
  <c r="I50" i="3"/>
  <c r="AA49" i="1"/>
  <c r="I58" i="3"/>
  <c r="AA57" i="1"/>
  <c r="I66" i="3"/>
  <c r="AA65" i="1"/>
  <c r="I74" i="3"/>
  <c r="AA73" i="1"/>
  <c r="I85" i="3"/>
  <c r="AA84" i="1"/>
  <c r="I102" i="3"/>
  <c r="AA101" i="1"/>
  <c r="I118" i="3"/>
  <c r="AA117" i="1"/>
  <c r="I126" i="3"/>
  <c r="AA125" i="1"/>
  <c r="I410" i="3"/>
  <c r="AA409" i="1"/>
  <c r="AA415" i="1" s="1"/>
  <c r="I31" i="3"/>
  <c r="AA30" i="1"/>
  <c r="I47" i="3"/>
  <c r="O47" i="3" s="1"/>
  <c r="AA46" i="1"/>
  <c r="I425" i="3"/>
  <c r="AA424" i="1"/>
  <c r="I441" i="3"/>
  <c r="AA440" i="1"/>
  <c r="I388" i="3"/>
  <c r="O388" i="3" s="1"/>
  <c r="AA387" i="1"/>
  <c r="I404" i="3"/>
  <c r="AA403" i="1"/>
  <c r="I251" i="3"/>
  <c r="AA250" i="1"/>
  <c r="I240" i="3"/>
  <c r="AA239" i="1"/>
  <c r="I166" i="3"/>
  <c r="O166" i="3" s="1"/>
  <c r="AA165" i="1"/>
  <c r="I113" i="3"/>
  <c r="AA112" i="1"/>
  <c r="I15" i="3"/>
  <c r="AA14" i="1"/>
  <c r="I65" i="3"/>
  <c r="AA64" i="1"/>
  <c r="I57" i="3"/>
  <c r="AA56" i="1"/>
  <c r="I45" i="3"/>
  <c r="AA44" i="1"/>
  <c r="O261" i="3"/>
  <c r="P261" i="3" s="1"/>
  <c r="J261" i="3"/>
  <c r="O349" i="3"/>
  <c r="P349" i="3" s="1"/>
  <c r="J349" i="3"/>
  <c r="O373" i="3"/>
  <c r="P373" i="3" s="1"/>
  <c r="J373" i="3"/>
  <c r="J305" i="3"/>
  <c r="O305" i="3"/>
  <c r="P305" i="3" s="1"/>
  <c r="J156" i="3"/>
  <c r="P156" i="3"/>
  <c r="O466" i="3"/>
  <c r="P466" i="3" s="1"/>
  <c r="J466" i="3"/>
  <c r="J369" i="3"/>
  <c r="O369" i="3"/>
  <c r="P369" i="3" s="1"/>
  <c r="O285" i="3"/>
  <c r="P285" i="3" s="1"/>
  <c r="J285" i="3"/>
  <c r="O317" i="3"/>
  <c r="P317" i="3" s="1"/>
  <c r="J317" i="3"/>
  <c r="O112" i="3"/>
  <c r="P112" i="3" s="1"/>
  <c r="J112" i="3"/>
  <c r="O406" i="3"/>
  <c r="P406" i="3" s="1"/>
  <c r="J406" i="3"/>
  <c r="J281" i="3"/>
  <c r="O281" i="3"/>
  <c r="P281" i="3" s="1"/>
  <c r="J329" i="3"/>
  <c r="O329" i="3"/>
  <c r="P329" i="3" s="1"/>
  <c r="O115" i="3"/>
  <c r="P115" i="3" s="1"/>
  <c r="J115" i="3"/>
  <c r="P213" i="1"/>
  <c r="P406" i="1"/>
  <c r="P78" i="1"/>
  <c r="P88" i="1"/>
  <c r="P108" i="1"/>
  <c r="P150" i="1"/>
  <c r="P449" i="1"/>
  <c r="P128" i="1"/>
  <c r="P179" i="1"/>
  <c r="P415" i="1"/>
  <c r="P458" i="1"/>
  <c r="P467" i="1"/>
  <c r="M11" i="1"/>
  <c r="M473" i="1"/>
  <c r="M474" i="1" s="1"/>
  <c r="M469" i="1"/>
  <c r="M470" i="1" s="1"/>
  <c r="M466" i="1"/>
  <c r="M465" i="1"/>
  <c r="M464" i="1"/>
  <c r="M463" i="1"/>
  <c r="M462" i="1"/>
  <c r="M461" i="1"/>
  <c r="M457" i="1"/>
  <c r="M456" i="1"/>
  <c r="M455" i="1"/>
  <c r="M454" i="1"/>
  <c r="M453" i="1"/>
  <c r="M452" i="1"/>
  <c r="M448" i="1"/>
  <c r="M447" i="1"/>
  <c r="M446" i="1"/>
  <c r="M445" i="1"/>
  <c r="M444" i="1"/>
  <c r="M443" i="1"/>
  <c r="M442" i="1"/>
  <c r="M441" i="1"/>
  <c r="M440" i="1"/>
  <c r="M439" i="1"/>
  <c r="M438" i="1"/>
  <c r="M437" i="1"/>
  <c r="M436" i="1"/>
  <c r="M435" i="1"/>
  <c r="M434" i="1"/>
  <c r="M433" i="1"/>
  <c r="M432" i="1"/>
  <c r="M431" i="1"/>
  <c r="M430" i="1"/>
  <c r="M429" i="1"/>
  <c r="M428" i="1"/>
  <c r="M427" i="1"/>
  <c r="M426" i="1"/>
  <c r="M425" i="1"/>
  <c r="M424" i="1"/>
  <c r="M423" i="1"/>
  <c r="M422" i="1"/>
  <c r="M421" i="1"/>
  <c r="M420" i="1"/>
  <c r="M419" i="1"/>
  <c r="M418" i="1"/>
  <c r="M414" i="1"/>
  <c r="M413" i="1"/>
  <c r="M412" i="1"/>
  <c r="M411" i="1"/>
  <c r="M410" i="1"/>
  <c r="M409" i="1"/>
  <c r="M405" i="1"/>
  <c r="M404" i="1"/>
  <c r="M403" i="1"/>
  <c r="M402" i="1"/>
  <c r="M401" i="1"/>
  <c r="M400" i="1"/>
  <c r="M399" i="1"/>
  <c r="M398" i="1"/>
  <c r="M397" i="1"/>
  <c r="M396" i="1"/>
  <c r="M395" i="1"/>
  <c r="M394" i="1"/>
  <c r="M393" i="1"/>
  <c r="M392" i="1"/>
  <c r="M391" i="1"/>
  <c r="M390" i="1"/>
  <c r="M389" i="1"/>
  <c r="M388" i="1"/>
  <c r="M387" i="1"/>
  <c r="M386" i="1"/>
  <c r="M385" i="1"/>
  <c r="M384" i="1"/>
  <c r="M383" i="1"/>
  <c r="M379" i="1"/>
  <c r="M377" i="1"/>
  <c r="M376" i="1"/>
  <c r="M375" i="1"/>
  <c r="M374" i="1"/>
  <c r="M373" i="1"/>
  <c r="M372" i="1"/>
  <c r="M371" i="1"/>
  <c r="M370" i="1"/>
  <c r="M369" i="1"/>
  <c r="M368" i="1"/>
  <c r="M367" i="1"/>
  <c r="M366" i="1"/>
  <c r="M364" i="1"/>
  <c r="M363" i="1"/>
  <c r="M361" i="1"/>
  <c r="M359" i="1"/>
  <c r="M357" i="1"/>
  <c r="M356" i="1"/>
  <c r="M354" i="1"/>
  <c r="M353" i="1"/>
  <c r="M352" i="1"/>
  <c r="M351" i="1"/>
  <c r="M350" i="1"/>
  <c r="M349" i="1"/>
  <c r="M348" i="1"/>
  <c r="M346" i="1"/>
  <c r="M345" i="1"/>
  <c r="M344" i="1"/>
  <c r="M343" i="1"/>
  <c r="M341" i="1"/>
  <c r="M339" i="1"/>
  <c r="M338" i="1"/>
  <c r="M337" i="1"/>
  <c r="M336" i="1"/>
  <c r="M335" i="1"/>
  <c r="M334" i="1"/>
  <c r="M333" i="1"/>
  <c r="M332" i="1"/>
  <c r="M331" i="1"/>
  <c r="M330" i="1"/>
  <c r="M329" i="1"/>
  <c r="M328" i="1"/>
  <c r="M327" i="1"/>
  <c r="M326" i="1"/>
  <c r="M325" i="1"/>
  <c r="M324" i="1"/>
  <c r="M323" i="1"/>
  <c r="M322" i="1"/>
  <c r="M321" i="1"/>
  <c r="M320" i="1"/>
  <c r="M319" i="1"/>
  <c r="M318" i="1"/>
  <c r="M317" i="1"/>
  <c r="M316" i="1"/>
  <c r="M315" i="1"/>
  <c r="M314" i="1"/>
  <c r="M313" i="1"/>
  <c r="M312" i="1"/>
  <c r="M311" i="1"/>
  <c r="M310" i="1"/>
  <c r="M309" i="1"/>
  <c r="M308" i="1"/>
  <c r="M307" i="1"/>
  <c r="M306" i="1"/>
  <c r="M305" i="1"/>
  <c r="M304" i="1"/>
  <c r="M303" i="1"/>
  <c r="M302" i="1"/>
  <c r="M301" i="1"/>
  <c r="M300" i="1"/>
  <c r="M299" i="1"/>
  <c r="M298" i="1"/>
  <c r="M297" i="1"/>
  <c r="M296" i="1"/>
  <c r="M295" i="1"/>
  <c r="M294" i="1"/>
  <c r="M293" i="1"/>
  <c r="M292" i="1"/>
  <c r="M291" i="1"/>
  <c r="M290" i="1"/>
  <c r="M289" i="1"/>
  <c r="M288" i="1"/>
  <c r="M287" i="1"/>
  <c r="M286" i="1"/>
  <c r="M285" i="1"/>
  <c r="M284" i="1"/>
  <c r="M283" i="1"/>
  <c r="M282" i="1"/>
  <c r="M281" i="1"/>
  <c r="M280" i="1"/>
  <c r="M279" i="1"/>
  <c r="M278" i="1"/>
  <c r="M277" i="1"/>
  <c r="M276" i="1"/>
  <c r="M275" i="1"/>
  <c r="M274" i="1"/>
  <c r="M273" i="1"/>
  <c r="M272" i="1"/>
  <c r="M271" i="1"/>
  <c r="M270" i="1"/>
  <c r="M269" i="1"/>
  <c r="M268" i="1"/>
  <c r="M267" i="1"/>
  <c r="M266" i="1"/>
  <c r="M265" i="1"/>
  <c r="M264" i="1"/>
  <c r="M263" i="1"/>
  <c r="M262" i="1"/>
  <c r="M261" i="1"/>
  <c r="M260" i="1"/>
  <c r="M259" i="1"/>
  <c r="M258" i="1"/>
  <c r="M257" i="1"/>
  <c r="M256" i="1"/>
  <c r="M255" i="1"/>
  <c r="M254" i="1"/>
  <c r="M251" i="1"/>
  <c r="M250" i="1"/>
  <c r="M249" i="1"/>
  <c r="M248" i="1"/>
  <c r="M247" i="1"/>
  <c r="M246" i="1"/>
  <c r="M245" i="1"/>
  <c r="M244" i="1"/>
  <c r="M243" i="1"/>
  <c r="M240" i="1"/>
  <c r="M239" i="1"/>
  <c r="M238" i="1"/>
  <c r="M237" i="1"/>
  <c r="M236" i="1"/>
  <c r="M235" i="1"/>
  <c r="M234" i="1"/>
  <c r="M233" i="1"/>
  <c r="M232" i="1"/>
  <c r="M231" i="1"/>
  <c r="M230" i="1"/>
  <c r="M229" i="1"/>
  <c r="M228" i="1"/>
  <c r="M227" i="1"/>
  <c r="M226" i="1"/>
  <c r="M225" i="1"/>
  <c r="M224" i="1"/>
  <c r="M223" i="1"/>
  <c r="M218" i="1"/>
  <c r="M217" i="1"/>
  <c r="M216" i="1"/>
  <c r="M212" i="1"/>
  <c r="M211" i="1"/>
  <c r="M210" i="1"/>
  <c r="M209" i="1"/>
  <c r="M208" i="1"/>
  <c r="M207" i="1"/>
  <c r="M206" i="1"/>
  <c r="M205" i="1"/>
  <c r="M204" i="1"/>
  <c r="M203" i="1"/>
  <c r="M202" i="1"/>
  <c r="M201" i="1"/>
  <c r="M200" i="1"/>
  <c r="M199" i="1"/>
  <c r="M198" i="1"/>
  <c r="M197" i="1"/>
  <c r="M196" i="1"/>
  <c r="M195" i="1"/>
  <c r="M194" i="1"/>
  <c r="M193" i="1"/>
  <c r="M192" i="1"/>
  <c r="M191" i="1"/>
  <c r="M190" i="1"/>
  <c r="M189" i="1"/>
  <c r="M188" i="1"/>
  <c r="M187" i="1"/>
  <c r="M186" i="1"/>
  <c r="M185" i="1"/>
  <c r="M184" i="1"/>
  <c r="M183" i="1"/>
  <c r="M182" i="1"/>
  <c r="M181" i="1"/>
  <c r="M178" i="1"/>
  <c r="M177" i="1"/>
  <c r="M176" i="1"/>
  <c r="M175" i="1"/>
  <c r="M174" i="1"/>
  <c r="M173" i="1"/>
  <c r="M172" i="1"/>
  <c r="M171" i="1"/>
  <c r="M170" i="1"/>
  <c r="M169" i="1"/>
  <c r="M168" i="1"/>
  <c r="M167" i="1"/>
  <c r="M166" i="1"/>
  <c r="M165" i="1"/>
  <c r="M164" i="1"/>
  <c r="M163" i="1"/>
  <c r="M162" i="1"/>
  <c r="M161" i="1"/>
  <c r="M160" i="1"/>
  <c r="M159" i="1"/>
  <c r="M158" i="1"/>
  <c r="M157" i="1"/>
  <c r="M156" i="1"/>
  <c r="M155" i="1"/>
  <c r="M154" i="1"/>
  <c r="M153" i="1"/>
  <c r="M149" i="1"/>
  <c r="M148" i="1"/>
  <c r="M147" i="1"/>
  <c r="M146" i="1"/>
  <c r="M145" i="1"/>
  <c r="M144" i="1"/>
  <c r="M143" i="1"/>
  <c r="M142" i="1"/>
  <c r="M141" i="1"/>
  <c r="M140" i="1"/>
  <c r="M139" i="1"/>
  <c r="M138" i="1"/>
  <c r="M137" i="1"/>
  <c r="M136" i="1"/>
  <c r="M135" i="1"/>
  <c r="M134" i="1"/>
  <c r="M133" i="1"/>
  <c r="M132" i="1"/>
  <c r="M131" i="1"/>
  <c r="M130" i="1"/>
  <c r="M127" i="1"/>
  <c r="M126" i="1"/>
  <c r="M125" i="1"/>
  <c r="M124" i="1"/>
  <c r="M123" i="1"/>
  <c r="M122" i="1"/>
  <c r="M121" i="1"/>
  <c r="M120" i="1"/>
  <c r="M119" i="1"/>
  <c r="M118" i="1"/>
  <c r="M117" i="1"/>
  <c r="M116" i="1"/>
  <c r="M115" i="1"/>
  <c r="M114" i="1"/>
  <c r="M113" i="1"/>
  <c r="M112" i="1"/>
  <c r="M111" i="1"/>
  <c r="M110" i="1"/>
  <c r="M107" i="1"/>
  <c r="M106" i="1"/>
  <c r="M105" i="1"/>
  <c r="M104" i="1"/>
  <c r="M103" i="1"/>
  <c r="M102" i="1"/>
  <c r="M101" i="1"/>
  <c r="M100" i="1"/>
  <c r="M99" i="1"/>
  <c r="M98" i="1"/>
  <c r="M97" i="1"/>
  <c r="M96" i="1"/>
  <c r="M95" i="1"/>
  <c r="M94" i="1"/>
  <c r="M93" i="1"/>
  <c r="M92" i="1"/>
  <c r="M91" i="1"/>
  <c r="M90" i="1"/>
  <c r="M87" i="1"/>
  <c r="M86" i="1"/>
  <c r="M85" i="1"/>
  <c r="M84" i="1"/>
  <c r="M83" i="1"/>
  <c r="M82" i="1"/>
  <c r="M81" i="1"/>
  <c r="M80" i="1"/>
  <c r="M77" i="1"/>
  <c r="M76" i="1"/>
  <c r="M75" i="1"/>
  <c r="M74" i="1"/>
  <c r="M73" i="1"/>
  <c r="M72" i="1"/>
  <c r="M71" i="1"/>
  <c r="M70" i="1"/>
  <c r="M69" i="1"/>
  <c r="M68" i="1"/>
  <c r="M67" i="1"/>
  <c r="M66" i="1"/>
  <c r="M65" i="1"/>
  <c r="M64" i="1"/>
  <c r="M63" i="1"/>
  <c r="M62" i="1"/>
  <c r="M61" i="1"/>
  <c r="M60" i="1"/>
  <c r="M59" i="1"/>
  <c r="M58" i="1"/>
  <c r="M57" i="1"/>
  <c r="M56" i="1"/>
  <c r="M55" i="1"/>
  <c r="M54" i="1"/>
  <c r="M53" i="1"/>
  <c r="M52" i="1"/>
  <c r="M51" i="1"/>
  <c r="M50" i="1"/>
  <c r="M49" i="1"/>
  <c r="M48" i="1"/>
  <c r="M47" i="1"/>
  <c r="M46" i="1"/>
  <c r="M45" i="1"/>
  <c r="M44" i="1"/>
  <c r="M43" i="1"/>
  <c r="M42" i="1"/>
  <c r="M41" i="1"/>
  <c r="M40" i="1"/>
  <c r="M39" i="1"/>
  <c r="M38" i="1"/>
  <c r="M37" i="1"/>
  <c r="M36" i="1"/>
  <c r="M35" i="1"/>
  <c r="M34" i="1"/>
  <c r="M33" i="1"/>
  <c r="M32" i="1"/>
  <c r="M31" i="1"/>
  <c r="M30" i="1"/>
  <c r="M29" i="1"/>
  <c r="M28" i="1"/>
  <c r="M27" i="1"/>
  <c r="M26" i="1"/>
  <c r="M25" i="1"/>
  <c r="M24" i="1"/>
  <c r="M23" i="1"/>
  <c r="M22" i="1"/>
  <c r="M21" i="1"/>
  <c r="M20" i="1"/>
  <c r="M19" i="1"/>
  <c r="M18" i="1"/>
  <c r="M17" i="1"/>
  <c r="M16" i="1"/>
  <c r="M15" i="1"/>
  <c r="M14" i="1"/>
  <c r="M13" i="1"/>
  <c r="M12" i="1"/>
  <c r="J473" i="1"/>
  <c r="J469" i="1"/>
  <c r="J463" i="1"/>
  <c r="J464" i="1"/>
  <c r="J465" i="1"/>
  <c r="J466" i="1"/>
  <c r="J462" i="1"/>
  <c r="J461" i="1"/>
  <c r="J454" i="1"/>
  <c r="J455" i="1"/>
  <c r="J456" i="1"/>
  <c r="J457" i="1"/>
  <c r="J453" i="1"/>
  <c r="J452"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19" i="1"/>
  <c r="J418" i="1"/>
  <c r="J410" i="1"/>
  <c r="J411" i="1"/>
  <c r="J412" i="1"/>
  <c r="J413" i="1"/>
  <c r="J414" i="1"/>
  <c r="J409" i="1"/>
  <c r="J384" i="1"/>
  <c r="J385" i="1"/>
  <c r="J386" i="1"/>
  <c r="J387" i="1"/>
  <c r="J388" i="1"/>
  <c r="J389" i="1"/>
  <c r="J390" i="1"/>
  <c r="J391" i="1"/>
  <c r="J392" i="1"/>
  <c r="J393" i="1"/>
  <c r="J394" i="1"/>
  <c r="J395" i="1"/>
  <c r="J396" i="1"/>
  <c r="J397" i="1"/>
  <c r="J398" i="1"/>
  <c r="J399" i="1"/>
  <c r="J400" i="1"/>
  <c r="J401" i="1"/>
  <c r="J402" i="1"/>
  <c r="J403" i="1"/>
  <c r="J404" i="1"/>
  <c r="J405" i="1"/>
  <c r="J383" i="1"/>
  <c r="J379" i="1"/>
  <c r="J367" i="1"/>
  <c r="J368" i="1"/>
  <c r="J369" i="1"/>
  <c r="J370" i="1"/>
  <c r="J371" i="1"/>
  <c r="J372" i="1"/>
  <c r="J373" i="1"/>
  <c r="J374" i="1"/>
  <c r="J375" i="1"/>
  <c r="J376" i="1"/>
  <c r="J377" i="1"/>
  <c r="J366" i="1"/>
  <c r="J361" i="1"/>
  <c r="J359" i="1"/>
  <c r="J364" i="1"/>
  <c r="J363" i="1"/>
  <c r="J357" i="1"/>
  <c r="J356" i="1"/>
  <c r="J349" i="1"/>
  <c r="J350" i="1"/>
  <c r="J351" i="1"/>
  <c r="J352" i="1"/>
  <c r="J353" i="1"/>
  <c r="J354" i="1"/>
  <c r="J348" i="1"/>
  <c r="J344" i="1"/>
  <c r="J345" i="1"/>
  <c r="J346" i="1"/>
  <c r="J343" i="1"/>
  <c r="J341"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254" i="1"/>
  <c r="J245" i="1"/>
  <c r="J246" i="1"/>
  <c r="J247" i="1"/>
  <c r="J248" i="1"/>
  <c r="J249" i="1"/>
  <c r="J250" i="1"/>
  <c r="J251" i="1"/>
  <c r="J244" i="1"/>
  <c r="J243" i="1"/>
  <c r="J229" i="1"/>
  <c r="J228" i="1"/>
  <c r="J224" i="1"/>
  <c r="J225" i="1"/>
  <c r="J226" i="1"/>
  <c r="J227" i="1"/>
  <c r="J230" i="1"/>
  <c r="J231" i="1"/>
  <c r="J232" i="1"/>
  <c r="J233" i="1"/>
  <c r="J234" i="1"/>
  <c r="J235" i="1"/>
  <c r="J236" i="1"/>
  <c r="J237" i="1"/>
  <c r="J238" i="1"/>
  <c r="J239" i="1"/>
  <c r="J240" i="1"/>
  <c r="J223" i="1"/>
  <c r="J217" i="1"/>
  <c r="J218" i="1"/>
  <c r="J216"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181"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53" i="1"/>
  <c r="J131" i="1"/>
  <c r="J132" i="1"/>
  <c r="J133" i="1"/>
  <c r="J134" i="1"/>
  <c r="J135" i="1"/>
  <c r="J136" i="1"/>
  <c r="J137" i="1"/>
  <c r="J138" i="1"/>
  <c r="J139" i="1"/>
  <c r="J140" i="1"/>
  <c r="J141" i="1"/>
  <c r="J142" i="1"/>
  <c r="J143" i="1"/>
  <c r="J144" i="1"/>
  <c r="J145" i="1"/>
  <c r="J146" i="1"/>
  <c r="J147" i="1"/>
  <c r="J148" i="1"/>
  <c r="J149" i="1"/>
  <c r="J130" i="1"/>
  <c r="J111" i="1"/>
  <c r="J112" i="1"/>
  <c r="J113" i="1"/>
  <c r="J114" i="1"/>
  <c r="J115" i="1"/>
  <c r="J116" i="1"/>
  <c r="J117" i="1"/>
  <c r="J118" i="1"/>
  <c r="J119" i="1"/>
  <c r="J120" i="1"/>
  <c r="J121" i="1"/>
  <c r="J122" i="1"/>
  <c r="J123" i="1"/>
  <c r="J124" i="1"/>
  <c r="J125" i="1"/>
  <c r="J126" i="1"/>
  <c r="J127" i="1"/>
  <c r="J110" i="1"/>
  <c r="J91" i="1"/>
  <c r="J92" i="1"/>
  <c r="J93" i="1"/>
  <c r="J94" i="1"/>
  <c r="J95" i="1"/>
  <c r="J96" i="1"/>
  <c r="J97" i="1"/>
  <c r="J98" i="1"/>
  <c r="J99" i="1"/>
  <c r="J100" i="1"/>
  <c r="J101" i="1"/>
  <c r="J102" i="1"/>
  <c r="J103" i="1"/>
  <c r="J104" i="1"/>
  <c r="J105" i="1"/>
  <c r="J106" i="1"/>
  <c r="J107" i="1"/>
  <c r="J90" i="1"/>
  <c r="J81" i="1"/>
  <c r="J82" i="1"/>
  <c r="J83" i="1"/>
  <c r="J84" i="1"/>
  <c r="J85" i="1"/>
  <c r="J86" i="1"/>
  <c r="J87" i="1"/>
  <c r="J8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10" i="1"/>
  <c r="AA128" i="1" l="1"/>
  <c r="P180" i="4"/>
  <c r="P79" i="4"/>
  <c r="P109" i="4"/>
  <c r="P89" i="4"/>
  <c r="P416" i="4"/>
  <c r="P381" i="4"/>
  <c r="P450" i="4"/>
  <c r="P151" i="4"/>
  <c r="AA467" i="1"/>
  <c r="P214" i="4"/>
  <c r="P407" i="4"/>
  <c r="AA213" i="1"/>
  <c r="AA88" i="1"/>
  <c r="AA380" i="1"/>
  <c r="AA449" i="1"/>
  <c r="AA150" i="1"/>
  <c r="AA406" i="1"/>
  <c r="AA108" i="1"/>
  <c r="AA78" i="1"/>
  <c r="AA179" i="1"/>
  <c r="AA458" i="1"/>
  <c r="J380" i="1"/>
  <c r="O45" i="3"/>
  <c r="P45" i="3" s="1"/>
  <c r="J45" i="3"/>
  <c r="O65" i="3"/>
  <c r="P65" i="3" s="1"/>
  <c r="J65" i="3"/>
  <c r="O113" i="3"/>
  <c r="P113" i="3" s="1"/>
  <c r="J113" i="3"/>
  <c r="O240" i="3"/>
  <c r="P240" i="3" s="1"/>
  <c r="J240" i="3"/>
  <c r="J404" i="3"/>
  <c r="O404" i="3"/>
  <c r="P404" i="3" s="1"/>
  <c r="O441" i="3"/>
  <c r="P441" i="3" s="1"/>
  <c r="J441" i="3"/>
  <c r="J47" i="3"/>
  <c r="P47" i="3"/>
  <c r="J410" i="3"/>
  <c r="O410" i="3"/>
  <c r="P410" i="3" s="1"/>
  <c r="J118" i="3"/>
  <c r="O118" i="3"/>
  <c r="P118" i="3" s="1"/>
  <c r="O85" i="3"/>
  <c r="P85" i="3" s="1"/>
  <c r="J85" i="3"/>
  <c r="J66" i="3"/>
  <c r="O66" i="3"/>
  <c r="P66" i="3" s="1"/>
  <c r="J50" i="3"/>
  <c r="O50" i="3"/>
  <c r="P50" i="3" s="1"/>
  <c r="O26" i="3"/>
  <c r="P26" i="3" s="1"/>
  <c r="J26" i="3"/>
  <c r="J171" i="3"/>
  <c r="O171" i="3"/>
  <c r="P171" i="3" s="1"/>
  <c r="J182" i="3"/>
  <c r="O182" i="3"/>
  <c r="P182" i="3" s="1"/>
  <c r="J188" i="3"/>
  <c r="O188" i="3"/>
  <c r="P188" i="3" s="1"/>
  <c r="O250" i="3"/>
  <c r="P250" i="3" s="1"/>
  <c r="J250" i="3"/>
  <c r="J296" i="3"/>
  <c r="O296" i="3"/>
  <c r="P296" i="3" s="1"/>
  <c r="J264" i="3"/>
  <c r="O264" i="3"/>
  <c r="P264" i="3" s="1"/>
  <c r="J399" i="3"/>
  <c r="P399" i="3"/>
  <c r="O470" i="3"/>
  <c r="P470" i="3" s="1"/>
  <c r="P471" i="3" s="1"/>
  <c r="J470" i="3"/>
  <c r="J427" i="3"/>
  <c r="O427" i="3"/>
  <c r="P427" i="3" s="1"/>
  <c r="O428" i="3"/>
  <c r="P428" i="3" s="1"/>
  <c r="J428" i="3"/>
  <c r="O350" i="3"/>
  <c r="P350" i="3" s="1"/>
  <c r="J350" i="3"/>
  <c r="J235" i="3"/>
  <c r="O235" i="3"/>
  <c r="P235" i="3" s="1"/>
  <c r="O331" i="3"/>
  <c r="P331" i="3" s="1"/>
  <c r="J331" i="3"/>
  <c r="O299" i="3"/>
  <c r="P299" i="3" s="1"/>
  <c r="J299" i="3"/>
  <c r="O267" i="3"/>
  <c r="P267" i="3" s="1"/>
  <c r="J267" i="3"/>
  <c r="J354" i="3"/>
  <c r="O354" i="3"/>
  <c r="P354" i="3" s="1"/>
  <c r="O302" i="3"/>
  <c r="P302" i="3" s="1"/>
  <c r="J302" i="3"/>
  <c r="O374" i="3"/>
  <c r="P374" i="3" s="1"/>
  <c r="J374" i="3"/>
  <c r="O205" i="3"/>
  <c r="P205" i="3" s="1"/>
  <c r="J205" i="3"/>
  <c r="O143" i="3"/>
  <c r="P143" i="3" s="1"/>
  <c r="J143" i="3"/>
  <c r="J145" i="3"/>
  <c r="O145" i="3"/>
  <c r="P145" i="3" s="1"/>
  <c r="O108" i="3"/>
  <c r="P108" i="3" s="1"/>
  <c r="J108" i="3"/>
  <c r="J256" i="3"/>
  <c r="O256" i="3"/>
  <c r="P256" i="3" s="1"/>
  <c r="O276" i="3"/>
  <c r="P276" i="3" s="1"/>
  <c r="J276" i="3"/>
  <c r="O440" i="3"/>
  <c r="P440" i="3" s="1"/>
  <c r="J440" i="3"/>
  <c r="O378" i="3"/>
  <c r="P378" i="3" s="1"/>
  <c r="J378" i="3"/>
  <c r="O219" i="3"/>
  <c r="P219" i="3" s="1"/>
  <c r="J219" i="3"/>
  <c r="O103" i="3"/>
  <c r="P103" i="3" s="1"/>
  <c r="J103" i="3"/>
  <c r="M380" i="1"/>
  <c r="J61" i="3"/>
  <c r="O61" i="3"/>
  <c r="P61" i="3" s="1"/>
  <c r="J77" i="3"/>
  <c r="O77" i="3"/>
  <c r="P77" i="3" s="1"/>
  <c r="J162" i="3"/>
  <c r="O162" i="3"/>
  <c r="P162" i="3" s="1"/>
  <c r="J247" i="3"/>
  <c r="O247" i="3"/>
  <c r="P247" i="3" s="1"/>
  <c r="O412" i="3"/>
  <c r="P412" i="3" s="1"/>
  <c r="J412" i="3"/>
  <c r="J421" i="3"/>
  <c r="O421" i="3"/>
  <c r="P421" i="3" s="1"/>
  <c r="J43" i="3"/>
  <c r="P43" i="3"/>
  <c r="O463" i="3"/>
  <c r="P463" i="3" s="1"/>
  <c r="J463" i="3"/>
  <c r="O124" i="3"/>
  <c r="P124" i="3" s="1"/>
  <c r="J124" i="3"/>
  <c r="J72" i="3"/>
  <c r="O72" i="3"/>
  <c r="P72" i="3" s="1"/>
  <c r="O56" i="3"/>
  <c r="P56" i="3" s="1"/>
  <c r="J56" i="3"/>
  <c r="J40" i="3"/>
  <c r="P40" i="3"/>
  <c r="J86" i="3"/>
  <c r="O86" i="3"/>
  <c r="P86" i="3" s="1"/>
  <c r="J177" i="3"/>
  <c r="O177" i="3"/>
  <c r="P177" i="3" s="1"/>
  <c r="O241" i="3"/>
  <c r="P241" i="3" s="1"/>
  <c r="J241" i="3"/>
  <c r="J248" i="3"/>
  <c r="O248" i="3"/>
  <c r="P248" i="3" s="1"/>
  <c r="O358" i="3"/>
  <c r="P358" i="3" s="1"/>
  <c r="J358" i="3"/>
  <c r="J263" i="3"/>
  <c r="O263" i="3"/>
  <c r="P263" i="3" s="1"/>
  <c r="O186" i="3"/>
  <c r="P186" i="3" s="1"/>
  <c r="J186" i="3"/>
  <c r="J37" i="3"/>
  <c r="P37" i="3"/>
  <c r="J71" i="3"/>
  <c r="O71" i="3"/>
  <c r="P71" i="3" s="1"/>
  <c r="J174" i="3"/>
  <c r="O174" i="3"/>
  <c r="P174" i="3" s="1"/>
  <c r="J357" i="3"/>
  <c r="O357" i="3"/>
  <c r="P357" i="3" s="1"/>
  <c r="P457" i="3"/>
  <c r="J457" i="3"/>
  <c r="J39" i="3"/>
  <c r="P39" i="3"/>
  <c r="O386" i="3"/>
  <c r="P386" i="3" s="1"/>
  <c r="J386" i="3"/>
  <c r="O114" i="3"/>
  <c r="P114" i="3" s="1"/>
  <c r="J114" i="3"/>
  <c r="J62" i="3"/>
  <c r="O62" i="3"/>
  <c r="P62" i="3" s="1"/>
  <c r="J46" i="3"/>
  <c r="P46" i="3"/>
  <c r="J30" i="3"/>
  <c r="O30" i="3"/>
  <c r="P30" i="3" s="1"/>
  <c r="J84" i="3"/>
  <c r="O84" i="3"/>
  <c r="P84" i="3" s="1"/>
  <c r="J159" i="3"/>
  <c r="O159" i="3"/>
  <c r="P159" i="3" s="1"/>
  <c r="J237" i="3"/>
  <c r="O237" i="3"/>
  <c r="P237" i="3" s="1"/>
  <c r="J246" i="3"/>
  <c r="O246" i="3"/>
  <c r="P246" i="3" s="1"/>
  <c r="J304" i="3"/>
  <c r="O304" i="3"/>
  <c r="P304" i="3" s="1"/>
  <c r="J272" i="3"/>
  <c r="O272" i="3"/>
  <c r="P272" i="3" s="1"/>
  <c r="O403" i="3"/>
  <c r="P403" i="3" s="1"/>
  <c r="J403" i="3"/>
  <c r="J464" i="3"/>
  <c r="O464" i="3"/>
  <c r="P464" i="3" s="1"/>
  <c r="O446" i="3"/>
  <c r="P446" i="3" s="1"/>
  <c r="J446" i="3"/>
  <c r="O384" i="3"/>
  <c r="P384" i="3" s="1"/>
  <c r="J384" i="3"/>
  <c r="O282" i="3"/>
  <c r="P282" i="3" s="1"/>
  <c r="J282" i="3"/>
  <c r="O339" i="3"/>
  <c r="P339" i="3" s="1"/>
  <c r="J339" i="3"/>
  <c r="O259" i="3"/>
  <c r="P259" i="3" s="1"/>
  <c r="J259" i="3"/>
  <c r="O338" i="3"/>
  <c r="P338" i="3" s="1"/>
  <c r="J338" i="3"/>
  <c r="J255" i="3"/>
  <c r="O255" i="3"/>
  <c r="P255" i="3" s="1"/>
  <c r="O189" i="3"/>
  <c r="P189" i="3" s="1"/>
  <c r="J189" i="3"/>
  <c r="J209" i="3"/>
  <c r="P209" i="3"/>
  <c r="J155" i="3"/>
  <c r="O155" i="3"/>
  <c r="P155" i="3" s="1"/>
  <c r="O107" i="3"/>
  <c r="P107" i="3" s="1"/>
  <c r="J107" i="3"/>
  <c r="J474" i="3"/>
  <c r="P474" i="3"/>
  <c r="P475" i="3" s="1"/>
  <c r="O342" i="3"/>
  <c r="P342" i="3" s="1"/>
  <c r="J342" i="3"/>
  <c r="J238" i="3"/>
  <c r="O238" i="3"/>
  <c r="P238" i="3" s="1"/>
  <c r="J82" i="3"/>
  <c r="O82" i="3"/>
  <c r="P82" i="3" s="1"/>
  <c r="J17" i="3"/>
  <c r="O17" i="3"/>
  <c r="P17" i="3" s="1"/>
  <c r="O117" i="3"/>
  <c r="P117" i="3" s="1"/>
  <c r="J117" i="3"/>
  <c r="O360" i="3"/>
  <c r="P360" i="3" s="1"/>
  <c r="J360" i="3"/>
  <c r="J445" i="3"/>
  <c r="O445" i="3"/>
  <c r="P445" i="3" s="1"/>
  <c r="O19" i="3"/>
  <c r="P19" i="3" s="1"/>
  <c r="J19" i="3"/>
  <c r="O128" i="3"/>
  <c r="P128" i="3" s="1"/>
  <c r="J128" i="3"/>
  <c r="O87" i="3"/>
  <c r="P87" i="3" s="1"/>
  <c r="J87" i="3"/>
  <c r="O52" i="3"/>
  <c r="P52" i="3" s="1"/>
  <c r="J52" i="3"/>
  <c r="J36" i="3"/>
  <c r="O36" i="3"/>
  <c r="P36" i="3" s="1"/>
  <c r="J20" i="3"/>
  <c r="P20" i="3"/>
  <c r="O146" i="3"/>
  <c r="P146" i="3" s="1"/>
  <c r="J146" i="3"/>
  <c r="J165" i="3"/>
  <c r="O165" i="3"/>
  <c r="P165" i="3" s="1"/>
  <c r="O192" i="3"/>
  <c r="P192" i="3" s="1"/>
  <c r="J192" i="3"/>
  <c r="O352" i="3"/>
  <c r="P352" i="3" s="1"/>
  <c r="J352" i="3"/>
  <c r="O316" i="3"/>
  <c r="P316" i="3" s="1"/>
  <c r="J316" i="3"/>
  <c r="O284" i="3"/>
  <c r="P284" i="3" s="1"/>
  <c r="J284" i="3"/>
  <c r="J376" i="3"/>
  <c r="O376" i="3"/>
  <c r="P376" i="3" s="1"/>
  <c r="O385" i="3"/>
  <c r="P385" i="3" s="1"/>
  <c r="J385" i="3"/>
  <c r="J465" i="3"/>
  <c r="O465" i="3"/>
  <c r="P465" i="3" s="1"/>
  <c r="O431" i="3"/>
  <c r="P431" i="3" s="1"/>
  <c r="J431" i="3"/>
  <c r="O432" i="3"/>
  <c r="P432" i="3" s="1"/>
  <c r="J432" i="3"/>
  <c r="O234" i="3"/>
  <c r="P234" i="3" s="1"/>
  <c r="J234" i="3"/>
  <c r="O278" i="3"/>
  <c r="P278" i="3" s="1"/>
  <c r="J278" i="3"/>
  <c r="J355" i="3"/>
  <c r="O355" i="3"/>
  <c r="P355" i="3" s="1"/>
  <c r="J319" i="3"/>
  <c r="O319" i="3"/>
  <c r="P319" i="3" s="1"/>
  <c r="J271" i="3"/>
  <c r="O271" i="3"/>
  <c r="P271" i="3" s="1"/>
  <c r="O226" i="3"/>
  <c r="P226" i="3" s="1"/>
  <c r="J226" i="3"/>
  <c r="O306" i="3"/>
  <c r="P306" i="3" s="1"/>
  <c r="J306" i="3"/>
  <c r="O258" i="3"/>
  <c r="P258" i="3" s="1"/>
  <c r="J258" i="3"/>
  <c r="O210" i="3"/>
  <c r="P210" i="3" s="1"/>
  <c r="J210" i="3"/>
  <c r="O201" i="3"/>
  <c r="P201" i="3" s="1"/>
  <c r="J201" i="3"/>
  <c r="O148" i="3"/>
  <c r="P148" i="3" s="1"/>
  <c r="J148" i="3"/>
  <c r="J105" i="3"/>
  <c r="O105" i="3"/>
  <c r="P105" i="3" s="1"/>
  <c r="O244" i="3"/>
  <c r="P244" i="3" s="1"/>
  <c r="J244" i="3"/>
  <c r="J389" i="3"/>
  <c r="O389" i="3"/>
  <c r="P389" i="3" s="1"/>
  <c r="O411" i="3"/>
  <c r="P411" i="3" s="1"/>
  <c r="J411" i="3"/>
  <c r="J279" i="3"/>
  <c r="O279" i="3"/>
  <c r="P279" i="3" s="1"/>
  <c r="O104" i="3"/>
  <c r="P104" i="3" s="1"/>
  <c r="J104" i="3"/>
  <c r="O57" i="3"/>
  <c r="P57" i="3" s="1"/>
  <c r="J57" i="3"/>
  <c r="O15" i="3"/>
  <c r="P15" i="3" s="1"/>
  <c r="J15" i="3"/>
  <c r="J166" i="3"/>
  <c r="P166" i="3"/>
  <c r="O251" i="3"/>
  <c r="P251" i="3" s="1"/>
  <c r="J251" i="3"/>
  <c r="J388" i="3"/>
  <c r="P388" i="3"/>
  <c r="O425" i="3"/>
  <c r="P425" i="3" s="1"/>
  <c r="J425" i="3"/>
  <c r="O31" i="3"/>
  <c r="P31" i="3" s="1"/>
  <c r="J31" i="3"/>
  <c r="J126" i="3"/>
  <c r="O126" i="3"/>
  <c r="P126" i="3" s="1"/>
  <c r="O102" i="3"/>
  <c r="P102" i="3" s="1"/>
  <c r="J102" i="3"/>
  <c r="J74" i="3"/>
  <c r="O74" i="3"/>
  <c r="P74" i="3" s="1"/>
  <c r="J58" i="3"/>
  <c r="O58" i="3"/>
  <c r="P58" i="3" s="1"/>
  <c r="O34" i="3"/>
  <c r="P34" i="3" s="1"/>
  <c r="J34" i="3"/>
  <c r="J179" i="3"/>
  <c r="O179" i="3"/>
  <c r="P179" i="3" s="1"/>
  <c r="J163" i="3"/>
  <c r="O163" i="3"/>
  <c r="P163" i="3" s="1"/>
  <c r="J204" i="3"/>
  <c r="O204" i="3"/>
  <c r="P204" i="3" s="1"/>
  <c r="J229" i="3"/>
  <c r="O229" i="3"/>
  <c r="P229" i="3" s="1"/>
  <c r="O344" i="3"/>
  <c r="P344" i="3" s="1"/>
  <c r="J344" i="3"/>
  <c r="J280" i="3"/>
  <c r="O280" i="3"/>
  <c r="P280" i="3" s="1"/>
  <c r="O372" i="3"/>
  <c r="P372" i="3" s="1"/>
  <c r="J372" i="3"/>
  <c r="O391" i="3"/>
  <c r="P391" i="3" s="1"/>
  <c r="J391" i="3"/>
  <c r="P458" i="3"/>
  <c r="J458" i="3"/>
  <c r="O430" i="3"/>
  <c r="P430" i="3" s="1"/>
  <c r="J430" i="3"/>
  <c r="J415" i="3"/>
  <c r="O415" i="3"/>
  <c r="P415" i="3" s="1"/>
  <c r="O262" i="3"/>
  <c r="P262" i="3" s="1"/>
  <c r="J262" i="3"/>
  <c r="O351" i="3"/>
  <c r="P351" i="3" s="1"/>
  <c r="J351" i="3"/>
  <c r="O315" i="3"/>
  <c r="P315" i="3" s="1"/>
  <c r="J315" i="3"/>
  <c r="O283" i="3"/>
  <c r="P283" i="3" s="1"/>
  <c r="J283" i="3"/>
  <c r="O371" i="3"/>
  <c r="P371" i="3" s="1"/>
  <c r="J371" i="3"/>
  <c r="O330" i="3"/>
  <c r="P330" i="3" s="1"/>
  <c r="J330" i="3"/>
  <c r="O274" i="3"/>
  <c r="P274" i="3" s="1"/>
  <c r="J274" i="3"/>
  <c r="J368" i="3"/>
  <c r="O368" i="3"/>
  <c r="P368" i="3" s="1"/>
  <c r="J206" i="3"/>
  <c r="O206" i="3"/>
  <c r="P206" i="3" s="1"/>
  <c r="O144" i="3"/>
  <c r="P144" i="3" s="1"/>
  <c r="J144" i="3"/>
  <c r="J101" i="3"/>
  <c r="O101" i="3"/>
  <c r="P101" i="3" s="1"/>
  <c r="J81" i="3"/>
  <c r="O81" i="3"/>
  <c r="P81" i="3" s="1"/>
  <c r="O340" i="3"/>
  <c r="P340" i="3" s="1"/>
  <c r="J340" i="3"/>
  <c r="J405" i="3"/>
  <c r="O405" i="3"/>
  <c r="P405" i="3" s="1"/>
  <c r="J426" i="3"/>
  <c r="O426" i="3"/>
  <c r="P426" i="3" s="1"/>
  <c r="J346" i="3"/>
  <c r="O346" i="3"/>
  <c r="P346" i="3" s="1"/>
  <c r="J207" i="3"/>
  <c r="P207" i="3"/>
  <c r="J257" i="3"/>
  <c r="O257" i="3"/>
  <c r="P257" i="3" s="1"/>
  <c r="J25" i="3"/>
  <c r="O25" i="3"/>
  <c r="P25" i="3" s="1"/>
  <c r="J178" i="3"/>
  <c r="O178" i="3"/>
  <c r="P178" i="3" s="1"/>
  <c r="J236" i="3"/>
  <c r="O236" i="3"/>
  <c r="P236" i="3" s="1"/>
  <c r="J400" i="3"/>
  <c r="P400" i="3"/>
  <c r="J437" i="3"/>
  <c r="O437" i="3"/>
  <c r="P437" i="3" s="1"/>
  <c r="O59" i="3"/>
  <c r="P59" i="3" s="1"/>
  <c r="J59" i="3"/>
  <c r="O27" i="3"/>
  <c r="P27" i="3" s="1"/>
  <c r="J27" i="3"/>
  <c r="O133" i="3"/>
  <c r="P133" i="3" s="1"/>
  <c r="J133" i="3"/>
  <c r="O116" i="3"/>
  <c r="P116" i="3" s="1"/>
  <c r="J116" i="3"/>
  <c r="J64" i="3"/>
  <c r="O64" i="3"/>
  <c r="P64" i="3" s="1"/>
  <c r="J48" i="3"/>
  <c r="P48" i="3"/>
  <c r="O32" i="3"/>
  <c r="P32" i="3" s="1"/>
  <c r="J32" i="3"/>
  <c r="O132" i="3"/>
  <c r="P132" i="3" s="1"/>
  <c r="J132" i="3"/>
  <c r="O200" i="3"/>
  <c r="P200" i="3" s="1"/>
  <c r="J200" i="3"/>
  <c r="O225" i="3"/>
  <c r="P225" i="3" s="1"/>
  <c r="J225" i="3"/>
  <c r="O292" i="3"/>
  <c r="P292" i="3" s="1"/>
  <c r="J292" i="3"/>
  <c r="O420" i="3"/>
  <c r="P420" i="3" s="1"/>
  <c r="J420" i="3"/>
  <c r="O270" i="3"/>
  <c r="P270" i="3" s="1"/>
  <c r="J270" i="3"/>
  <c r="O131" i="3"/>
  <c r="P131" i="3" s="1"/>
  <c r="J131" i="3"/>
  <c r="O53" i="3"/>
  <c r="P53" i="3" s="1"/>
  <c r="J53" i="3"/>
  <c r="O21" i="3"/>
  <c r="P21" i="3" s="1"/>
  <c r="J21" i="3"/>
  <c r="O121" i="3"/>
  <c r="P121" i="3" s="1"/>
  <c r="J121" i="3"/>
  <c r="O232" i="3"/>
  <c r="P232" i="3" s="1"/>
  <c r="J232" i="3"/>
  <c r="O449" i="3"/>
  <c r="P449" i="3" s="1"/>
  <c r="J449" i="3"/>
  <c r="J55" i="3"/>
  <c r="O55" i="3"/>
  <c r="P55" i="3" s="1"/>
  <c r="O23" i="3"/>
  <c r="P23" i="3" s="1"/>
  <c r="J23" i="3"/>
  <c r="O122" i="3"/>
  <c r="P122" i="3" s="1"/>
  <c r="J122" i="3"/>
  <c r="O70" i="3"/>
  <c r="P70" i="3" s="1"/>
  <c r="J70" i="3"/>
  <c r="O54" i="3"/>
  <c r="P54" i="3" s="1"/>
  <c r="J54" i="3"/>
  <c r="J38" i="3"/>
  <c r="P38" i="3"/>
  <c r="J14" i="3"/>
  <c r="O14" i="3"/>
  <c r="P14" i="3" s="1"/>
  <c r="J175" i="3"/>
  <c r="O175" i="3"/>
  <c r="P175" i="3" s="1"/>
  <c r="J212" i="3"/>
  <c r="O212" i="3"/>
  <c r="P212" i="3" s="1"/>
  <c r="J245" i="3"/>
  <c r="O245" i="3"/>
  <c r="P245" i="3" s="1"/>
  <c r="J320" i="3"/>
  <c r="O320" i="3"/>
  <c r="P320" i="3" s="1"/>
  <c r="J288" i="3"/>
  <c r="O288" i="3"/>
  <c r="P288" i="3" s="1"/>
  <c r="O362" i="3"/>
  <c r="P362" i="3" s="1"/>
  <c r="J362" i="3"/>
  <c r="J387" i="3"/>
  <c r="P387" i="3"/>
  <c r="J435" i="3"/>
  <c r="O435" i="3"/>
  <c r="P435" i="3" s="1"/>
  <c r="O413" i="3"/>
  <c r="P413" i="3" s="1"/>
  <c r="J413" i="3"/>
  <c r="O318" i="3"/>
  <c r="P318" i="3" s="1"/>
  <c r="J318" i="3"/>
  <c r="J227" i="3"/>
  <c r="O227" i="3"/>
  <c r="P227" i="3" s="1"/>
  <c r="O275" i="3"/>
  <c r="P275" i="3" s="1"/>
  <c r="J275" i="3"/>
  <c r="J230" i="3"/>
  <c r="O230" i="3"/>
  <c r="P230" i="3" s="1"/>
  <c r="O266" i="3"/>
  <c r="P266" i="3" s="1"/>
  <c r="J266" i="3"/>
  <c r="O193" i="3"/>
  <c r="P193" i="3" s="1"/>
  <c r="J193" i="3"/>
  <c r="J198" i="3"/>
  <c r="O198" i="3"/>
  <c r="P198" i="3" s="1"/>
  <c r="O199" i="3"/>
  <c r="P199" i="3" s="1"/>
  <c r="J199" i="3"/>
  <c r="O135" i="3"/>
  <c r="P135" i="3" s="1"/>
  <c r="J135" i="3"/>
  <c r="J100" i="3"/>
  <c r="O100" i="3"/>
  <c r="P100" i="3" s="1"/>
  <c r="O365" i="3"/>
  <c r="P365" i="3" s="1"/>
  <c r="J365" i="3"/>
  <c r="O231" i="3"/>
  <c r="P231" i="3" s="1"/>
  <c r="J231" i="3"/>
  <c r="O298" i="3"/>
  <c r="P298" i="3" s="1"/>
  <c r="J298" i="3"/>
  <c r="J33" i="3"/>
  <c r="O33" i="3"/>
  <c r="P33" i="3" s="1"/>
  <c r="J69" i="3"/>
  <c r="O69" i="3"/>
  <c r="P69" i="3" s="1"/>
  <c r="O203" i="3"/>
  <c r="P203" i="3" s="1"/>
  <c r="J203" i="3"/>
  <c r="J392" i="3"/>
  <c r="P392" i="3"/>
  <c r="O51" i="3"/>
  <c r="P51" i="3" s="1"/>
  <c r="J51" i="3"/>
  <c r="O141" i="3"/>
  <c r="P141" i="3" s="1"/>
  <c r="J141" i="3"/>
  <c r="J106" i="3"/>
  <c r="O106" i="3"/>
  <c r="P106" i="3" s="1"/>
  <c r="J68" i="3"/>
  <c r="O68" i="3"/>
  <c r="P68" i="3" s="1"/>
  <c r="O44" i="3"/>
  <c r="P44" i="3" s="1"/>
  <c r="J44" i="3"/>
  <c r="J28" i="3"/>
  <c r="O28" i="3"/>
  <c r="P28" i="3" s="1"/>
  <c r="P12" i="3"/>
  <c r="J12" i="3"/>
  <c r="J154" i="3"/>
  <c r="O154" i="3"/>
  <c r="P154" i="3" s="1"/>
  <c r="J157" i="3"/>
  <c r="O157" i="3"/>
  <c r="P157" i="3" s="1"/>
  <c r="O233" i="3"/>
  <c r="P233" i="3" s="1"/>
  <c r="J233" i="3"/>
  <c r="O332" i="3"/>
  <c r="P332" i="3" s="1"/>
  <c r="J332" i="3"/>
  <c r="O300" i="3"/>
  <c r="P300" i="3" s="1"/>
  <c r="J300" i="3"/>
  <c r="O268" i="3"/>
  <c r="P268" i="3" s="1"/>
  <c r="J268" i="3"/>
  <c r="O401" i="3"/>
  <c r="P401" i="3" s="1"/>
  <c r="J401" i="3"/>
  <c r="J453" i="3"/>
  <c r="P453" i="3"/>
  <c r="J442" i="3"/>
  <c r="O442" i="3"/>
  <c r="P442" i="3" s="1"/>
  <c r="O438" i="3"/>
  <c r="P438" i="3" s="1"/>
  <c r="J438" i="3"/>
  <c r="O414" i="3"/>
  <c r="P414" i="3" s="1"/>
  <c r="J414" i="3"/>
  <c r="O314" i="3"/>
  <c r="P314" i="3" s="1"/>
  <c r="J314" i="3"/>
  <c r="O239" i="3"/>
  <c r="P239" i="3" s="1"/>
  <c r="J239" i="3"/>
  <c r="J335" i="3"/>
  <c r="O335" i="3"/>
  <c r="P335" i="3" s="1"/>
  <c r="J303" i="3"/>
  <c r="O303" i="3"/>
  <c r="P303" i="3" s="1"/>
  <c r="J375" i="3"/>
  <c r="O375" i="3"/>
  <c r="P375" i="3" s="1"/>
  <c r="O334" i="3"/>
  <c r="P334" i="3" s="1"/>
  <c r="J334" i="3"/>
  <c r="O286" i="3"/>
  <c r="P286" i="3" s="1"/>
  <c r="J286" i="3"/>
  <c r="O260" i="3"/>
  <c r="P260" i="3" s="1"/>
  <c r="J260" i="3"/>
  <c r="O194" i="3"/>
  <c r="P194" i="3" s="1"/>
  <c r="J194" i="3"/>
  <c r="O195" i="3"/>
  <c r="P195" i="3" s="1"/>
  <c r="J195" i="3"/>
  <c r="O149" i="3"/>
  <c r="P149" i="3" s="1"/>
  <c r="J149" i="3"/>
  <c r="O380" i="3"/>
  <c r="P380" i="3" s="1"/>
  <c r="J380" i="3"/>
  <c r="O83" i="3"/>
  <c r="P83" i="3" s="1"/>
  <c r="J83" i="3"/>
  <c r="O439" i="3"/>
  <c r="P439" i="3" s="1"/>
  <c r="J439" i="3"/>
  <c r="J347" i="3"/>
  <c r="O347" i="3"/>
  <c r="P347" i="3" s="1"/>
  <c r="O224" i="3"/>
  <c r="P224" i="3" s="1"/>
  <c r="J224" i="3"/>
  <c r="O364" i="3"/>
  <c r="P364" i="3" s="1"/>
  <c r="J364" i="3"/>
  <c r="M78" i="1"/>
  <c r="P475" i="1"/>
  <c r="P477" i="1" s="1"/>
  <c r="J78" i="1"/>
  <c r="J128" i="1"/>
  <c r="J406" i="1"/>
  <c r="M88" i="1"/>
  <c r="M108" i="1"/>
  <c r="M150" i="1"/>
  <c r="M179" i="1"/>
  <c r="M467" i="1"/>
  <c r="M449" i="1"/>
  <c r="M406" i="1"/>
  <c r="M213" i="1"/>
  <c r="M128" i="1"/>
  <c r="M415" i="1"/>
  <c r="M458" i="1"/>
  <c r="J474" i="1"/>
  <c r="J470" i="1"/>
  <c r="J467" i="1"/>
  <c r="J458" i="1"/>
  <c r="J449" i="1"/>
  <c r="J415" i="1"/>
  <c r="J213" i="1"/>
  <c r="J179" i="1"/>
  <c r="J150" i="1"/>
  <c r="J108" i="1"/>
  <c r="J88" i="1"/>
  <c r="P79" i="3" l="1"/>
  <c r="P476" i="4"/>
  <c r="P129" i="3"/>
  <c r="P459" i="3"/>
  <c r="P180" i="3"/>
  <c r="P109" i="3"/>
  <c r="P89" i="3"/>
  <c r="P381" i="3"/>
  <c r="M475" i="1"/>
  <c r="M477" i="1" s="1"/>
  <c r="P151" i="3"/>
  <c r="P450" i="3"/>
  <c r="P407" i="3"/>
  <c r="P468" i="3"/>
  <c r="P214" i="3"/>
  <c r="P416" i="3"/>
  <c r="AA475" i="1"/>
  <c r="AA477" i="1" s="1"/>
  <c r="J475" i="1"/>
  <c r="J477" i="1" s="1"/>
  <c r="P476"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ATHLON SILVER</author>
  </authors>
  <commentList>
    <comment ref="R10" authorId="0" shapeId="0" xr:uid="{00000000-0006-0000-0000-000001000000}">
      <text>
        <r>
          <rPr>
            <b/>
            <sz val="9"/>
            <color indexed="81"/>
            <rFont val="Tahoma"/>
            <charset val="1"/>
          </rPr>
          <t>ATHLON SILVER:</t>
        </r>
        <r>
          <rPr>
            <sz val="9"/>
            <color indexed="81"/>
            <rFont val="Tahoma"/>
            <charset val="1"/>
          </rPr>
          <t xml:space="preserve">
</t>
        </r>
      </text>
    </comment>
  </commentList>
</comments>
</file>

<file path=xl/sharedStrings.xml><?xml version="1.0" encoding="utf-8"?>
<sst xmlns="http://schemas.openxmlformats.org/spreadsheetml/2006/main" count="3689" uniqueCount="509">
  <si>
    <t>Nº</t>
  </si>
  <si>
    <t>ÍTEM DE PAGO</t>
  </si>
  <si>
    <t xml:space="preserve">ESPECIFICACIONES </t>
  </si>
  <si>
    <t>DESCRIPCIÓN</t>
  </si>
  <si>
    <t>UND.</t>
  </si>
  <si>
    <t>CANTIDAD</t>
  </si>
  <si>
    <t>VALOR UNITARIO</t>
  </si>
  <si>
    <t xml:space="preserve">VALOR TOTAL                                </t>
  </si>
  <si>
    <t>GENERAL</t>
  </si>
  <si>
    <t>PARTICULAR</t>
  </si>
  <si>
    <t>PRELIMINARES</t>
  </si>
  <si>
    <t>Demolición muros en mampostería</t>
  </si>
  <si>
    <t>M2</t>
  </si>
  <si>
    <t>Desmonte de manto asfaltico existente</t>
  </si>
  <si>
    <t>Demolición de mortero de nivelación existente</t>
  </si>
  <si>
    <t>Demolición de medias cañas</t>
  </si>
  <si>
    <t>ML</t>
  </si>
  <si>
    <t>Desmonte de domos acrílicos</t>
  </si>
  <si>
    <t>UN</t>
  </si>
  <si>
    <t>Desmonte de flanches galvanizados desde 0.20 cm hasta 0.80 cm (incluye disposición final)</t>
  </si>
  <si>
    <t>Desmonte de equipos de extracción</t>
  </si>
  <si>
    <t>Desmonte y retiro de tapete / alfombra existente incluye disposición final el sitio autorizado</t>
  </si>
  <si>
    <t>Demolición de piso existente</t>
  </si>
  <si>
    <t>Desmonte de guarda escoba</t>
  </si>
  <si>
    <t>Demolición muros en Dry wall</t>
  </si>
  <si>
    <t>Demolición de cielo raso</t>
  </si>
  <si>
    <t xml:space="preserve">Desmonte de marcos y puertas </t>
  </si>
  <si>
    <t>Regata instalación sanitaria</t>
  </si>
  <si>
    <t>Sellamiento punto hidráulico</t>
  </si>
  <si>
    <t>Sellamiento punto sanitario</t>
  </si>
  <si>
    <t>Desmonte de puesto de trabajo</t>
  </si>
  <si>
    <t>Montaje de puesto de trabajo</t>
  </si>
  <si>
    <t xml:space="preserve">Desmonte de divisiones de oficina abierta </t>
  </si>
  <si>
    <t>Desmonte de unidades de archivo rodante</t>
  </si>
  <si>
    <t>Montaje de unidades de archivo rodante</t>
  </si>
  <si>
    <t>Desmonte de Sanitario</t>
  </si>
  <si>
    <t>Desmonte de lavamanos</t>
  </si>
  <si>
    <t>Desmonte de orinal</t>
  </si>
  <si>
    <t>Desmonte de divisiones de baño</t>
  </si>
  <si>
    <t>Demolición de mesón</t>
  </si>
  <si>
    <t>Demolición de enchape</t>
  </si>
  <si>
    <t>Demolición de pisos baños</t>
  </si>
  <si>
    <t>Desmonte y retiro de piso vinílico</t>
  </si>
  <si>
    <t>Desmonte de puertas en vidrio y fijos en vidrio templado</t>
  </si>
  <si>
    <t>Desmonte de secador de manos</t>
  </si>
  <si>
    <t>Cerramiento provisional (poli sombra y parales de madera)</t>
  </si>
  <si>
    <t>localización y replanteo</t>
  </si>
  <si>
    <t>Desmonte de muebles de cocina</t>
  </si>
  <si>
    <t>Desmonte de parlantes</t>
  </si>
  <si>
    <t>Desmonte de detectores de humo</t>
  </si>
  <si>
    <t>Desmonte de salida de voz y datos</t>
  </si>
  <si>
    <t>Desmonte de salida eléctrica normal y regulada</t>
  </si>
  <si>
    <t xml:space="preserve">Desmonte y Retiro de canaleta metalica, incluye la totalidad del cableado electrico de corriente normal y regulada y la totalidad del cableado UTP de la red lógica datos instalados. </t>
  </si>
  <si>
    <t>Demolición de pañete</t>
  </si>
  <si>
    <t>Demolición de poyo</t>
  </si>
  <si>
    <t>Demolición de placa</t>
  </si>
  <si>
    <t>Desmonte de ventanas</t>
  </si>
  <si>
    <t>Desmonte de estanteria metalica incluye trasiego a punto de acopio</t>
  </si>
  <si>
    <t>Desmonte de cortinas tipo black out, solar screen en diferentes longitudes</t>
  </si>
  <si>
    <t>Retiro y limpieza de película sand-blasting</t>
  </si>
  <si>
    <t>Regata para tubería eléctrica, de agua o telecomunicaciones</t>
  </si>
  <si>
    <t>Demolición y trasiego de placas prefabricadas en concreto</t>
  </si>
  <si>
    <t>Demolición y trasiego de soportes de placas prefabricadas en concreto</t>
  </si>
  <si>
    <t>Excavación manual en material común, (incluye enlonado, trasiego vertical y horizontal a punto de acopio, cargue y retiro de residuos a sitios de disposicion final autorizados)</t>
  </si>
  <si>
    <t>M3</t>
  </si>
  <si>
    <t>Demolicion y retiro de carpeta asfaltica (incluye cargue y retiro de escombro)</t>
  </si>
  <si>
    <t>Desmonte y reinstalación de teja de barro terracota  no incluye estructura de soporte</t>
  </si>
  <si>
    <t xml:space="preserve">Desmonte y retiro de rejas metálicas (en diferentes tipo de material, malla, varilla cuadrada)  </t>
  </si>
  <si>
    <t>Desmonte y retiro de ductos de aire acondicionado exisatentes en diferentes materiales ( Metalicos, Fibra, Etc), incluye la rejilla, trasiego vertical y horizontal a punto de acopio, cargue y retiro a sitios de disposicion final autorizados.</t>
  </si>
  <si>
    <t>Desmonte de canaleta metálica</t>
  </si>
  <si>
    <t>Desmonte de tubería metálica PVC, IMC o EMT de Ø1/2" o Ø3/4"</t>
  </si>
  <si>
    <t xml:space="preserve">Desmonte de salida de interruptor de alumbrado </t>
  </si>
  <si>
    <t>Desmonte de tablero eléctrico existente de 24 a 36 circuitos. Incluye identificación de circuitos</t>
  </si>
  <si>
    <t>Demolicion de muros en concreto reforzado con espesor variable de 19 cms a 22 cms, incluye enlonado, trasiego vertical y horizontal a punto de acopio, cargue y retiro de residuos a sitios de disposicion final autorizados</t>
  </si>
  <si>
    <t>Desmonte y retiro de muebles en madera empotrados tipo biblioteca, incluye trasiego vertical y horizontal a punto de acopio, cargue y retiro a sitios de disposicion final autorizados.</t>
  </si>
  <si>
    <t>Localización y replanteo con comisión topografica de cimientos con elementos de precisión: Repalnateo altiplanimetrica incluye marcación en terreno, memoria de calculo y cartera, equipos, topografo, cademeros - Area de Parqueadero sede paloquemao</t>
  </si>
  <si>
    <t>Cerramiento en lona área del proyecto Parqueadero (incluye parales de madera 5"x5" anclados al suelo de acuerdo con la necesidad y amarres con alambre negro No18 -Altura del cerramiento 2M).</t>
  </si>
  <si>
    <t>Excavación mecánica en material común, incluye maquinaria, equipos, mano de obra, demolcion y retiro de capas existentes de asfaltica, placas en concreto, cimentaciones en ciclopeo, cargue, transporte y disposición final en sitio autorizados, limpieza y manejo de los escombros sobre la via de ingreso al proyecto, la medida de metros cubicos excavado se realizará in situ sobre el terreno.</t>
  </si>
  <si>
    <t>DESMONTE, DESCAPOTE Y LIMPIEZA a máquina, e=0.15m. Incluye cargue, transporte y botada de escombros material vegetal en botaderos oficiales o donde indique la interventoría. Su medida será en sitio.</t>
  </si>
  <si>
    <t>Suministro e Instalación de CERRAMIENTO EN TEJA ONDULADA DE ZINC calibre 34 e: 0.20mm, con una altura de 2.20 m. Incluye suministro, transporte e instalación de la teja, estructura en madera cada 1.00m, larguero horizontal en la parte superior, concreto de 17.5 Mpa para fijación de estructura en madera común, vientos en madera cada 1.8m, excavación manual en cualquier material, cargue, transporte y botada de material, incluye todos los demás elementos necesarios para su correcta instalación.</t>
  </si>
  <si>
    <t>Suministro e instalación de PROTECCIÓN A CONSTRUCCIONES VECINAS CON POLISOMBRA, incluye parales en largueros, canecas rellenas de suelocemento y todo lo necesario para su correcta construcción y funcionamiento</t>
  </si>
  <si>
    <t xml:space="preserve"> </t>
  </si>
  <si>
    <t>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oficiales autorizados para el proyecto.</t>
  </si>
  <si>
    <t>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t>
  </si>
  <si>
    <t>SUBTOTAL</t>
  </si>
  <si>
    <t>MUROS, PAÑETES Y MAMPOSTERIA</t>
  </si>
  <si>
    <t>Muro en Dry wall doble cara de 0.12 (insonorizado con frescasa)</t>
  </si>
  <si>
    <t>Dintel en Dry wall reforzado con madera (insonorizado con frescasa)</t>
  </si>
  <si>
    <t>Muros en mampostería bloque No.5</t>
  </si>
  <si>
    <t>Suministro y aplicación de pañete impermeabilizado 1:3</t>
  </si>
  <si>
    <t>Pañetes caras lineales</t>
  </si>
  <si>
    <t>Suministro y aplicación de pañete, mortero 1:4</t>
  </si>
  <si>
    <t>`</t>
  </si>
  <si>
    <t>Suministro e instalación de muro en Superboard doble cara de 0.12</t>
  </si>
  <si>
    <t>Suministro e instalación de fachaleta en concreto abujardado. incluye cortes y trasiegos internos</t>
  </si>
  <si>
    <t>ESTRUCTURAS EN CONCRETO Y ESTRUCTURAS METALICAS</t>
  </si>
  <si>
    <t>Placas en concreto de 10 cms de espesor, incluye refuerzo</t>
  </si>
  <si>
    <t>Suministro e instalación de placas de concreto con acabado en granito 60x120 cm incluye pedestales de soporte en concreto</t>
  </si>
  <si>
    <t>Dovela en muros con concreto fluido 3000 psi no incluye acero de refuerzo</t>
  </si>
  <si>
    <t>Dilatacion sobre concreto fundido en concreto con pulidora, espesor de 3 mm, profundidad de 2 a 3 cm (incluye cordon de polietileno, sellante para juntas, limpieza y retiro de residuos de construcción y polvo)</t>
  </si>
  <si>
    <t>Construcción de carcamo tipo alcancia en concreto de 3000 psi impermeabilizado, fundido en sitio, profundidad variable entre 0,40 mts y 0,60 mts y ancho de 0,40 mts a 0,50 mts (longitud Libres), incluye muros de 0,12 mts de espesor, placa de fondo de 0,12 mts de espesor, tapa con ranuras en la parte superior de concreto, formaletas, medias cañas, morteros de nivelación y acero de refuerzo</t>
  </si>
  <si>
    <t>Suministro e instalacion de rejilla metalica para carcamo entre 0,64 a 0,74 mts de ancho en angulo de 2''x1/4 con platina de 2''x3/8, inclye marco y contramarco.</t>
  </si>
  <si>
    <t xml:space="preserve">Suministro e instalacion de topellantas prefabricados en concreto de 0,25 mts por 0,60 mts de largo sin pintar, incluye suministro, transporte, mortero de pega, aditivos de pega y todos los demas elementos necesarios para su correcta instalacon y funcionamineto., </t>
  </si>
  <si>
    <t>Suministro e instalacion de acero figurado de refuerzo para elementos de concreto estructural</t>
  </si>
  <si>
    <t>Kg</t>
  </si>
  <si>
    <t>Suministro e instalacion de concreto hidraulico MR-40, incluye ensayos de laboratorio</t>
  </si>
  <si>
    <t>Suministro e instalacion de barrera de vapor</t>
  </si>
  <si>
    <t>Suministro e Instalacion de concreto de 3,500 PSI (24,5 Mpa)</t>
  </si>
  <si>
    <t>Colocación de GROUTING en concreto de 17.5 Mpa., para relleno de muro no estructural (bloque, tolete o catalán). Incluye mano de obra, vibrado, protección, curado y todos demás elementos necesarios para su correcta construcción. No incluye refuerzo.</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</si>
  <si>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</si>
  <si>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 xml:space="preserve">	Suministro Construcción y montaje de ESTRUCTURA METÁLICA PARA ESTRUCTURA DE CUBIERTA  en acero</t>
  </si>
  <si>
    <t>Suministro e instalación de malla electrosoldada, Tipo D-50  en acero</t>
  </si>
  <si>
    <t>Construcción de ANDÉN en concreto de 21 Mpa, espesor de 0.10m</t>
  </si>
  <si>
    <t>Construcción de PISO EN CONCRETO PULIDO DE 24.5 Mpa</t>
  </si>
  <si>
    <t>Construcción de Juntas de Dilatación Para Pïso.</t>
  </si>
  <si>
    <t>CUBIERTAS E IMPERMEABILIZACIONES</t>
  </si>
  <si>
    <t>Suministro e instalación de sistema de impermeabilización en poliurea en frio, para tráfico pesado</t>
  </si>
  <si>
    <t>Suministro e instalación de manto asfáltico 4 mm con alma central de polietileno de alta densidad sin foil</t>
  </si>
  <si>
    <t>Destrocado de superficie para retiro de material bituminoso y exposición de placa</t>
  </si>
  <si>
    <t>Sello de fisuras y discontinuidades</t>
  </si>
  <si>
    <t xml:space="preserve">Suministro e instalación de flanche en lámina galvanizada calibre 26 con desarrollo de 0.60 mts </t>
  </si>
  <si>
    <t xml:space="preserve">Suministro e instalación de flanche en lámina galvanizada calibre 26 con desarrollo de 0.30 mts </t>
  </si>
  <si>
    <t xml:space="preserve">Suministro y aplicación de boquilla con mortero 1:3 impermeabilizado </t>
  </si>
  <si>
    <t xml:space="preserve">Suministro y aplicación de impermeabilizante al frio sikafill 300 thermic o similar </t>
  </si>
  <si>
    <t>Suministro y aplicación de poliuretano elastomerico en goteros, uniones de concreto</t>
  </si>
  <si>
    <t xml:space="preserve">Lavado e impermeabilizacion con hidrofugo muro y/o fachada en diferentes materiales, bloque de concreto abujardado, diferentes tipo de ladrillo, marmol incluye sellamiento de fisuras con Sika transparente 10 o similar </t>
  </si>
  <si>
    <t>Suministro e instalación de membrana en PVC de 1200 micras, reforzada con poliéster antideslizante, resistente a rayos UV. Incluye remates necesarios para su instalación y correcto funcionamiento</t>
  </si>
  <si>
    <t xml:space="preserve">Suministro e instalación de membrana en PVC de 1500 micras, reforzada con poliéster antideslizante, resistente a rayos UV. Incluye remates necesarios para su instalación y correcto funcionamiento </t>
  </si>
  <si>
    <t>Suministro e instalación de teja en barro terracota incluye caballete en barro terracota incluye los accesorios necesarios para su correcta instalación</t>
  </si>
  <si>
    <t>Suministro e instalacion de lamina de policarbonato alveolar 8 mm</t>
  </si>
  <si>
    <t>Limpieza y sondeo de canales y bajantes</t>
  </si>
  <si>
    <t>Suministro e instalación de tejas en zinc incluye elementos de fijacion</t>
  </si>
  <si>
    <t>Suministro, transporte e instalación de cubierta en paneles tipo Metecno o equivalente, Ref: Monoroof A-42 P/1000 G-4 (conformado de acero galvanizado prepintado cal 28 en cara externa y una cara con acabado en vinilo.</t>
  </si>
  <si>
    <t>CARPINTERIA METALICA Y MADERA</t>
  </si>
  <si>
    <t>Suministro e instalación de bisagra hidráulica</t>
  </si>
  <si>
    <t>Puntos de anclaje</t>
  </si>
  <si>
    <t>Suministro e instalación de puerta y marco en madera de .80 a .1,00 x 2.20</t>
  </si>
  <si>
    <t>Suministro e instalación de puerta en madera de .80 a .1,00 x 2.20</t>
  </si>
  <si>
    <t>Suministro e instalación de puerta y marco en lamina cold rolled de .90 a 1.20 x 2.20</t>
  </si>
  <si>
    <t>Suministro e instalación de película samblasting</t>
  </si>
  <si>
    <t>Mueble alto en madera y formica</t>
  </si>
  <si>
    <t>Mueble bajo en madera y formica</t>
  </si>
  <si>
    <t xml:space="preserve">Suministro e instalación de divisiones para baño en acero inoxidable </t>
  </si>
  <si>
    <t>Suministro e instalación de mesón en acero inoxidable</t>
  </si>
  <si>
    <t>Suministro e instalación de lavaplatos en acero inoxidable</t>
  </si>
  <si>
    <t>Suministro e instalación de enchape de muro elaborado en MDF de 9mm recubierto en laminado de alta presión FB con dilataciones en formica negra.</t>
  </si>
  <si>
    <t>Suministro e instalación de pasamanos en tubo redondo cold rolled cal 18 * 2”, incluye soporte metálico con tornillería anclada a paral existente, pintura electroestática color a elegir</t>
  </si>
  <si>
    <t xml:space="preserve">Suministro e Instalación de ventana en sistema proyectante, marco general ALN 174, Nave movible ALN 176, pisavidrio plano ALN 177, empaques de neopreno, 2 brazos de 8” en acero inoxidable y manija en aluminio anodizado mate. Vidrio laminado 3+3 incoloro </t>
  </si>
  <si>
    <t>Suministro e instalación de ventana corrediza en aluminio anodizado al natural 100%. Incluye vidrio laminado 3+3, empaques, cerraduras de impacto.</t>
  </si>
  <si>
    <t xml:space="preserve">Suministro e instalación de ventana tipo persiana en aluminio natural </t>
  </si>
  <si>
    <t>suministro e instalacion de barra antipanico tubular doble para puerta incluye todos los elementos y brazo hidraulico, refuerzos necesarios para su correcto funcionamiento</t>
  </si>
  <si>
    <t>Mantenimiento de marco y puerta en lamina cold roll entamborada doble cara incluye reparación, lijado, anticorrosivo y pintura en esmalte.</t>
  </si>
  <si>
    <t>Suministro e instalacion de anclaje epoxico para fijacion de muro</t>
  </si>
  <si>
    <t>Ciclo-parqueadero tipo M101, tramo para 11 bicicletas, en tubería de 2" y 1" 1/4, acabado superficial en pintura de polvo seco horneable, con aplicación electroestatica, incluye dado de soporte y platina de anclaje.</t>
  </si>
  <si>
    <t>PISOS Y ENCHAPES</t>
  </si>
  <si>
    <t>Alistado de piso en mortero impermeabilizado 1:3</t>
  </si>
  <si>
    <t>Media Caña en mortero impermeabilizado 1:3</t>
  </si>
  <si>
    <t>Alistado de piso mortero 1:4</t>
  </si>
  <si>
    <t>Cerámica para muro de 30 x 60 cm, rectificado</t>
  </si>
  <si>
    <t>Bocapuerta en granito lavado</t>
  </si>
  <si>
    <t>Suministro e instalación de cerámica para exterior 60x60, antideslizante</t>
  </si>
  <si>
    <t>Suministro e instalación de piso vinílico de tráfico alto</t>
  </si>
  <si>
    <t>Suministro e instalación de guarda escoba en vinilo</t>
  </si>
  <si>
    <t>Afinado y nivelación de piso para preparar superficie para el piso vinílico (mastico), incluye 3 manos y pulida</t>
  </si>
  <si>
    <t>Suministro e instalación de guarda escobas en porcelanato de 10 cms de alto</t>
  </si>
  <si>
    <t>Suministro e instalación de porcelanato de 60*60 cms, semimate, trafico alto.</t>
  </si>
  <si>
    <t>Suministro e instalación de cerámica de piso para baño tipo pizarra negra o similar</t>
  </si>
  <si>
    <t xml:space="preserve">Media Caña en granito pulido 0.30 m </t>
  </si>
  <si>
    <t>Suministro e instalación de guarda escoba en madera forrado en melaminico</t>
  </si>
  <si>
    <t>Suministro e Instalación Piso Laminado Tipo Click revestido en PVC, Trafico 33 Ref. 133212 o similar</t>
  </si>
  <si>
    <t>Suministro e Instalación de lámina en Super board de 10 mm Sobre estructura Metálica, altura 4 mts , incluye tornillería y andamios y todo lo necesario para su correcta Instalación y funcionamiento.</t>
  </si>
  <si>
    <t>Suministro e instalación de piso tipo deck, trafico alto, incluye estructura y niveladores</t>
  </si>
  <si>
    <t>Suministro e instalación de cinta antideslizante</t>
  </si>
  <si>
    <t xml:space="preserve">Resane de piso con granito pulido similar al existente, brillado y sellado </t>
  </si>
  <si>
    <t>Suministro e instalación de piso en granito Pulida, sellado y brillado en sitio</t>
  </si>
  <si>
    <t>Suministro e instalación Media Caña en granito pulido 0.30 m</t>
  </si>
  <si>
    <t>Suministro e instalación de geotextil 1600 NT, incluye traslapos, costuras y todos los elementos para su correcta instalación y funcionamiento.</t>
  </si>
  <si>
    <t>Relleno subbase granular tipo B-200 (suministro, trasiego, extendido, nivelación, humedecimiento y compactación).</t>
  </si>
  <si>
    <t>Suministro e instalacion de win en aluminio</t>
  </si>
  <si>
    <t>Suministro e instalación piso de caucho liso - Power deck para Gimnasio</t>
  </si>
  <si>
    <t>PINTURA Y ACABADOS</t>
  </si>
  <si>
    <t>Suministro y aplicación de Pintura tipo Koraza, Tres manos, incluye lineales, filos, dilaciones y resanes</t>
  </si>
  <si>
    <t>Suministro y aplicación de Pintura en vinilo tipo 1 (tres manos), incluye lineales, filos, dilaciones y resanes.</t>
  </si>
  <si>
    <t>Suministro y aplicación de pintura para piso, tipo trafico pesado color amarillo base solvente/agua o termoplástica para demarción vial, de acuerdo anorma, incluye microesferas de vidrio.</t>
  </si>
  <si>
    <t>Suministro y aplicación de pinturas tipo trafico pesado para piso y demarcación color blanco y amarillo vial de acuerdo anorma, base solvente/agua o termoplástica para numeración de 1 – 500 de los parqueaderos en piso, incluye microesferas de vidrio.</t>
  </si>
  <si>
    <t>Suministro y aplicación de pintura tipo trafico pesado color amarillo, base solvente/agua o termoplástica para los topellantas en concreto, incluye microesferas, la medida en metro lineal de tope llanta inluye todas las caras, microesferas</t>
  </si>
  <si>
    <t>Ml</t>
  </si>
  <si>
    <t xml:space="preserve">Suministro y aplicación de pintura tipo trafico color blanco, base solvente/agua o termoplástica para cebras y microesferas. Dimensiones de acuerdo a norma. </t>
  </si>
  <si>
    <t>Suministro y aplicación de pintura color azul tipo trafico pesado base solvente/agua o termoplástica y microesferas en zonas señaladas</t>
  </si>
  <si>
    <t>Suministro y aplicación de pintura tipo trafico pesado base solvente/agua o termoplástica  para logos de motos y discapacitados de acuerdo a norma.</t>
  </si>
  <si>
    <t>Suministro y aplicación pintura amarilla y negro tipo trafico base solvente/agua o termoplástica  para columnas y paredes</t>
  </si>
  <si>
    <t>Suministro y aplicación de pintura color blanca tipo trafico pesado base solvente/agua o termoplástica y microesferas para flechas direccionales</t>
  </si>
  <si>
    <t>Suministro y aplicación de estoperoles</t>
  </si>
  <si>
    <t>Suministro e instalación de señales verticales</t>
  </si>
  <si>
    <t>Suministro y aplicación de Pintura antihumedad</t>
  </si>
  <si>
    <t>Suministro y aplicación de Estuco plastico, incluye lineales, filos y dilaciones</t>
  </si>
  <si>
    <t>Suministro y aplicación de Pintura epóxica, dos manos.</t>
  </si>
  <si>
    <t>Suministro y aplicación de Pintura bajo placa, tres manos, incluye lineales, filos y dilaciones</t>
  </si>
  <si>
    <t>Suministro y aplicación de Pintura de muros en esmalte 3 manos, mate, incluye filos, dilaciones y lineales.</t>
  </si>
  <si>
    <t>Suministro y aplicación de Pintura para puertas en esmalte 3 manos</t>
  </si>
  <si>
    <t>Suministro y aplicación de Pintura de marcos de puertas en esmalte dos manos</t>
  </si>
  <si>
    <t>Suministro y aplicación de Pintura en esmalte para guardaescoba</t>
  </si>
  <si>
    <t>Suministro y aplicación de pintura en esmalte hasta 60 cms en elementos metálicos  incluye preparacion de superficie, apliacion de anticorrosivo</t>
  </si>
  <si>
    <t>Suministro e instalacion de pintura esmalte sobre rejas metalicas  incluye preparacion de superficie y anticorrosivo y pintura</t>
  </si>
  <si>
    <t xml:space="preserve">Mantenimiento cerramiento metalica en malla y tuberia metalica existente, incluye el suministro e instalación de materiales y mano de obra, limpieza de los elementos, pintura anticorrosiva, acabado en esmalte para exterior, soldadura y reposición de elementos en mal estado. </t>
  </si>
  <si>
    <t>Suministro e instalación de cielo raso en Dry wall plano</t>
  </si>
  <si>
    <t>Suministro e instalación de cielo raso en fibra mineral de 60 * 60</t>
  </si>
  <si>
    <t>Suministro e instalación de cielo raso en Dry wall plano antihongos</t>
  </si>
  <si>
    <t>Suministro e instalación de cenefas en Dry wall ancho hasta 0,60 mts</t>
  </si>
  <si>
    <t>Suministro e instalación de cenefas en Dry wall antihongos, ancho hasta 0,60 m, para zonas húmedas</t>
  </si>
  <si>
    <t>Suministro e instalación de cielo raso en lámina metálica microperforada 60x60</t>
  </si>
  <si>
    <t>Suministro e instalación de cielo raso en PVC, incluye estructura y mediacaña</t>
  </si>
  <si>
    <t>Suministro e Instalación de Papel tapiz texturizado para pared.</t>
  </si>
  <si>
    <t>Suministro e instalacion de panel WPC de 25mm de espesor</t>
  </si>
  <si>
    <t> ADECUACIÓN INSTALACIONES ELECTRICAS</t>
  </si>
  <si>
    <t>Levantamiento de información de todas las instalaciones eléctricas existentes y ajuste de planos acorde con la información obtenida y los planos existentes, con entrega en medio escrito y magnético al finalizar el plazo de ejecución.</t>
  </si>
  <si>
    <t>Suministro, instalación y puesta en funcionamiento de todos los planes y sistemas de contingencia necesarios para garantizar el suministro de energía de manera continua durante tode el periodo y/o plazo de ejecución del contrato.</t>
  </si>
  <si>
    <t xml:space="preserve">Desconexión, desmonte y retiro de todos los circuitos, tableros eléctricos y demás materiales que serán reemplazados durante la ejecución del contrato, entregando a la supervisión los cables y demás materiales que sean susceptibles de ser reciclados debidamente empacados y marcados de acuerdo con la normatividad vigente y las disposiciones ambientales de la entidad, dando destinación final acorde con la normatividad ambiental vigente a todos los materiales sobrantes con entrega a la supervisión de la certificación correspondiente emitida por una entidad autorizada para tal efecto.  </t>
  </si>
  <si>
    <t>SUMINISTRO E INSTALACIÓN DE SISTEMA DE APANTALLAMIENTO</t>
  </si>
  <si>
    <t>Suministro e instalación de sistema de apantallamiento en alambrón de aluminio de 8 mm., accesorios de instalación y soporte, varillas captadoras, varillas Franklin, bajantes, transición a cobre, varillas Cooper Well y demás accesorios para su correcta instalación, incluye diseños, memorias de cálculo y planos acorde con la información existente.</t>
  </si>
  <si>
    <t>Suministro e instalación de punta captadora franklin con base de 1.0 mt x 5/8" de aluminio</t>
  </si>
  <si>
    <t>Suministro e instalación de alambrón de aluminio de 8 mm</t>
  </si>
  <si>
    <t>Suministro e instalación soporte para alambrón de aluminio de 8 mm</t>
  </si>
  <si>
    <t>Suministro e instalación de varilla de cobre de 5/8 x 2.4 mts</t>
  </si>
  <si>
    <t>Suministro e instalación de grapa tipo pesada de fijación con accesorios</t>
  </si>
  <si>
    <t>Suministro e instalación de cable forrado 2/0 awg para bajantes incluye tubería 1"</t>
  </si>
  <si>
    <t>Suministro e instalación de grapa universal de aluminio</t>
  </si>
  <si>
    <t>Suministro e instalación de cemento conductivo hidrosolta</t>
  </si>
  <si>
    <t>KG</t>
  </si>
  <si>
    <t>Suministro e instalación de mástil en imc de 3 mts con punta captadora de acero scp piso</t>
  </si>
  <si>
    <t>Construcción de caja de inspección de 30 x 30 con barraje y tapa en concreto</t>
  </si>
  <si>
    <t>Suministro e instalación de cable cobre desnudo 2/0 awg transición bajantes</t>
  </si>
  <si>
    <t>Medición de puesta a tierra - previo a inicio de construcción</t>
  </si>
  <si>
    <t>Medición con equipo de puesta a tierra - informe final</t>
  </si>
  <si>
    <t>Suministro e instalación de conector bimetálico para transición al/cu</t>
  </si>
  <si>
    <t>Suministro e instalación de caja plástica 20x20 para alojar transición bimetálica</t>
  </si>
  <si>
    <t>Suministro e instalación de soldadura exotérmica 115g</t>
  </si>
  <si>
    <t>Construcción de regatas y resanes</t>
  </si>
  <si>
    <t>Entrega de diseños, memorias de cálculo y planos en medio escrito y magnético</t>
  </si>
  <si>
    <t>SUMINISTRO E INSTALACIÓN DE SISTEMA DE PUESTA A TIERRA PARA SUBESTACIÓN</t>
  </si>
  <si>
    <t>Suministro e instalación de sistema de puesta a tierra para subestación de 1000 KVA, incluye cable de cobre desnudo #2/0, varillas Cooper Well, soldadura exotérmica, cajas de inspección y demás accesorios para su correcta instalación y buen funcionamiento e interconexión con los demás sistemas de puesta a tierra existentes en la sede.</t>
  </si>
  <si>
    <t>Suministro e instalacion de cable cobre desnudo 2/0 awg</t>
  </si>
  <si>
    <t>construcción de caja de inspección de 30 x 30 con barraje y tapa en concreto</t>
  </si>
  <si>
    <t>SUMINISTRO E INSTALACIÓN DE CIRCUITOS ALIMENTADORES Y TABLEROS</t>
  </si>
  <si>
    <t>Suministro e instalación de circuito alimentador desde transformador hasta transferencia eléctrica automática de carga, en cable de cobre aislado THHN/THWN-2, 30 # 350 F + 5 # 350 N + 1 # 2/0 desnudo T.</t>
  </si>
  <si>
    <t>Suministro e instalación de circuito alimentador desde planta eléctrica de emergencia hasta transferencia eléctrica automática de carga, en cable de cobre aislado THHN/THWN-2, 30 # 350 F + 5 # 350 N + 1 # 2/0 desnudo T.</t>
  </si>
  <si>
    <t>Suministro e instalación de circuito alimentador desde transferencia eléctrica automática de carga hasta tablero general, en cable de cobre aislado THHN/THWN-2, 30 # 350 F + 5 # 350 N + 1 # 2/0 desnudo T.</t>
  </si>
  <si>
    <r>
      <rPr>
        <b/>
        <sz val="14"/>
        <rFont val="Arial Narrow"/>
        <family val="2"/>
      </rPr>
      <t>SUMINISTRO E INSTALACIÓN DE TABLERO GENERAL (SÓTANO)</t>
    </r>
    <r>
      <rPr>
        <sz val="14"/>
        <rFont val="Arial Narrow"/>
        <family val="2"/>
      </rPr>
      <t>, compuesto por:
-	Un (1) gabinete auto soportado en lámina CR calibre 16, con barraje trifásico con neutro y tierra independientes y dimensiones acorde a los resultados de diseño.
-	Un (1) breaker motorizado de caja moldeada graduable de 3x3200 amperios y Icc min. = 50 KA.,
-	Un (1) analizador de redes con los transformadores de corriente adecuados.
-	Seis (6) breaker industriales graduables para circuitos alimentadores cada uno de 3x600 amperios, Icc mínima = 50 KA, distribuidos así: 
-	Dos (2) para alimentación de los tableros de servicios generales y emergencia ubicados en el sótano, 
-	Dos (2) para alimentación de los tableros normal de pisos y emergencia en pisos ubicados en el primer piso,
-	Dos (2) equipados como reservas.</t>
    </r>
  </si>
  <si>
    <t>Suministro e instalación de circuito alimentador desde tablero general hasta tablero de servicios generales ubicado en el sótano de la sede, en cable de cobre aislado THHN/THWN-2, 6 # 350 F + 2 # 350 N + 1 # 2/0 desnudo T.</t>
  </si>
  <si>
    <t>Suministro e instalación de circuito alimentador desde tablero general hasta tablero de emergencia ubicado en el sótano de la sede, en cable de cobre aislado THHN/THWN-2, 6 # 350 F + 2 # 350 N + 1 # 2/0 desnudo T.</t>
  </si>
  <si>
    <t>Suministro e instalación de circuito alimentador desde tablero general hasta tablero de emergencia de pisos ubicado en el primer piso de la sede, en cable de cobre aislado THHN/THWN-2, 6 # 350 F + 2 # 350 N + 1 # 2/0 desnudo T.</t>
  </si>
  <si>
    <t>Suministro e instalación de circuito alimentador desde tablero general hasta tablero normal en pisos ubicado en el primer piso de la sede, en cable de cobre aislado THHN/THWN-2, 6 # 350 F + 2 # 350 N + 1 # 2/0 desnudo T.</t>
  </si>
  <si>
    <r>
      <rPr>
        <b/>
        <sz val="12"/>
        <rFont val="Arial Narrow"/>
        <family val="2"/>
      </rPr>
      <t>SUMINISTRO E INSTALACIÓN DE TABLERO DE EMERGENCIA</t>
    </r>
    <r>
      <rPr>
        <sz val="12"/>
        <rFont val="Arial Narrow"/>
        <family val="2"/>
      </rPr>
      <t xml:space="preserve"> (SÓTANO), compuesto por:
-	Un (1) gabinete auto soportado en lámina CR calibre 16, con barraje trifásico con neutro y tierra independientes y dimensiones acorde a los resultados de diseño.
-	Un (1) breaker industrial graduable de 3x600 amperios y Icc min. = 50 KA.,
-	Un (1) analizador de redes con los transformadores de corriente adecuados.
-	Dieciocho (18) breaker industriales para circuitos alimentadores, Icc mínima = 35 KA., distribuidos así: 
-	Uno (1) de 3x300 A., Icc mínima = 35 KA., para alimentación de tablero de bypass manual externo para la UPS de 100 KVA ubicada en el sótano.
-	Dos (2) de 3x120 A., Icc mínima = 35 KA., Uno (1) para alimentación de tablero de bypass manual externo de la UPS  de UPS de 40 KVA ubicada en sótano y Uno (1) para alimentación de tablero de la Unidad Judicial 1P y área de fotografía 2P.
-	Tres (3) de 3x80 A., Icc mínima = 35 KA., uno (1) para alimentación de los tableros de la Sala técnica Policía Judicial 1P, uno (1) el taller de carpintería del sótano y uno (1) para la subestación.
-	Dos (2) de 3x60 A., Icc mínima = 35 KA., uno (1) para alimentación de los tableros de Inspección Diaria y Policía Judicial 1P y uno (1) para la Nueva Sala Plata 1P.
-	Diez (10) de 3x50  A., Icc mínima = 35 KA., uno (1) para alimentación del tablero del Precalentador planta y cargador de baterías, uno (1) para alimentación del tablero de electrobombas aguas resumidas sótano, uno (1) para alimentación del tablero de Criminalística de campo 2P, uno (1) para alimentación del tablero de aire acondicionado informática piso 31/2, uno (1) para alimentación del tablero de Interpol y Protección, uno (1) para alimentación del tablero de EI CH A2005, uno (1) para alimentación del tablero de Strip telefónico,  uno (1) para alimentación del tablero de Balística Forense 2P y dos (2) para reservas.</t>
    </r>
  </si>
  <si>
    <t>Suministro e instalación de circuito alimentador desde tablero de emergencia sótano hasta tablero de bypass manual externo de alimentación a UPS #1 de 100 KVA., ubicado en el sótano, en cable de cobre aislado THHN/THWN-2, 3 # 350 F + 1 # 350 N + 1 # 2/0 T.</t>
  </si>
  <si>
    <t>Suministro e instalación de circuito alimentador desde tablero de emergencia sótano hasta tablero de bypass manual externo de alimentación la UPS  de UPS de 40 KVA ubicada en sótano, en cable de cobre aislado THHN/THWN-2, 3 # 2 F + 1 # 2 N + 1 # 6 T.</t>
  </si>
  <si>
    <t>Suministro e instalación de circuito alimentador desde tablero de emergencia sótano hasta tablero Unidad Judicial 1P y área de fotografía 2P, en cable de cobre aislado THHN/THWN-2, 3 # 2 F + 1 # 2 N + 1 # 6 T.</t>
  </si>
  <si>
    <t>Suministro e instalación de circuito alimentador desde tablero de emergencia sótano hasta tablero Sala técnica Policía Judicial 1P, en cable de cobre aislado THHN/THWN-2, 3 # 4 F + 1 # 4 N + 1 # 8 T.</t>
  </si>
  <si>
    <t>Suministro e instalación de circuito alimentador desde tablero de emergencia sótano hasta tablero taller de carpintería del sótano en cable de cobre aislado THHN/THWN-2, 3 # 4 F + 1 # 4 N + 1 # 8 T.</t>
  </si>
  <si>
    <t>Suministro e instalación de circuito alimentador desde tablero de emergencia sótano hasta tablero la subestación, en cable de cobre aislado THHN/THWN-2, 3 # 4 F + 1 # 4 N + 1 # 8 T.</t>
  </si>
  <si>
    <t>Suministro e instalación de circuito alimentador desde tablero de emergencia sótano hasta tablero de Inspección Diaria y Policía Judicial 1P, en cable de cobre aislado THHN/THWN-2, 3 # 6 F + 1 # 6 N + 1 # 10 T.</t>
  </si>
  <si>
    <t>Suministro e instalación de circuito alimentador desde tablero de emergencia sótano hasta tablero para la Nueva Sala Plata 1P, en cable de cobre aislado THHN/THWN-2, 3 # 6 F + 1 # 6 N + 1 # 10 T.</t>
  </si>
  <si>
    <t>Suministro e instalación de circuito alimentador desde tablero de emergencia sótano hasta tablero del Precalentador planta y cargador de baterías, en cable de cobre aislado THHN/THWN-2, , 3 # 8 F + 1 # 8 N + 1 # 12 T.</t>
  </si>
  <si>
    <t>Suministro e instalación de circuito alimentador desde tablero de emergencia sótano hasta tablero de electrobombas aguas resumidas sótano, en cable de cobre aislado THHN/THWN-2, , 3 # 8 F + 1 # 8 N + 1 # 12 T.</t>
  </si>
  <si>
    <t>Suministro e instalación de circuito alimentador desde tablero de emergencia sótano hasta tablero de Criminalística de campo 2P, en cable de cobre aislado THHN/THWN-2, , 3 # 8 F + 1 # 8 N + 1 # 12 T.</t>
  </si>
  <si>
    <t>Suministro e instalación de circuito alimentador desde tablero de emergencia sótano hasta tablero de aire acondicionado informática piso 31/2, en cable de cobre aislado THHN/THWN-2, , 3 # 8 F + 1 # 8 N + 1 # 12 T.</t>
  </si>
  <si>
    <t>Suministro e instalación de circuito alimentador desde tablero de emergencia sótano hasta tablero de Interpol y Protección, en cable de cobre aislado THHN/THWN-2, , 3 # 8 F + 1 # 8 N + 1 # 12 T.</t>
  </si>
  <si>
    <t>Suministro e instalación de circuito alimentador desde tablero de emergencia sótano hasta tablero de EI CH A2005, en cable de cobre aislado THHN/THWN-2, , 3 # 8 F + 1 # 8 N + 1 # 12 T.</t>
  </si>
  <si>
    <t>Suministro e instalación de circuito alimentador desde tablero de emergencia sótano hasta tablero de Strip telefónico, en cable de cobre aislado THHN/THWN-2, , 3 # 8 F + 1 # 8 N + 1 # 12 T.</t>
  </si>
  <si>
    <t>Suministro e instalación de circuito alimentador desde tablero de emergencia sótano hasta tablero de Balística Forense 2P, en cable de cobre aislado THHN/THWN-2, , 3 # 8 F + 1 # 8 N + 1 # 12 T.</t>
  </si>
  <si>
    <r>
      <rPr>
        <b/>
        <sz val="14"/>
        <rFont val="Arial Narrow"/>
        <family val="2"/>
      </rPr>
      <t>SUMINISTRO E INSTALACIÓN DE TABLERO SERVICIOS</t>
    </r>
    <r>
      <rPr>
        <sz val="14"/>
        <rFont val="Arial Narrow"/>
        <family val="2"/>
      </rPr>
      <t xml:space="preserve"> GENERALES (SÓTANO), compuesto por:
-	Un (1) gabinete auto soportado en lámina CR calibre 16, con barraje trifásico con neutro y tierra independientes y dimensiones acorde a los resultados de diseño.
-	Un (1) breaker industrial graduable de 3x600 amperios y Icc min. = 50 KA.,
-	Un (1) analizador de redes con los transformadores de corriente adecuados.
-	Doce (12) breaker industriales para circuitos alimentadores, Icc mínima = 35 KA., distribuidos así: 
-	Tres (3) de 3x120  A., Icc mínima = 35 KA., uno (1) para alimentación del tablero de interpol y protección, uno (1) para alimentación del tablero de laboratorio científico UPS sótano y uno (1) para alimentación del tablero de ascensores ubicado en el sótano.
-	Tres (3) de 3x80  A., Icc mínima = 35 KA., uno (1) para alimentación del tablero de la serviteca, uno (1) para alimentación del tablero de electrobombas taller pinturas sótano y uno (1) para alimentación del tablero de subestación.
-	Dos (2) de 3x60  A., Icc mínima = 35 KA., uno (1) para alimentación del tablero de laboratorio científico sótano y uno (1) para reserva.
-	Cuatro (4) de 3x50  A., Icc mínima = 35 KA., uno (1) para alimentación de tablero área criminalística de campo 2P, uno (1) para alimentación del tablero de balística forense, uno (1) para alimentación del tablero de unidad judicial 1P y área fotografía 2P, uno (1) para alimentación del tablero de bodega sótano 1, 2, 3, 4, bodega almacén.</t>
    </r>
  </si>
  <si>
    <t>Suministro e instalación de circuito alimentador desde tablero servicios generales sótano hasta tablero de interpol y protección, en cable de cobre aislado THHN/THWN-2, 3 # 2 F + 1 # 2 N + 1 # 6 T.</t>
  </si>
  <si>
    <t>Suministro e instalación de circuito alimentador desde tablero servicios generales sótano hasta tablero de laboratorio científico UPS sótano, en cable de cobre aislado THHN/THWN-2, 3 # 2 F + 1 # 2 N + 1 # 6 T.</t>
  </si>
  <si>
    <t>Suministro e instalación de circuito alimentador desde tablero servicios generales sótano hasta tablero de ascensores del sótano, en cable de cobre aislado THHN/THWN-2, 3 # 2 F + 1 # 2 N + 1 # 6 T.</t>
  </si>
  <si>
    <t>Suministro e instalación de circuito alimentador desde tablero servicios generales sótano hasta tablero de serviteca, en cable de cobre aislado THHN/THWN-2, 3 # 4 F + 1 # 4 N + 1 # 8 T.</t>
  </si>
  <si>
    <t>Suministro e instalación de circuito alimentador desde tablero servicios generales sótano hasta tablero de electrobombas taller pinturas sótano, en cable de cobre aislado THHN/THWN-2, 3 # 4 F + 1 # 4 N + 1 # 8 T.</t>
  </si>
  <si>
    <t>Suministro e instalación de circuito alimentador desde tablero servicios generales sótano hasta tablero de subestación, en cable de cobre aislado THHN/THWN-2, 3 # 4 F + 1 # 4 N + 1 # 8 T.</t>
  </si>
  <si>
    <t>Suministro e instalación de circuito alimentador desde tablero servicios generales sótano hasta tablero de laboratorio científico sótano, en cable de cobre aislado THHN/THWN-2, 3 # 6 F + 1 # 6 N + 1 # 10 T.</t>
  </si>
  <si>
    <t>Suministro e instalación de circuito alimentador desde tablero servicios generales sótano hasta tablero de área criminalística de campo 2P, en cable de cobre aislado THHN/THWN-2, 3 # 8 F + 1 # 8 N + 1 # 12 T.</t>
  </si>
  <si>
    <t>Suministro e instalación de circuito alimentador desde tablero servicios generales sótano hasta tablero de balística forense, en cable de cobre aislado THHN/THWN-2, 3 # 6 F + 1 # 6 N + 1 # 10 T.</t>
  </si>
  <si>
    <t>Suministro e instalación de circuito alimentador desde tablero servicios generales sótano hasta tablero de unidad judicial 1P y área fotografía 2P, en cable de cobre aislado THHN/THWN-2, 3 # 6 F + 1 # 6 N + 1 # 10 T.</t>
  </si>
  <si>
    <t>Suministro e instalación de circuito alimentador desde tablero servicios generales sótano hasta tablero de bodega sótano 1, 2, 3, 4, bodega almacén, en cable de cobre aislado THHN/THWN-2, 3 # 6 F + 1 # 6 N + 1 # 10 T.</t>
  </si>
  <si>
    <r>
      <rPr>
        <b/>
        <sz val="14"/>
        <rFont val="Arial Narrow"/>
        <family val="2"/>
      </rPr>
      <t>SUMINISTRO E INSTALACIÓN DE TABLERO DE EMERGENCIA EN PISOS (PRIMER PISO),</t>
    </r>
    <r>
      <rPr>
        <sz val="14"/>
        <rFont val="Arial Narrow"/>
        <family val="2"/>
      </rPr>
      <t xml:space="preserve"> compuesto por:
-	Un (1) gabinete auto soportado en lámina CR calibre 16, con barraje trifásico con neutro y tierra independientes y dimensiones acorde a los resultados de diseño.
-	Un (1) breaker industrial graduable de 3x600 amperios y Icc min. = 50 KA.,
-	Un (1) analizador de redes con los transformadores de corriente adecuados.
-	Catorce (14) breaker industriales para circuitos alimentadores, Icc mínima = 35 KA., distribuidos así: 
-	Uno (1) de 3x120  A., Icc mínima = 35 KA., para alimentación de tablero de archivo civil y electrobombas pozo.
-	Dos (2) de 3x80  A., Icc mínima = 35 KA., uno (1) para alimentación de tablero comunicaciones – piso 41/2, uno (1) para alimentación de tablero armamento piso 31/2 y gimnasio CAF.
-	Tres (3) de 3x60  A., Icc mínima = 35 KA., uno (1) para alimentación de tablero piso 7, uno (1) para alimentación de tablero surtidor de gasolina y uno (1) como reserva.
-	Ocho (8) de 3x50  A., Icc mínima = 35 KA., uno (1) para alimentación de tablero cafetería-P1, uno (1) para alimentación de tablero piso 5, uno (1) para alimentación de tablero pisos 2 y 3, uno (1) para alimentación de tablero piso 9, uno (1) para alimentación de tablero piso 6, uno (1) para alimentación de tablero piso 10, uno (1) para alimentación de tablero aire acondicionado piso 9 y uno (1) para alimentación de tablero caniles zona verde BBQ.</t>
    </r>
  </si>
  <si>
    <t>Suministro e instalación de circuito alimentador desde tablero de emergencia en pisos hasta tablero de archivo civil y electrobombas pozo, en cable de cobre aislado THHN/THWN-2, 3 # 2 F + 1 # 2 N + 1 # 6 T.</t>
  </si>
  <si>
    <t>Suministro e instalación de circuito alimentador desde tablero de emergencia en pisos hasta tablero de comunicaciones – piso 41/2, en cable de cobre aislado THHN/THWN-2, 3 # 4 F + 1 # 4 N + 1 # 8 T.</t>
  </si>
  <si>
    <t>Suministro e instalación de circuito alimentador desde tablero de emergencia en pisos hasta tablero de armamento piso 31/2 y gimnasio CAF, en cable de cobre aislado THHN/THWN-2, 3 # 4 F + 1 # 4 N + 1 # 8 T.</t>
  </si>
  <si>
    <t xml:space="preserve">Suministro e instalación de circuito alimentador desde tablero de emergencia en pisos hasta tablero de piso 7, en cable de cobre aislado THHN/THWN-2, 3 # 6 F + 1 # 6 N + 1 # 10 T. </t>
  </si>
  <si>
    <t xml:space="preserve">Suministro e instalación de circuito alimentador desde tablero de emergencia en pisos hasta tablero de surtidor de gasolina, en cable de cobre aislado THHN/THWN-2, 3 # 6 F + 1 # 6 N + 1 # 10 T. </t>
  </si>
  <si>
    <t xml:space="preserve">Suministro e instalación de circuito alimentador desde tablero de emergencia en pisos hasta tablero de cafetería-P1, en cable de cobre aislado THHN/THWN-2, 3 # 8 F + 1 # 8 N + 1 # 12 T. </t>
  </si>
  <si>
    <t>Suministro e instalación de circuito alimentador desde tablero de emergencia en pisos hasta tablero de piso 5, en cable de cobre aislado THHN/THWN-2, 3 # 8 F + 1 # 8 N + 1 # 12 T.</t>
  </si>
  <si>
    <t xml:space="preserve">Suministro e instalación de circuito alimentador desde tablero de emergencia en pisos hasta tablero de pisos 2 y 3, en cable de cobre aislado THHN/THWN-2, 3 # 8 F + 1 # 8 N + 1 # 12 T. </t>
  </si>
  <si>
    <t xml:space="preserve">Suministro e instalación de circuito alimentador desde tablero de emergencia en pisos hasta tablero de piso 9, en cable de cobre aislado THHN/THWN-2, 3 # 8 F + 1 # 8 N + 1 # 12 T. </t>
  </si>
  <si>
    <t xml:space="preserve">Suministro e instalación de circuito alimentador desde tablero de emergencia en pisos hasta tablero de piso 6, en cable de cobre aislado THHN/THWN-2, 3 # 8 F + 1 # 8 N + 1 # 12 T. </t>
  </si>
  <si>
    <t xml:space="preserve">Suministro e instalación de circuito alimentador desde tablero de emergencia en pisos hasta tablero de piso 10, en cable de cobre aislado THHN/THWN-2, 3 # 8 F + 1 # 8 N + 1 # 12 T. </t>
  </si>
  <si>
    <t>Suministro e instalación de circuito alimentador desde tablero de emergencia en pisos hasta tablero de aire acondicionado piso 9, en cable de cobre aislado THHN/THWN-2, 3 # 8 F + 1 # 8 N + 1 # 12 T.</t>
  </si>
  <si>
    <t>Suministro e instalación de circuito alimentador desde tablero de emergencia en pisos hasta tablero de caniles zona verde BBQ, en cable de cobre aislado THHN/THWN-2, 3 # 8 F + 1 # 8 N + 1 # 12 T.</t>
  </si>
  <si>
    <r>
      <rPr>
        <b/>
        <sz val="14"/>
        <rFont val="Arial Narrow"/>
        <family val="2"/>
      </rPr>
      <t>SUMINISTRO E INSTALACIÓN DE TABLERO NORMAL EN PISOS (PRIMER PISO)</t>
    </r>
    <r>
      <rPr>
        <sz val="14"/>
        <rFont val="Arial Narrow"/>
        <family val="2"/>
      </rPr>
      <t>, compuesto por:
-	Un (1) gabinete auto soportado en lámina CR calibre 16, con barraje trifásico con neutro y tierra independientes y dimensiones acorde a los resultados de diseño.
-	Un (1) breaker industrial graduable de 3x600 amperios y Icc min. = 50 KA.,
-	Un (1) analizador de redes con los transformadores de corriente adecuados.
-	Dieciséis (16) breaker industriales para circuitos alimentadores, Icc mínima = 35 KA., distribuidos así: 
-	Tres (3) de 3x120 A., Icc mínima = 35 KA., uno (1) para alimentación de tablero de pisos 6 y 7, uno (1) para alimentación de tablero de área operativa – piso 2 y uno (1) para alimentación de tablero almacén sótano.
-	Dos (2) de 3x80 A., Icc mínima = 35 KA., para alimentación de tablero de sala de custodia, y uno (1) para reserva. 
-	Tres (3) de 3x60 A., Icc mínima = 35 KA., uno (1) para alimentación de tablero piso 11, uno (1) para alimentación de tablero cafetería piso 1 y uno (1) para alimentación de tablero de comunicaciones piso 41/2.
-	Siete (7) de 3x50 A., Icc mínima = 35 KA., uno (1) para alimentación de tablero de iluminación sótano, uno (1) para alimentación de tablero piso 9, uno (1) para alimentación de tablero de informática piso 31/2, uno (1) para alimentación de tablero de reseña piso 1, uno (1) para alimentación de tablero de oficina de cesantías-archivo general sótano, uno (1) para alimentación de tablero piso 8, uno (1) para alimentación de pisos 3, 4 y 5.</t>
    </r>
  </si>
  <si>
    <t xml:space="preserve">Suministro e instalación de circuito alimentador desde tablero normal en pisos (primer piso) hasta tablero de pisos 6 y 7, en cable de cobre aislado THHN/THWN-2, 3 # 2 F + 1 # 2 N + 1 # 6 T. </t>
  </si>
  <si>
    <t>Suministro e instalación de circuito alimentador desde tablero normal en pisos (primer piso) hasta tablero de área operativa – piso 2, en cable de cobre aislado THHN/THWN-2, 3 # 2 F + 1 # 2 N + 1 # 6 T.</t>
  </si>
  <si>
    <t>Suministro e instalación de circuito alimentador desde tablero normal en pisos (primer piso) hasta tablero de almacén sótano, en cable de cobre aislado THHN/THWN-2, 3 # 2 F + 1 # 2 N + 1 # 6 T.</t>
  </si>
  <si>
    <t xml:space="preserve">Suministro e instalación de circuito alimentador desde tablero normal en pisos (primer piso) hasta tablero de sala de custodia, en cable de cobre aislado THHN/THWN-2, 3 # 4 F + 1 # 4 N + 1 # 8 T. </t>
  </si>
  <si>
    <t>Suministro e instalación de circuito alimentador desde tablero normal en pisos (primer piso) hasta tablero de piso 11, en cable de cobre aislado THHN/THWN-2, 3 #6 F + 1 # 6 N + 1 # 10 T.</t>
  </si>
  <si>
    <t>Suministro e instalación de circuito alimentador desde tablero normal en pisos (primer piso) hasta tablero de cafetería piso 1, en cable de cobre aislado THHN/THWN-2, 3 # 6 F + 1 # 6 N + 1 # 10 T.</t>
  </si>
  <si>
    <t>Suministro e instalación de circuito alimentador desde tablero normal en pisos (primer piso) hasta tablero de comunicaciones piso 41/2 en cable de cobre aislado THHN/THWN-2, 3 # 6 F + 1 # 6 N + 1 # 10 T.</t>
  </si>
  <si>
    <t xml:space="preserve">Suministro e instalación de circuito alimentador desde tablero normal en pisos (primer piso) hasta tablero de iluminación sótano en cable de cobre aislado THHN/THWN-2, 3 # 8 F + 1 # 8 N + 1 # 12 T. </t>
  </si>
  <si>
    <t xml:space="preserve">Suministro e instalación de circuito alimentador desde tablero normal en pisos (primer piso) hasta tablero de piso 9 en cable de cobre aislado THHN/THWN-2, 3 # 8 F + 1 # 8 N + 1 # 12 T. </t>
  </si>
  <si>
    <t xml:space="preserve">Suministro e instalación de circuito alimentador desde tablero normal en pisos (primer piso) hasta tablero de informática piso 31/2 en cable de cobre aislado THHN/THWN-2, 3 # 8 F + 1 # 8 N + 1 # 8 T. </t>
  </si>
  <si>
    <t>Suministro e instalación de circuito alimentador desde tablero normal en pisos (primer piso) hasta tablero de reseña piso 1 en cable de cobre aislado THHN/THWN-2, 3 # 8 F + 1 # 8 N + 1 # 12 T.</t>
  </si>
  <si>
    <t xml:space="preserve">Suministro e instalación de circuito alimentador desde tablero normal en pisos (primer piso) hasta tablero de oficina de cesantías-archivo general sótano en cable de cobre aislado THHN/THWN-2, 3 # 8 F + 1 # 8 N + 1 # 12 T. </t>
  </si>
  <si>
    <t xml:space="preserve">Suministro e instalación de circuito alimentador desde tablero normal en pisos (primer piso) hasta tablero de piso 8 en cable de cobre aislado THHN/THWN-2, 3 # 8 F + 1 # 8 N + 1 # 12 T. </t>
  </si>
  <si>
    <t>Suministro e instalación de circuito alimentador desde tablero normal en pisos (primer piso) hasta tablero de pisos 3, 4 y 5 en cable de cobre aislado THHN/THWN-2, 3 # 8 F + 1 # 8 N + 1 # 12 T.</t>
  </si>
  <si>
    <r>
      <rPr>
        <b/>
        <sz val="14"/>
        <rFont val="Arial Narrow"/>
        <family val="2"/>
      </rPr>
      <t>SUMINISTRO E INSTALACIÓN DE TABLERO DE BY PASS MANUAL EXTERNO Y DE DISTRIBUCIÓN REGULADO DE UPS DE 100 KVA. (SÓTANO),</t>
    </r>
    <r>
      <rPr>
        <sz val="14"/>
        <rFont val="Arial Narrow"/>
        <family val="2"/>
      </rPr>
      <t xml:space="preserve"> compuesto por:
-	Un (1) gabinete auto soportado con un barraje de entrada normal con capacidad para 300 A.,
-	Un breaker industrial de 3x300 A para alimentación de la UPS de 100 KVA,
-	Dos (2) breaker industriales tetrapolares de 4x300 A con enclavamiento de candado,
-	Un (1) barraje de salida regulado con capacidad para 300 A.,
-	Un (1) analizador de redes con los transformadores de corriente adecuados.
-	Dieciséis (16) breaker industriales para circuitos alimentadores, Icc mínima = 35 KA., distribuidos así: 
-	Ocho (8) de 3x60  A., Icc mínima = 35 KA., uno (1) para la alimentación del tablero de la sala de análisis, uno (1) para la alimentación del tablero del piso 6-10, uno (1) para alimentación del tablero del piso 3, uno (1) para alimentación del tablero del sótano, uno (1) para alimentación del tablero del piso 1 interpol y protección, uno (1) para alimentación del tablero del piso 1 policía judicial, uno (1) para alimentación del tablero de EICH A2005 y uno (1) para reserva.
-	Ocho (8) de 3x50  A., Icc mínima = 35 KA., uno (1) para la alimentación del tablero del piso 2 área científica, uno (1) para la alimentación del tablero del piso 1 área de identificación, uno (1) para alimentación del tablero del piso 4, uno (1) para alimentación del tablero del piso 5, uno (1) para alimentación del tablero del piso 9, uno (1) para alimentación del tablero del piso 8, uno (1) para alimentación del tablero del piso 7 y uno (1) para reserva.</t>
    </r>
  </si>
  <si>
    <t>Suministro e instalación de circuito alimentador desde tablero de by pass manual externo y de distribución regulado de UPS de 100 KVA (sótano) hasta el tablero de la sala de análisis, en cable de cobre aislado THHN/THWN-2, 3 # 6 F + 1 # 6 N + 1 # 10 T.</t>
  </si>
  <si>
    <t>Suministro e instalación de circuito alimentador desde tablero de by pass manual externo y de distribución regulado de UPS de 100 KVA (sótano) hasta el tablero del piso 6-10, en cable de cobre aislado THHN/THWN-2, 3 # 6 F + 1 # 6 N + 1 # 10 T.</t>
  </si>
  <si>
    <t>Suministro e instalación de circuito alimentador desde tablero de by pass manual externo y de distribución regulado de UPS de 100 KVA (sótano) hasta el tablero del piso 3, en cable de cobre aislado THHN/THWN-2, 3 # 6 F + 1 # 6 N + 1 # 10 T.</t>
  </si>
  <si>
    <t>Suministro e instalación de circuito alimentador desde tablero de by pass manual externo y de distribución regulado de UPS de 100 KVA (sótano) hasta el tablero del sótano, en cable de cobre aislado THHN/THWN-2, 3 # 6 F + 1 # 6 N + 1 # 10 T.</t>
  </si>
  <si>
    <t>Suministro e instalación de circuito alimentador desde tablero de by pass manual externo y de distribución regulado de UPS de 100 KVA (sótano) hasta el tablero del piso 1 interpol y protección, en cable de cobre aislado THHN/THWN-2, 3 # 6 F + 1 # 6 N + 1 # 10 T.</t>
  </si>
  <si>
    <t>Suministro e instalación de circuito alimentador desde tablero de by pass manual externo y de distribución regulado de UPS de 100 KVA (sótano) hasta el tablero del piso 1 policía judicial, en cable de cobre aislado THHN/THWN-2, 3 # 6 F + 1 # 6 N + 1 # 10 T.</t>
  </si>
  <si>
    <t>Suministro e instalación de circuito alimentador desde tablero de by pass manual externo y de distribución regulado de UPS de 100 KVA (sótano) hasta el tablero de EICH A2005, en cable de cobre aislado THHN/THWN-2, 3 # 6 F + 1 # 6 N + 1 # 10 T.</t>
  </si>
  <si>
    <t>Suministro e instalación de circuito alimentador desde tablero de by pass manual externo y de distribución regulado de UPS de 100 KVA (sótano) hasta tablero de piso 2 área científica, en cable de cobre aislado THHN/THWN-2, 3 # 8 F + 1 # 8 N + 1 # 12 T.</t>
  </si>
  <si>
    <t>Suministro e instalación de circuito alimentador desde tablero de by pass manual externo y de distribución regulado de UPS de 100 KVA (sótano) hasta tablero del piso 1 identificación, en cable de cobre aislado THHN/THWN-2, 3 # 8 F + 1 # 8 N + 1 # 12 T.</t>
  </si>
  <si>
    <t>Suministro e instalación de circuito alimentador desde tablero de by pass manual externo y de distribución regulado de UPS de 100 KVA (sótano) hasta del piso 4, en cable de cobre aislado THHN/THWN-2, 3 # 8 F + 1 # 8 N + 1 # 12 T.</t>
  </si>
  <si>
    <t>Suministro e instalación de circuito alimentador desde tablero de by pass manual externo y de distribución regulado de UPS de 100 KVA (sótano) hasta del piso 5, en cable de cobre aislado THHN/THWN-2, 3 # 8 F + 1 # 8 N + 1 # 12 T.</t>
  </si>
  <si>
    <t>Suministro e instalación de circuito alimentador desde tablero de by pass manual externo y de distribución regulado de UPS de 100 KVA (sótano) hasta del piso 9, en cable de cobre aislado THHN/THWN-2, 3 # 8 F + 1 # 8 N + 1 # 12 T.</t>
  </si>
  <si>
    <t>Suministro e instalación de circuito alimentador desde tablero de by pass manual externo y de distribución regulado de UPS de 100 KVA (sótano) hasta del piso 8, en cable de cobre aislado THHN/THWN-2, 3 # 8 F + 1 # 8 N + 1 # 12 T.</t>
  </si>
  <si>
    <t>uministro e instalación de circuito alimentador desde tablero de by pass manual externo y de distribución regulado de UPS de 100 KVA (sótano) hasta del piso 7, en cable de cobre aislado THHN/THWN-2, 3 # 8 F + 1 # 8 N + 1 # 12 T.</t>
  </si>
  <si>
    <r>
      <rPr>
        <b/>
        <sz val="14"/>
        <rFont val="Arial Narrow"/>
        <family val="2"/>
      </rPr>
      <t>SUMINISTRO E INSTALACIÓN DE TABLERO DE BY PASS MANUAL EXTERNO Y DE DISTRIBUCIÓN REGULADO DE UPS DE 40 KVA. (SÓTANO)</t>
    </r>
    <r>
      <rPr>
        <sz val="14"/>
        <rFont val="Arial Narrow"/>
        <family val="2"/>
      </rPr>
      <t>, compuesto por:
-	Un (1) gabinete auto soportado con un barraje de entrada normal con capacidad para 120 A.,
-	Un breaker industrial de 3x120 A para alimentación de la UPS de 40 KVA,
-	Dos (2) breaker industriales tetrapolares de 4x120 A con enclavamiento de candado,
-	Un (1) barraje de salida regulado con capacidad para 120 A.,
-	Un (1) analizador de redes con los transformadores de corriente adecuados.
-	Seis (6) breaker industriales para circuitos alimentadores, Icc mínima = 35 KA., distribuidos así: 
-	Uno (1) de 3x80  A., Icc mínima = 35 KA., para la alimentación del tablero del Datacenter del piso 31/2.
-	Cinco (5) de 3x50  A., Icc mínima = 35 KA., uno (1) para la alimentación del tablero regulado sótano, uno (1) para la alimentación del tablero del piso 11, uno (1) para alimentación del tablero 05-05, y dos (2) para reserva.</t>
    </r>
  </si>
  <si>
    <t>Suministro e instalación de circuito alimentador desde tablero de by pass manual externo y de distribución regulado de UPS de 40 KVA (sótano) hasta el tablero del Datacenter del piso 31/2, en cable de cobre aislado THHN/THWN-2, 3 # 4 F + 1 # 4 N + 1 # 8 T.</t>
  </si>
  <si>
    <t>Suministro e instalación de circuito alimentador desde tablero de by pass manual externo y de distribución regulado de UPS de 40 KVA (sótano) hasta el tablero regulado sótano, en cable de cobre aislado THHN/THWN-2, 3 # 8 F + 1 # 8 N + 1 # 12 T.</t>
  </si>
  <si>
    <t>Suministro e instalación de circuito alimentador desde tablero de by pass manual externo y de distribución regulado de UPS de 40 KVA (sótano) hasta el tablero del piso 11, en cable de cobre aislado THHN/THWN-2, 3 # 8 F + 1 # 8 N + 1 # 12 T.</t>
  </si>
  <si>
    <t>Suministro e instalación de circuito alimentador desde tablero de by pass manual externo y de distribución regulado de UPS de 40 KVA (sótano) hasta el tablero 05-05, en cable de cobre aislado THHN/THWN-2, 3 # 8 F + 1 # 8 N + 1 # 12 T.</t>
  </si>
  <si>
    <t>SUMINISTRO E INSTALACIÓN DE CIRCUITO RAMAL</t>
  </si>
  <si>
    <t>Suministro e instalación de circuito ramal desde tablero de distribución, en cable de cobre aislado THHN/THWN-2, 3 # 12 F + 1 # 12 N + 1 # 12 T.</t>
  </si>
  <si>
    <t>SUMINISTRO E INSTALACIÓN DE TABLEROS PARA CIRCUITOS RAMALES</t>
  </si>
  <si>
    <t>Suministro e instalación de tablero de 12 circuitos con espacio para totalizador y barrajes de neutro y tierra independientes, incluye retiro de tableros existentes, organización de cableado de circuitos ramales existentes, regatas, resanes y pintura.</t>
  </si>
  <si>
    <t>Suministro e instalación de tablero de 24 circuitos con espacio para totalizador y barrajes de neutro y tierra independientes, incluye desmonte de tableros existentes, organización de cableado de circuitos ramales existentes, regatas, resanes y pintura.</t>
  </si>
  <si>
    <t>Suministro e instalación de tablero de 30 circuitos con espacio para totalizador y barrajes de neutro y tierra independientes, incluye desmonte de tableros existentes, organización de cableado de circuitos ramales existentes, regatas, resanes y pintura.</t>
  </si>
  <si>
    <t>Suministro e instalación de tablero de 36 circuitos con espacio para totalizador y barrajes de neutro y tierra independientes, incluye desmonte de tableros existentes, organización de cableado de circuitos ramales existentes, regatas, resanes y pintura.</t>
  </si>
  <si>
    <t>SUMINISTRO E INSTALACIÓN DE TUBERÍA ELÉCTRICA PVC</t>
  </si>
  <si>
    <t>Suministro e instalación de tubería eléctrica PVC, incluye accesorios de instalación, regatas, resanes y pintura Diam.= 6".</t>
  </si>
  <si>
    <t>Suministro e instalación de tubería eléctrica PVC, incluye accesorios de instalación, regatas, resanes y pintura Diam.= 4".</t>
  </si>
  <si>
    <t>Suministro e instalación de tubería eléctrica PVC, incluye accesorios de instalación, regatas, resanes y pintura Diam.= 3".</t>
  </si>
  <si>
    <t>Suministro e instalación de tubería eléctrica PVC, incluye accesorios de instalación, regatas, resanes y pintura Diam.= 1.1/2".</t>
  </si>
  <si>
    <t>Suministro e instalación de tubería eléctrica PVC, incluye accesorios de instalación, regatas, resanes y pintura Diam.= 1".</t>
  </si>
  <si>
    <t>Suministro e instalación de tubería eléctrica PVC, incluye accesorios de instalación, regatas, resanes y pintura Diam.= 3/4".</t>
  </si>
  <si>
    <t>Suministro e instalación de tubería eléctrica PVC, incluye accesorios de instalación, regatas, resanes y pintura C Diam.= 1/2".</t>
  </si>
  <si>
    <t>SUMINISTRO E INSTALACIÓN DE BANDEJA PORTACABLE SEMI PESADA TIPO ESCALERA</t>
  </si>
  <si>
    <t>Suministro e instalación de bandeja portacable semi pesada tipo escalera de 30 x 8 cm., incluye accesorios de instalación, regatas, resanes y pintura.</t>
  </si>
  <si>
    <t>Suministro e instalación de bandeja portacable semi pesada tipo escalera de 40 x 8 cm., incluye accesorios de instalación, regatas, resanes y pintura.</t>
  </si>
  <si>
    <t>CONSTRUCCIÓN Y ADECUACIÓN DE CÁRCAMO ELECTRICO</t>
  </si>
  <si>
    <t>Construcción y adecuación de cárcamo de medidas libres de 40 x 30 cm, incluye muros en mamposteria, placa en concreto, pañete por todas sus caras, marco, contramarco y tapa en lámina cold rolled tipo alfajor.</t>
  </si>
  <si>
    <t>SUMINISTRO E INSTALACIÓN DE CABLE DE COBRE DESNUDO # 6</t>
  </si>
  <si>
    <t>Suministro e instalación de cable de cobre desnudo # 6 para tierra en tuberías y bandejas portacable, incluye accesorios de instalación y fijación.</t>
  </si>
  <si>
    <t>DEMOLICIÓN DE POYOS</t>
  </si>
  <si>
    <t>Demolición de poyo de 3x1x.30 metros, incluye retiro de escombros y resanado de pisos.</t>
  </si>
  <si>
    <t>8,,134</t>
  </si>
  <si>
    <t>Demolición de poyo de 2x1x.30 metros, incluye retiro de escombros y resanado de pisos.</t>
  </si>
  <si>
    <t>SUMINISTRO E INSTALACIÓN DE BREAKER ENCHUFABLES</t>
  </si>
  <si>
    <t>Suministro e instalación de breaker enchufable de 1x20 Amperios.</t>
  </si>
  <si>
    <t>Suministro e instalación de breaker enchufable de 2x20 Amperios.</t>
  </si>
  <si>
    <t>Suministro e instalación de breaker enchufable de 3x20 Amperios.</t>
  </si>
  <si>
    <t>Suministro e instalación de breaker enchufable de 1x30 Amperios.</t>
  </si>
  <si>
    <t>Suministro e instalación de breaker enchufable de 2x30 Amperios.</t>
  </si>
  <si>
    <t>Suministro e instalación de breaker enchufable de 3x30 Amperios.</t>
  </si>
  <si>
    <t>Suministro e instalación de breaker enchufable de 1x40 Amperios.</t>
  </si>
  <si>
    <t>Suministro e instalación de breaker enchufable de 2x40 Amperios.</t>
  </si>
  <si>
    <t>Suministro e instalación de breaker enchufable de 3x40 Amperios.</t>
  </si>
  <si>
    <t>Suministro e instalación de breaker enchufable de 1x50 Amperios.</t>
  </si>
  <si>
    <t>Suministro e instalación de breaker enchufable de 2x50 Amperios.</t>
  </si>
  <si>
    <t>Suministro e instalación de breaker enchufable de 3x50 Amperios.</t>
  </si>
  <si>
    <t>RESANE, ALISADO, DEMARCACIÓN Y PUNTURA DE PISO</t>
  </si>
  <si>
    <t>Consiste en el resane, alisado, demarcación y pintura del piso de los cuartos eléctricos intervenidos, teniendo en cuenta la normatividad tecnica y las distancias mínimas y de seguridad para cada caso</t>
  </si>
  <si>
    <t>ADECUACIÓN SISTEMA DE ALUMBRADO INTERIOR Y RED DE VOLTAJE</t>
  </si>
  <si>
    <t>Desmonte de luminarias existentes de diferentes dimensiones, incluye retiro de cableado y resane de puntos</t>
  </si>
  <si>
    <t>Suministro e instalación de tubería Conduit EMT para las instalaciones eléctricas de alumbrado a la vista. Incluye cajas de paso, accesorios, uniones, curvas, conectores, terminales, limpiador y pegante, regateada y resanes de  Ø 1/2".</t>
  </si>
  <si>
    <t>Suministro e instalación de tubería Conduit EMT para las instalaciones eléctricas de alumbrado a la vista. Incluye cajas de paso, accesorios, uniones, curvas, conectores, terminales, limpiador y pegante, regateada y resanes de Ø 3/4"</t>
  </si>
  <si>
    <t>Suministro e instalación de tubería PVC para las instalaciones eléctricas empotradas en placas y muros. Incluye cajas de paso, accesorios, uniones, curvas, conectores, terminales, limpiador y pegante, regateada y resanes de Ø 1/2".</t>
  </si>
  <si>
    <t>Suministro e instalación de tubería PVC para las instalaciones eléctricas empotradas en placas y muros. Incluye cajas de paso, accesorios, uniones, curvas, conectores, terminales, limpiador y pegante, regateada y resanes de  Ø 3/4".</t>
  </si>
  <si>
    <t>Suministro e instalación de cableado por tubería o canaleta o bandejas, para los circuitos de tomas de voltaje, en cable trenzado, 7 hilos THHN/THWN 90°C No. 3#12 AWG. Los circuitos de tomas llevaran el conductor de continuidad en alambre desnudo de cobre No. 14 AWG.</t>
  </si>
  <si>
    <t>Suministro e instalación de tomacorriente doble con polo a tierra. Ref. LEVITON, grado hospitalario, blanca, 15A, 125V, NEMA 5-15R. Incluye cableado para salida en cable trenzado 7 hilos de Cu THWN 3#12 AWG, tornillos. Instaladas sobre canaletas y muros en los sitios de oficinas de todos los pisos.</t>
  </si>
  <si>
    <t>Suministro e instalación de salida para lámpara. Incluye caja, tomacorriente doble con polo a tierra, cableado en cable de cobre THWN #12 AWG, tubo EMT de ø1/2", tornillos, regatas y resanes.</t>
  </si>
  <si>
    <t>Suministro e instalación de circuitos alimentadores para alumbrado en cable de Cobre THWN 2#12 + 12T AWG.</t>
  </si>
  <si>
    <t>Suministro e instalación de Panel LED Circular de 18W, diámetro 8", tipo Código P24338, multivoltaje 100- 240VAC, flujo luminoso de 1200 lumens, vida útil mínimo de 35.000 horas; fabricada en aluminio. Incluye la perforación del cielo raso, cableado para salida de alumbrado en cable encauchetado 3#12 AWG hasta el toma de la salida, clavija aérea; tornillos, fijación y resanes.</t>
  </si>
  <si>
    <t>Suministro e instalación de Panel LED Circular de 9W, diámetro 5", tipo Código P24338, multivoltaje 100- 240VAC, flujo luminoso de 1200 lumens, vida útil mínimo de 35.000 horas; fabricada en aluminio. Incluye la perforación del cielo raso, cableado para salida de alumbrado en cable encauchetado 3#12 AWG hasta el toma de la salida, clavija aérea; tornillos, fijación y resanes.</t>
  </si>
  <si>
    <t>Suministro e instalación de Panel LED de 60x60 cm, de 40W, 6000°K, tipo Código P24345, multivoltaje 110- 240VAC, flujo luminoso de 3200 lumens, vida útil mínimo 35.000 horas, fabricada en aluminio, mueble de incrustar o colgar. Incluye cableado para salida de alumbrado en cable encauchetado  3#12 AWG hasta el  toma de la salida, clavija aérea, tornillos, fijación y resane, caja.</t>
  </si>
  <si>
    <t>Suministro e instalación de Sensor de Movimiento Dual infrarrojo para control de alumbrado, 360º de techo, carga máxima 400W incandescente y 200W ahorrador fluorescente a 120V; distancia de detección máxima 6 metros; tiempo de operación ajustable de 10 segundos a 7 minutos; altura de instalación de 2.20 a 4 metros, caja.</t>
  </si>
  <si>
    <t>Suministro e Instalación marco en aluminio para luminaria tipo LED 60X60 cielo raso plano en Dry wall.</t>
  </si>
  <si>
    <t>Suministro e instalacion de cinta led de 10 w luz calida  incluye perfil en aluminio con recubrimiento opal, corte con ruteadora como base para perfil en aluminio, resanes</t>
  </si>
  <si>
    <t xml:space="preserve">Suministro e instalación luminaria spot led con base tipo riel 6500K 10 W </t>
  </si>
  <si>
    <t xml:space="preserve">Suministro e instalación de luminaria de emergencia voltaje 120VAC, autonomía de 90 minutos. Incluye la perforación del cielo raso, cableado para salida de alumbrado en cable encauchetado 3#16 AWG hasta la salida; tornillos, fijación y resanes.  </t>
  </si>
  <si>
    <t>Suministro e instalacion de luminaria de emergencia LED DOWNLIGHT, incluye todos los elementos necesarios para su instalacion.</t>
  </si>
  <si>
    <t>Suministro e instalacion de canaleta metálica 12x5 con división (incluye troqueles, accesorios, etc)</t>
  </si>
  <si>
    <t>Suministro e instalacion de totalizador industrial 3x50 A, para tableros electricos incluye todos los elementos necesarios para su instalacion y funcionamiento.</t>
  </si>
  <si>
    <t>Suministro e instalacion de totalizador industrial 3x60 A, para tableros electricos incluye todos los elementos necesarios para su instalacion y funcionamiento.</t>
  </si>
  <si>
    <t>Suministro e instalacion de totalizador industrial 3x80 a, para tableros electricos. incluye todos los elementos necesarios para su instalacion y funcionamiento.</t>
  </si>
  <si>
    <t>Suministro e instalacion de totalizador industrial 3x100 a, para tableros electricos incluye todos los elementos necesarios para su instalacion y funcionamiento.</t>
  </si>
  <si>
    <t>ADECUACIÓN DE INTERRUPTORES DE ALUMBRADO</t>
  </si>
  <si>
    <t>Suministro e instalación de salida para interruptor sencillo. incluye cajas, cableado en alambre de Cu No. 12 AWG, tubería EMT de ø1/2", resanes y conectores.</t>
  </si>
  <si>
    <t>Suministro e instalación de salida para interruptor doble. Incluye caja, cableado en alambre de Cu No. 12 AWG, tubería EMT de ø1/2", resanes y conectores.</t>
  </si>
  <si>
    <t>Suministro e instalación de salida para interruptor triple. Incluye caja, cableado en alambre de Cu No. 12 AWG, tubería EMT de ø1/2", resanes y conectores.</t>
  </si>
  <si>
    <t>Suministro e instalación de interruptor sencillo, incluye, conectores.</t>
  </si>
  <si>
    <t>Suministro e instalación de interruptor doble. incluye, conectores.</t>
  </si>
  <si>
    <t>Suministro e instalación de interruptor triple. incluye, conectores.</t>
  </si>
  <si>
    <t>REDES HIDRÁULICAS, SANITARIAS</t>
  </si>
  <si>
    <t>Punto de agua fría de ½”</t>
  </si>
  <si>
    <t xml:space="preserve">Acometida en pvcp  de 1”, incluye accesorios, soportes regatas, </t>
  </si>
  <si>
    <t>Acometida en pvcp de 1/2” incluye accesorios, soportes regatas,</t>
  </si>
  <si>
    <t>Punto de agua fría PVCP 1"</t>
  </si>
  <si>
    <t>Registro de 1"</t>
  </si>
  <si>
    <t>Reventilacion PVC 3”</t>
  </si>
  <si>
    <t>Punto sanitario de desagüe de 3" hasta 3 ML , incluye regatas y accesorios</t>
  </si>
  <si>
    <t>Punto sanitario de desagüe de 4" hasta 3 ML , incluye regatas y accesorios</t>
  </si>
  <si>
    <t>Suministro e instalación de sanitario tipo fluxómetro, incluye todos los accesorios para su correcto funcionamiento</t>
  </si>
  <si>
    <t>Suministro e instalación de lavamanos para colocar sobre mesón en granito</t>
  </si>
  <si>
    <t>Suministro e instalación de orinal institucional</t>
  </si>
  <si>
    <t>Suministro e instalación de mesón en granito caracol negro para lavamanos de empotrar, incluye salpicadero y faldón</t>
  </si>
  <si>
    <t>Registro hidráulico de 1/2", incluye tapa</t>
  </si>
  <si>
    <t>Suministro e instalación de sanitario ahorrador</t>
  </si>
  <si>
    <t>Suministro e instalación de lavamanos ahorrador o similar de pedestal</t>
  </si>
  <si>
    <t>Suministro e instalación de grifería con sensor para lavamanos</t>
  </si>
  <si>
    <t>Suministro e instalación de grifería de lavamanos</t>
  </si>
  <si>
    <t>Suministro e Instalacion deTubería sanitaria PVC 6"</t>
  </si>
  <si>
    <t>Suministro e Instalacion deTubería sanitaria PVC 4"</t>
  </si>
  <si>
    <t>Suministro e Instalacion deTubería sanitaria PVC 3"</t>
  </si>
  <si>
    <t>Suministro e Instalacion deTubería sanitaria PVC 2"</t>
  </si>
  <si>
    <t>Suministro e instalación de rejilla con sosco de 3" a 2" metálicas</t>
  </si>
  <si>
    <t>Suministro e Instalación grifería sensor fluxómetro orinal</t>
  </si>
  <si>
    <t>Suministro e instalación grifería sensor fluxómetro sanitario</t>
  </si>
  <si>
    <t>Suministro e instalación de Secador de Manos en baños, en acero inoxidable</t>
  </si>
  <si>
    <t>Suministro e instalación de rejilla en aluminio tipo cúpula</t>
  </si>
  <si>
    <t>Suministro e instalación de punto hidráulico en tubería de cobre (Inc. Corte, soldadura, accesorios en cobre diam 1/2" a 1 1/2")</t>
  </si>
  <si>
    <t xml:space="preserve">Suministro e instalación de barra de seguridad tipo L pared piso </t>
  </si>
  <si>
    <t>UN </t>
  </si>
  <si>
    <t xml:space="preserve">Suministro e instalación de barra de seguridad plegable para para baño de discapacitados </t>
  </si>
  <si>
    <t>Suministro e instalación de barra fija para baño de discapacitados</t>
  </si>
  <si>
    <t>Suministro e instalación de lavamanos para baño discapacitados</t>
  </si>
  <si>
    <t>DIVISIONES Y PUERTAS EN VIDRIO TEMPLADO</t>
  </si>
  <si>
    <t>Suministro e instalación de puertas en vidrio templado de 10 mm, incluye samblasting, herrajes y todo lo necesario para su correcto funcionamiento</t>
  </si>
  <si>
    <t>Suministro e instalación de divisiones en vidrio templado de 10 mm, incluye samblasting, Perfilería en aluminio tipo F, y todo lo necesario para su correcto funcionamiento</t>
  </si>
  <si>
    <t>Suministro e instalación de divisiones en vidrio templado de 10 mm, con perfilería en aluminio proyectante de 1 1/2" * 1 1/2", incluye samblasting y todo lo necesario para su correcto funcionamiento</t>
  </si>
  <si>
    <t>Suministro e instalación de divisiones en vidrio templado de 8mm, incluye samblasting, postes y herrajes de acero inoxidable y todo lo necesario para su correcta instalación</t>
  </si>
  <si>
    <t xml:space="preserve">Suministro e instalación de vidrio laminado 4+4, incluye película </t>
  </si>
  <si>
    <t>Suministro e instalación de espejos para baños de 4 mm flotado</t>
  </si>
  <si>
    <t>ESTRUCTURA PARQUEADERO Y OBRAS DE ARTE</t>
  </si>
  <si>
    <t>Estabilizacion o mejoramiento de subrasante con rajon = 6" a 12" (15 - 30 cm) y sello con subbase granular clase c - gr1 (sbgc_gr1). incluye suministroe instalacion de materiales, extendido y nivelacion manual, compactacion mecanica con vibrocompactador, la medida se tomará en sitio, ya compactada.</t>
  </si>
  <si>
    <t>Suministro e instalación de geotextil tejido T2400, incluye traslapos, costuras y todos los elementos para su correcta instalación y funcionamiento.</t>
  </si>
  <si>
    <t>Suministro e Instalación de Subbase granular - INV 320-22 Clase A, CBR  &gt; 40% incluye  suministro, transporte, extendido y compactado de acuerdo a norma de construccion de pavimentos del INVIAS y los demas ensayos de laboratorios de acuerdo a la norma INVIA e IDU, incluye todo lo necesario para su correcta construccion y funcionamiento, la medida se tomara en sitio ya compactada</t>
  </si>
  <si>
    <t>Suministro e Instalación de Base granular - INV 320-22 Clase A, CBR &gt; 95%,  incluye  suministro, transporte, extendido y compactado al 95% minimo del ensayo del proctor modificado de acuerdo a norma de construccion de pavimentos del INVIAS y los demas ensayos de laboratorios de acuerdo a la norma INVIA e IDU, incluye todo lo necesario para su correcta construccion y funcionamiento, la medida se tomara en sitio ya compactada</t>
  </si>
  <si>
    <t xml:space="preserve">Suministro e instalación de emulsion asfaltica CRL - 1 rompimiento lento, para imprimación de superficie a pavimentar según norma para la Pavimentación de Normas INVIAS, incluye transporte, colocación y todo lo necesario para su correcta construccion y funcionamiento. </t>
  </si>
  <si>
    <t xml:space="preserve">Suministro e Instalación de Mezcla densa en caliente tipo MDC-19, compactada con medio mecanico según norma para la construccion de pavimentos del INVIAS, incluye riego de liga y todo lo necesario para su correcta construcción y funcionamineto. </t>
  </si>
  <si>
    <t>FACHADAS</t>
  </si>
  <si>
    <t>14.1</t>
  </si>
  <si>
    <t>Suministro y aplicación de recubrimiento arquitectonico, texturizado para fachadas</t>
  </si>
  <si>
    <t>ASEO Y LIMPIEZA GENERAL</t>
  </si>
  <si>
    <t>15.1</t>
  </si>
  <si>
    <t xml:space="preserve">Aseo y limpieza general </t>
  </si>
  <si>
    <t xml:space="preserve">SUBTOTAL OBRAS </t>
  </si>
  <si>
    <t>SUBTOTAL OBRAS ( INCLUYE IVA )</t>
  </si>
  <si>
    <t>DESCRIPCION</t>
  </si>
  <si>
    <t>PORCENTAJE</t>
  </si>
  <si>
    <t>ADMINISTRACIÓN</t>
  </si>
  <si>
    <t>A=</t>
  </si>
  <si>
    <t xml:space="preserve">IMPREVISTO
</t>
  </si>
  <si>
    <t>I=</t>
  </si>
  <si>
    <t xml:space="preserve">UTILIDAD
</t>
  </si>
  <si>
    <t>U=</t>
  </si>
  <si>
    <t>TOTAL A.I.U</t>
  </si>
  <si>
    <t>A.I.U.=</t>
  </si>
  <si>
    <t>ANEXO 1 - ANALISIS DE COTIZACIONES 2026</t>
  </si>
  <si>
    <t>REALIZAR LAS OBRAS DE MANTENIMIENTO, ADECUACIÓN, REMODELACIÓN Y MEJORAMIENTO DE LA INFRAESTRUCTURA FÍSICA, INCLUYENDO REDES ELÉCTRICAS, HIDRÁULICAS Y DEMÁS INSTALACIONES TÉCNICAS ASOCIADAS, EN SEDES DEL NIVEL CENTRAL DE LA FISCALÍA GENERAL DE LA NACIÓN – FASE V, BAJO LA MODALIDAD DE PRECIOS UNITARIOS SIN FÓRMULA DE REAJUSTE.”</t>
  </si>
  <si>
    <t>COTIZACIÓN 1</t>
  </si>
  <si>
    <t>COTIZACIÓN 2</t>
  </si>
  <si>
    <t>COTIZACIÓN 3</t>
  </si>
  <si>
    <t>COTIZACION MAS BAJA</t>
  </si>
  <si>
    <t>COTIZACION MAS ALTA</t>
  </si>
  <si>
    <t>PROMEDIO</t>
  </si>
  <si>
    <t>MEDIA ARITMETICA BAJA</t>
  </si>
  <si>
    <t xml:space="preserve">ANALISIS DE VALORES </t>
  </si>
  <si>
    <t xml:space="preserve">ANEXO 2- COSTOS HISTORICOS </t>
  </si>
  <si>
    <t>VALOR UNITARIO CON IVA Y CON AIU</t>
  </si>
  <si>
    <t>ANALISIS DE COSTOS HISTORICOS</t>
  </si>
  <si>
    <t xml:space="preserve">  </t>
  </si>
  <si>
    <t xml:space="preserve">FGN-NC-LP-0001-2025 </t>
  </si>
  <si>
    <t>INFINIA SAS</t>
  </si>
  <si>
    <t>TRE-D INGENIERIA Y SOLUCIONES S.A.S.</t>
  </si>
  <si>
    <t>ALCALA SAS</t>
  </si>
  <si>
    <t>PORCENTAJE DIFERENCIAL (PROMEDIO/BAJA)</t>
  </si>
  <si>
    <t>25 % &lt; / &gt;</t>
  </si>
  <si>
    <t>ANALISIS COTIZACIONES</t>
  </si>
  <si>
    <t>ANEXO 3 COTIZACIONES E HISTORICOS</t>
  </si>
  <si>
    <t>ANALISIS HISTORICOS</t>
  </si>
  <si>
    <t>ANALISIS COTIZACIONES 2026</t>
  </si>
  <si>
    <t xml:space="preserve">PRESUPUESTO TOTAL ASIGNADO </t>
  </si>
  <si>
    <t>UTILIDAD</t>
  </si>
  <si>
    <r>
      <rPr>
        <b/>
        <sz val="12"/>
        <rFont val="Arial Narrow"/>
        <family val="2"/>
      </rPr>
      <t>NOTA 5:</t>
    </r>
    <r>
      <rPr>
        <sz val="12"/>
        <rFont val="Arial Narrow"/>
        <family val="2"/>
      </rPr>
      <t xml:space="preserve"> El Contratista deberá tener en cuenta dentro de cada uno de los análisis de Precios Unitarios todo lo necesario y suficiente para llevar a cabo el ítem de acuerdo con las normas y especificaciones técnicas contractuales, en relación con: el equipo (con sus rendimientos), materiales (cantidades, rendimientos), transportes, mano de obra (con sus rendimientos), AIU. Los equipos deberán tener la capacidad y rendimientos que requiera la ejecución de cada ítem de obra. Cualquier error u omisión del Contratista en los costos directos o indirectos considerados en su análisis de Precios Unitarios para los ítems de obra, es de su exclusiva responsabilidad y por lo tanto no podrá reclamar a la Entidad reconocimiento alguno adicional al valor de los Precios Unitarios consignados en el formulario de su propuesta. El Contratista acepta que los Precios Unitarios por él ofertados constituyen su propuesta económica autónoma</t>
    </r>
  </si>
  <si>
    <r>
      <rPr>
        <b/>
        <sz val="12"/>
        <rFont val="Arial Narrow"/>
        <family val="2"/>
      </rPr>
      <t>NOTA 2</t>
    </r>
    <r>
      <rPr>
        <sz val="12"/>
        <rFont val="Arial Narrow"/>
        <family val="2"/>
      </rPr>
      <t>: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r>
  </si>
  <si>
    <r>
      <rPr>
        <b/>
        <sz val="12"/>
        <color rgb="FFFF0000"/>
        <rFont val="Arial Narrow"/>
        <family val="2"/>
      </rPr>
      <t>NOTA 3:</t>
    </r>
    <r>
      <rPr>
        <sz val="12"/>
        <color rgb="FFFF0000"/>
        <rFont val="Arial Narrow"/>
        <family val="2"/>
      </rPr>
      <t xml:space="preserve"> El A.I.U y su discriminación deben estar en porcentaje (%). </t>
    </r>
  </si>
  <si>
    <r>
      <rPr>
        <b/>
        <sz val="12"/>
        <color rgb="FFFF0000"/>
        <rFont val="Arial Narrow"/>
        <family val="2"/>
      </rPr>
      <t>NOTA 4</t>
    </r>
    <r>
      <rPr>
        <sz val="12"/>
        <color rgb="FFFF0000"/>
        <rFont val="Arial Narrow"/>
        <family val="2"/>
      </rPr>
      <t>: EL OFERENTE DEBE PRESUPUESTAR COMO PARTE DE SU OFERTA ECONOMICA , LA GESTIÓN , ADMINISTRACIÓN , PREVENCIÓN, MITIGACIÓN Y ASUNCIÓN DE LOS RIESGOS PREVISIBLES ASIGNADOS 100% O EN CUALQUIER OTRO PORCENTAJE A ÉL.</t>
    </r>
  </si>
  <si>
    <t>FGN-NC-LP-0002-2024</t>
  </si>
  <si>
    <t xml:space="preserve">En esta hoja de Excel se consigna el presupuesto final del proceso, el cual se encuentra consolidado a partir de los análisis desarrollados en los anexos (1, 2 y 3 ) anteriores para los items correspondientes.
En el presente Estudio del Sector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 
</t>
  </si>
  <si>
    <t xml:space="preserve"> Se realizó el estudio con tres (3) cotizaciones, las cuales cumplen con lo solicitado por la Fiscalía General de la Nación.
 En el análisis de mercado realizado, se identificaron valores que presentan desviaciones significativas respecto al comportamiento general de los precios del sector. En consecuencia, dichos valores atípicos (Identificados en el archivo Excel “Anexo 1” celdas en color amarillo y rojo) serán excluidos del cálculo del presupuesto oficial, con el fin de garantizar que este se determine con base en información representativa, razonable y acorde con las condiciones reales del mercado.
De las cotizaciones recibidas se precisa:       
I. Se aplica la fórmula de promedio debido a que el porcentaje diferencial entre la oferta más baja y el promedio es del 24%, (Identificados en el archivo Excel “Anexo 1” celdas en color verde) considerado un margen cercano entre los valores cotizados. Por ello, este método permite obtener un valor de referencia y representativo del mercado.
II. Se aplica la fórmula de media aritmética baja debido a que el porcentaje diferencial entre la oferta más baja y el promedio es del 25%, (Identificados en el archivo Excel “Anexo 1” celdas en color salmón) considerado un margen distante entre los valores cotizados. Por ello, este método permite obtener un valor de referencia y representativo del mercado.
</t>
  </si>
  <si>
    <t xml:space="preserve">PORCENTAJES ESTABLECIDOS AIU:
 Para la Administración se tomó la formula promedio entre las cotizaciones recibidas.
 Para los Imprevistos se tomó la formula promedio entre las cotizaciones recibidas.
 Para la Utilidad se tomó la formula media aritmética baja entre las cotizaciones recibidas. 
(Identificados en el archivo Excel “Anexo 1” celdas color azul oscuro)
</t>
  </si>
  <si>
    <t>1) Se adelantó análisis de costos históricos del proceso FGN-NC-LP-0001-2025  y  FGN-NC-LP-0002-2024 se procedió a la indexación de los valores unitarios de los ítems que cumplen con las características técnicas solicitadas.
2) El índice refleja la evolución promedio de los precios de todos los artículos, es decir, se refiere a un promedio tomado sobre la base de todos los productos ofrecidos en el mercado.
3) Para traer a valor presente los precios unitarios, se toma el índice de serie de empalme del mes vigente dividido por el índice de serie de empalme del mes y año en que fue efectuada la compra (DANE). Este resultado se multiplica por el precio de esta. 
4)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                                                                                                                                                                                                                                                                                                                                               5) Es importante señalar que, en los valores históricos utilizados como referencia, el AIU se encontraba discriminado de manera independiente de los costos directos. No obstante, para efectos de la indexación de los costos históricos en el presente análisis, el AIU fue incluido dentro de cada valor unitario.</t>
  </si>
  <si>
    <t xml:space="preserve">NOTA 1:  Se debe tener en cuenta que el PRECIO UNITARIO incluye el valor de A.I.U. </t>
  </si>
  <si>
    <t>Fecha de elaboración: 27/03/2026</t>
  </si>
  <si>
    <t>Estudio del sector : 271</t>
  </si>
  <si>
    <t xml:space="preserve">4  ANEXO PRESUPUESTO TOTAL ASIGNADO </t>
  </si>
  <si>
    <t xml:space="preserve">
En el presente Estudio del Sector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 
</t>
  </si>
  <si>
    <t>Suministro e instalación de panel fachada tipo sandwich lamina de 40 mm con recubrimiento de pintura tipo poliéster</t>
  </si>
  <si>
    <t>Fecha de Modificación No 1: 08/05/2026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</si>
</sst>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quot;$&quot;\ * #,##0.00_-;\-&quot;$&quot;\ * #,##0.00_-;_-&quot;$&quot;\ *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0.000"/>
    <numFmt numFmtId="170" formatCode="0.0"/>
    <numFmt numFmtId="171" formatCode="_-[$$-240A]\ * #,##0.00_ ;_-[$$-240A]\ * \-#,##0.00\ ;_-[$$-240A]\ * &quot;-&quot;??_ ;_-@_ "/>
    <numFmt numFmtId="172" formatCode="_-* #,##0.00\ &quot;Pts&quot;_-;\-* #,##0.00\ &quot;Pts&quot;_-;_-* &quot;-&quot;??\ &quot;Pts&quot;_-;_-@_-"/>
    <numFmt numFmtId="173" formatCode="_([$$-240A]\ * #,##0.00_);_([$$-240A]\ * \(#,##0.00\);_([$$-240A]\ * &quot;-&quot;??_);_(@_)"/>
    <numFmt numFmtId="174" formatCode="0#.00\ \L\t"/>
    <numFmt numFmtId="175" formatCode="&quot;$&quot;\ #,##0"/>
    <numFmt numFmtId="176" formatCode="_-&quot;$&quot;\ * #,##0_-;\-&quot;$&quot;\ * #,##0_-;_-&quot;$&quot;\ * &quot;-&quot;??_-;_-@_-"/>
    <numFmt numFmtId="177" formatCode="_-[$$-240A]\ * #,##0.00_-;\-[$$-240A]\ * #,##0.00_-;_-[$$-240A]\ * &quot;-&quot;??_-;_-@_-"/>
  </numFmts>
  <fonts count="39"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1"/>
      <name val="Arial"/>
      <family val="2"/>
    </font>
    <font>
      <sz val="11"/>
      <name val="Arial"/>
      <family val="2"/>
    </font>
    <font>
      <sz val="14"/>
      <name val="Arial Narrow"/>
      <family val="2"/>
    </font>
    <font>
      <sz val="10.5"/>
      <name val="Tahoma"/>
      <family val="2"/>
    </font>
    <font>
      <sz val="14"/>
      <color theme="1"/>
      <name val="Arial Narrow"/>
      <family val="2"/>
    </font>
    <font>
      <b/>
      <sz val="10"/>
      <name val="Arial"/>
      <family val="2"/>
    </font>
    <font>
      <sz val="14"/>
      <color rgb="FFFF0000"/>
      <name val="Arial Narrow"/>
      <family val="2"/>
    </font>
    <font>
      <b/>
      <sz val="14"/>
      <name val="Arial Narrow"/>
      <family val="2"/>
    </font>
    <font>
      <i/>
      <sz val="14"/>
      <color theme="1"/>
      <name val="Arial Narrow"/>
      <family val="2"/>
    </font>
    <font>
      <sz val="12"/>
      <name val="Arial Narrow"/>
      <family val="2"/>
    </font>
    <font>
      <b/>
      <sz val="12"/>
      <name val="Arial Narrow"/>
      <family val="2"/>
    </font>
    <font>
      <b/>
      <sz val="14"/>
      <color theme="1"/>
      <name val="Arial Narrow"/>
      <family val="2"/>
    </font>
    <font>
      <sz val="12"/>
      <color rgb="FFFF0000"/>
      <name val="Arial"/>
      <family val="2"/>
    </font>
    <font>
      <sz val="11"/>
      <color rgb="FFFF0000"/>
      <name val="Arial"/>
      <family val="2"/>
    </font>
    <font>
      <sz val="12"/>
      <name val="Arial"/>
      <family val="2"/>
    </font>
    <font>
      <b/>
      <i/>
      <sz val="12"/>
      <color theme="1"/>
      <name val="Calibri"/>
      <family val="2"/>
      <scheme val="minor"/>
    </font>
    <font>
      <b/>
      <sz val="14"/>
      <color rgb="FFC00000"/>
      <name val="Arial Narrow"/>
      <family val="2"/>
    </font>
    <font>
      <b/>
      <sz val="12"/>
      <color theme="1"/>
      <name val="Arial Narrow"/>
      <family val="2"/>
    </font>
    <font>
      <b/>
      <sz val="14"/>
      <color rgb="FF000000"/>
      <name val="Arial Narrow"/>
      <family val="2"/>
    </font>
    <font>
      <b/>
      <sz val="14"/>
      <color rgb="FFFF0000"/>
      <name val="Arial Narrow"/>
      <family val="2"/>
    </font>
    <font>
      <b/>
      <sz val="11"/>
      <name val="Arial Narrow"/>
      <family val="2"/>
    </font>
    <font>
      <sz val="9"/>
      <color indexed="81"/>
      <name val="Tahoma"/>
      <charset val="1"/>
    </font>
    <font>
      <b/>
      <sz val="9"/>
      <color indexed="81"/>
      <name val="Tahoma"/>
      <charset val="1"/>
    </font>
    <font>
      <sz val="12"/>
      <color rgb="FFFF0000"/>
      <name val="Arial Narrow"/>
      <family val="2"/>
    </font>
    <font>
      <b/>
      <sz val="12"/>
      <color rgb="FFFF0000"/>
      <name val="Arial Narrow"/>
      <family val="2"/>
    </font>
    <font>
      <sz val="18"/>
      <name val="Arial Narrow"/>
      <family val="2"/>
    </font>
    <font>
      <sz val="18"/>
      <color theme="1"/>
      <name val="Calibri"/>
      <family val="2"/>
      <scheme val="minor"/>
    </font>
    <font>
      <sz val="11"/>
      <color theme="1"/>
      <name val="Arial Narrow"/>
      <family val="2"/>
    </font>
    <font>
      <sz val="11"/>
      <color theme="1"/>
      <name val="Arial"/>
      <family val="2"/>
    </font>
    <font>
      <b/>
      <sz val="10"/>
      <color theme="1"/>
      <name val="Arial Narrow"/>
      <family val="2"/>
    </font>
    <font>
      <sz val="18"/>
      <color theme="1"/>
      <name val="Arial Narrow"/>
      <family val="2"/>
    </font>
    <font>
      <b/>
      <i/>
      <sz val="14"/>
      <color theme="1"/>
      <name val="Calibri"/>
      <family val="2"/>
      <scheme val="minor"/>
    </font>
    <font>
      <b/>
      <sz val="11"/>
      <color theme="1"/>
      <name val="Arial Narrow"/>
      <family val="2"/>
    </font>
    <font>
      <sz val="12"/>
      <color theme="1"/>
      <name val="Arial Narrow"/>
      <family val="2"/>
    </font>
    <font>
      <b/>
      <sz val="12"/>
      <color theme="1"/>
      <name val="Calibri"/>
      <family val="2"/>
      <scheme val="minor"/>
    </font>
  </fonts>
  <fills count="22">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22"/>
        <bgColor indexed="64"/>
      </patternFill>
    </fill>
    <fill>
      <patternFill patternType="solid">
        <fgColor rgb="FFD9D9D9"/>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rgb="FFFF00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8" tint="0.399975585192419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bottom/>
      <diagonal/>
    </border>
    <border>
      <left style="thin">
        <color indexed="64"/>
      </left>
      <right/>
      <top/>
      <bottom/>
      <diagonal/>
    </border>
    <border>
      <left style="medium">
        <color indexed="64"/>
      </left>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5">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xf numFmtId="164" fontId="3"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1" fillId="0" borderId="0"/>
    <xf numFmtId="174" fontId="3" fillId="0" borderId="0" applyFont="0" applyFill="0" applyBorder="0" applyAlignment="0" applyProtection="0"/>
    <xf numFmtId="0" fontId="3" fillId="0" borderId="0"/>
    <xf numFmtId="0" fontId="1" fillId="0" borderId="0"/>
  </cellStyleXfs>
  <cellXfs count="458">
    <xf numFmtId="0" fontId="0" fillId="0" borderId="0" xfId="0"/>
    <xf numFmtId="0" fontId="4" fillId="3" borderId="1" xfId="3" applyFont="1" applyFill="1" applyBorder="1" applyAlignment="1">
      <alignment vertical="center"/>
    </xf>
    <xf numFmtId="2" fontId="5" fillId="0" borderId="1" xfId="3" applyNumberFormat="1" applyFont="1" applyBorder="1" applyAlignment="1">
      <alignment horizontal="center" vertical="center"/>
    </xf>
    <xf numFmtId="0" fontId="5" fillId="0" borderId="1" xfId="4" applyFont="1" applyBorder="1" applyAlignment="1">
      <alignment horizontal="center" vertical="center"/>
    </xf>
    <xf numFmtId="0" fontId="6" fillId="0" borderId="1" xfId="0" applyFont="1" applyBorder="1" applyAlignment="1">
      <alignment horizontal="left" vertical="center" wrapText="1"/>
    </xf>
    <xf numFmtId="4" fontId="5" fillId="0" borderId="1" xfId="5" applyNumberFormat="1" applyFont="1" applyBorder="1" applyAlignment="1">
      <alignment vertical="center" wrapText="1"/>
    </xf>
    <xf numFmtId="166" fontId="5" fillId="0" borderId="1" xfId="6" applyNumberFormat="1" applyFont="1" applyBorder="1" applyAlignment="1">
      <alignment horizontal="right" vertical="center" wrapText="1"/>
    </xf>
    <xf numFmtId="167" fontId="7" fillId="2" borderId="1" xfId="0" applyNumberFormat="1" applyFont="1" applyFill="1" applyBorder="1" applyAlignment="1">
      <alignment vertical="center" wrapText="1"/>
    </xf>
    <xf numFmtId="0" fontId="8" fillId="0" borderId="1" xfId="0" applyFont="1" applyBorder="1" applyAlignment="1">
      <alignment horizontal="left" vertical="center" wrapText="1"/>
    </xf>
    <xf numFmtId="2" fontId="5" fillId="4" borderId="1" xfId="3" applyNumberFormat="1" applyFont="1" applyFill="1" applyBorder="1" applyAlignment="1">
      <alignment horizontal="center" vertical="center"/>
    </xf>
    <xf numFmtId="0" fontId="5" fillId="4" borderId="1" xfId="3" applyFont="1" applyFill="1" applyBorder="1" applyAlignment="1">
      <alignment horizontal="left" vertical="center" wrapText="1"/>
    </xf>
    <xf numFmtId="0" fontId="5" fillId="4" borderId="1" xfId="3" applyFont="1" applyFill="1" applyBorder="1" applyAlignment="1">
      <alignment horizontal="center" vertical="center"/>
    </xf>
    <xf numFmtId="167" fontId="4" fillId="4" borderId="1" xfId="5" applyNumberFormat="1" applyFont="1" applyFill="1" applyBorder="1" applyAlignment="1">
      <alignment horizontal="right" vertical="center"/>
    </xf>
    <xf numFmtId="2" fontId="4" fillId="3" borderId="1" xfId="3" applyNumberFormat="1" applyFont="1" applyFill="1" applyBorder="1" applyAlignment="1">
      <alignment vertical="center"/>
    </xf>
    <xf numFmtId="0" fontId="4" fillId="3" borderId="1" xfId="3" quotePrefix="1" applyFont="1" applyFill="1" applyBorder="1" applyAlignment="1">
      <alignment vertical="center"/>
    </xf>
    <xf numFmtId="0" fontId="5" fillId="0" borderId="1" xfId="4" applyFont="1" applyBorder="1" applyAlignment="1">
      <alignment horizontal="left" vertical="center" wrapText="1"/>
    </xf>
    <xf numFmtId="0" fontId="5" fillId="0" borderId="1" xfId="4" applyFont="1" applyBorder="1" applyAlignment="1">
      <alignment horizontal="left" vertical="center"/>
    </xf>
    <xf numFmtId="0" fontId="5" fillId="0" borderId="1" xfId="3" applyFont="1" applyBorder="1" applyAlignment="1">
      <alignment horizontal="center" vertical="center"/>
    </xf>
    <xf numFmtId="0" fontId="5" fillId="0" borderId="1" xfId="3" applyFont="1" applyBorder="1" applyAlignment="1">
      <alignment horizontal="left" vertical="center"/>
    </xf>
    <xf numFmtId="0" fontId="5" fillId="0" borderId="1" xfId="3" applyFont="1" applyBorder="1" applyAlignment="1">
      <alignment horizontal="left" vertical="center" wrapText="1"/>
    </xf>
    <xf numFmtId="168" fontId="4" fillId="3" borderId="1" xfId="3" applyNumberFormat="1" applyFont="1" applyFill="1" applyBorder="1" applyAlignment="1">
      <alignment vertical="center"/>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2" fontId="6" fillId="0" borderId="1" xfId="0" applyNumberFormat="1" applyFont="1" applyBorder="1" applyAlignment="1">
      <alignment horizontal="center" vertical="center" wrapText="1"/>
    </xf>
    <xf numFmtId="0" fontId="4" fillId="2" borderId="1" xfId="3" applyFont="1" applyFill="1" applyBorder="1" applyAlignment="1">
      <alignment vertical="center"/>
    </xf>
    <xf numFmtId="168" fontId="4" fillId="2" borderId="1" xfId="3" applyNumberFormat="1" applyFont="1" applyFill="1" applyBorder="1" applyAlignment="1">
      <alignment vertical="center"/>
    </xf>
    <xf numFmtId="0" fontId="6" fillId="0" borderId="1" xfId="0" applyFont="1" applyBorder="1" applyAlignment="1">
      <alignment horizontal="justify" vertical="center" wrapText="1"/>
    </xf>
    <xf numFmtId="0" fontId="4" fillId="5" borderId="1" xfId="3" applyFont="1" applyFill="1" applyBorder="1" applyAlignment="1">
      <alignment vertical="center"/>
    </xf>
    <xf numFmtId="168" fontId="4" fillId="5" borderId="1" xfId="3" applyNumberFormat="1" applyFont="1" applyFill="1" applyBorder="1" applyAlignment="1">
      <alignment vertical="center"/>
    </xf>
    <xf numFmtId="0" fontId="11" fillId="0" borderId="1" xfId="3" applyFont="1" applyBorder="1" applyAlignment="1">
      <alignment horizontal="justify" vertical="center" wrapText="1"/>
    </xf>
    <xf numFmtId="0" fontId="0" fillId="0" borderId="1" xfId="0" applyBorder="1" applyAlignment="1">
      <alignment horizontal="center" vertical="center"/>
    </xf>
    <xf numFmtId="0" fontId="8" fillId="0" borderId="1" xfId="3" applyFont="1" applyBorder="1" applyAlignment="1">
      <alignment horizontal="center" vertical="center" wrapText="1"/>
    </xf>
    <xf numFmtId="0" fontId="6" fillId="0" borderId="1" xfId="3" applyFont="1" applyBorder="1" applyAlignment="1">
      <alignment horizontal="justify" vertical="center" wrapText="1"/>
    </xf>
    <xf numFmtId="0" fontId="6" fillId="0" borderId="1" xfId="0" applyFont="1" applyBorder="1" applyAlignment="1">
      <alignment horizontal="justify" vertical="center"/>
    </xf>
    <xf numFmtId="2" fontId="8" fillId="0" borderId="1" xfId="0" applyNumberFormat="1" applyFont="1" applyBorder="1" applyAlignment="1">
      <alignment horizontal="center" vertical="center" wrapText="1"/>
    </xf>
    <xf numFmtId="0" fontId="11" fillId="0" borderId="1" xfId="0" applyFont="1" applyBorder="1" applyAlignment="1">
      <alignment horizontal="justify" vertical="center" wrapText="1"/>
    </xf>
    <xf numFmtId="0" fontId="13" fillId="0" borderId="1" xfId="0" applyFont="1" applyBorder="1" applyAlignment="1">
      <alignment horizontal="left" vertical="center" wrapText="1"/>
    </xf>
    <xf numFmtId="0" fontId="11" fillId="0" borderId="1" xfId="0" applyFont="1" applyBorder="1" applyAlignment="1">
      <alignment horizontal="justify" vertical="center"/>
    </xf>
    <xf numFmtId="0" fontId="11" fillId="0" borderId="1" xfId="0" applyFont="1" applyBorder="1" applyAlignment="1">
      <alignment horizontal="left" vertical="center" wrapText="1"/>
    </xf>
    <xf numFmtId="0" fontId="15" fillId="6" borderId="1" xfId="0" applyFont="1" applyFill="1" applyBorder="1" applyAlignment="1">
      <alignment horizontal="center" vertical="center" wrapText="1"/>
    </xf>
    <xf numFmtId="0" fontId="11" fillId="6"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11" fillId="6" borderId="1" xfId="0" applyFont="1" applyFill="1" applyBorder="1" applyAlignment="1">
      <alignment horizontal="left" vertical="center" wrapText="1"/>
    </xf>
    <xf numFmtId="0" fontId="6" fillId="0" borderId="1" xfId="0" applyFont="1" applyBorder="1" applyAlignment="1">
      <alignment horizontal="justify" vertical="top" wrapText="1"/>
    </xf>
    <xf numFmtId="0" fontId="8" fillId="0" borderId="1" xfId="0" applyFont="1" applyBorder="1" applyAlignment="1">
      <alignment horizontal="center" vertical="top" wrapText="1"/>
    </xf>
    <xf numFmtId="0" fontId="6" fillId="0" borderId="1" xfId="0" applyFont="1" applyBorder="1" applyAlignment="1">
      <alignment horizontal="left" vertical="top" wrapText="1"/>
    </xf>
    <xf numFmtId="49" fontId="4" fillId="0" borderId="0" xfId="7" applyNumberFormat="1" applyFont="1" applyAlignment="1">
      <alignment horizontal="right" vertical="center"/>
    </xf>
    <xf numFmtId="171" fontId="4" fillId="0" borderId="0" xfId="7" applyNumberFormat="1" applyFont="1" applyAlignment="1">
      <alignment vertical="center"/>
    </xf>
    <xf numFmtId="0" fontId="5" fillId="0" borderId="0" xfId="8" applyFont="1"/>
    <xf numFmtId="0" fontId="5" fillId="0" borderId="0" xfId="8" applyFont="1" applyAlignment="1">
      <alignment horizontal="center"/>
    </xf>
    <xf numFmtId="0" fontId="4" fillId="0" borderId="2" xfId="8" applyFont="1" applyBorder="1" applyAlignment="1">
      <alignment horizontal="left" vertical="center"/>
    </xf>
    <xf numFmtId="9" fontId="5" fillId="0" borderId="3" xfId="9" applyNumberFormat="1" applyFont="1" applyBorder="1" applyAlignment="1">
      <alignment horizontal="center" vertical="center"/>
    </xf>
    <xf numFmtId="173" fontId="4" fillId="0" borderId="3" xfId="9" applyNumberFormat="1" applyFont="1" applyBorder="1" applyAlignment="1">
      <alignment vertical="center"/>
    </xf>
    <xf numFmtId="0" fontId="5" fillId="0" borderId="3" xfId="8" applyFont="1" applyBorder="1" applyAlignment="1">
      <alignment vertical="center"/>
    </xf>
    <xf numFmtId="167" fontId="4" fillId="8" borderId="4" xfId="5" applyNumberFormat="1" applyFont="1" applyFill="1" applyBorder="1" applyAlignment="1">
      <alignment horizontal="right" vertical="center"/>
    </xf>
    <xf numFmtId="0" fontId="5" fillId="2" borderId="0" xfId="8" applyFont="1" applyFill="1"/>
    <xf numFmtId="0" fontId="5" fillId="2" borderId="0" xfId="8" applyFont="1" applyFill="1" applyAlignment="1">
      <alignment horizontal="center"/>
    </xf>
    <xf numFmtId="0" fontId="4" fillId="2" borderId="0" xfId="8" applyFont="1" applyFill="1" applyAlignment="1">
      <alignment horizontal="left" vertical="center"/>
    </xf>
    <xf numFmtId="9" fontId="5" fillId="2" borderId="0" xfId="9" applyNumberFormat="1" applyFont="1" applyFill="1" applyBorder="1" applyAlignment="1">
      <alignment horizontal="center" vertical="center"/>
    </xf>
    <xf numFmtId="173" fontId="4" fillId="2" borderId="0" xfId="9" applyNumberFormat="1" applyFont="1" applyFill="1" applyBorder="1" applyAlignment="1">
      <alignment vertical="center"/>
    </xf>
    <xf numFmtId="0" fontId="5" fillId="2" borderId="0" xfId="8" applyFont="1" applyFill="1" applyAlignment="1">
      <alignment vertical="center"/>
    </xf>
    <xf numFmtId="167" fontId="4" fillId="2" borderId="0" xfId="5" applyNumberFormat="1" applyFont="1" applyFill="1" applyBorder="1" applyAlignment="1">
      <alignment horizontal="right" vertical="center"/>
    </xf>
    <xf numFmtId="2" fontId="5" fillId="2" borderId="0" xfId="8" applyNumberFormat="1" applyFont="1" applyFill="1"/>
    <xf numFmtId="173" fontId="5" fillId="2" borderId="0" xfId="9" applyNumberFormat="1" applyFont="1" applyFill="1"/>
    <xf numFmtId="39" fontId="4" fillId="2" borderId="0" xfId="9" applyNumberFormat="1" applyFont="1" applyFill="1" applyAlignment="1">
      <alignment vertical="center"/>
    </xf>
    <xf numFmtId="0" fontId="4" fillId="0" borderId="8" xfId="10" applyFont="1" applyBorder="1" applyAlignment="1">
      <alignment vertical="center"/>
    </xf>
    <xf numFmtId="171" fontId="4" fillId="7" borderId="1" xfId="12" applyNumberFormat="1" applyFont="1" applyFill="1" applyBorder="1" applyAlignment="1">
      <alignment horizontal="center" vertical="center"/>
    </xf>
    <xf numFmtId="0" fontId="0" fillId="0" borderId="0" xfId="0" applyAlignment="1">
      <alignment horizontal="center"/>
    </xf>
    <xf numFmtId="0" fontId="19" fillId="0" borderId="0" xfId="0" applyFont="1" applyAlignment="1">
      <alignment horizontal="center" vertical="center" wrapText="1"/>
    </xf>
    <xf numFmtId="0" fontId="4" fillId="3" borderId="12" xfId="3" applyFont="1" applyFill="1" applyBorder="1" applyAlignment="1">
      <alignment vertical="center"/>
    </xf>
    <xf numFmtId="0" fontId="4" fillId="0" borderId="4" xfId="4" applyFont="1" applyBorder="1" applyAlignment="1">
      <alignment horizontal="center" vertical="center" wrapText="1"/>
    </xf>
    <xf numFmtId="0" fontId="4" fillId="2" borderId="27" xfId="3" applyFont="1" applyFill="1" applyBorder="1" applyAlignment="1">
      <alignment horizontal="center" vertical="center" wrapText="1"/>
    </xf>
    <xf numFmtId="0" fontId="4" fillId="2" borderId="18" xfId="3" applyFont="1" applyFill="1" applyBorder="1" applyAlignment="1">
      <alignment horizontal="center" vertical="center" wrapText="1"/>
    </xf>
    <xf numFmtId="0" fontId="4" fillId="2" borderId="0" xfId="3" applyFont="1" applyFill="1" applyAlignment="1">
      <alignment horizontal="center" vertical="center" wrapText="1"/>
    </xf>
    <xf numFmtId="0" fontId="15" fillId="12" borderId="26" xfId="0" applyFont="1" applyFill="1" applyBorder="1" applyAlignment="1">
      <alignment horizontal="center" vertical="center" wrapText="1"/>
    </xf>
    <xf numFmtId="0" fontId="22" fillId="8" borderId="4" xfId="0" applyFont="1" applyFill="1" applyBorder="1" applyAlignment="1">
      <alignment horizontal="center" vertical="center"/>
    </xf>
    <xf numFmtId="0" fontId="0" fillId="2" borderId="0" xfId="0" applyFill="1"/>
    <xf numFmtId="0" fontId="19" fillId="2" borderId="0" xfId="0" applyFont="1" applyFill="1" applyAlignment="1">
      <alignment horizontal="center" vertical="center" wrapText="1"/>
    </xf>
    <xf numFmtId="0" fontId="22" fillId="2" borderId="0" xfId="0" applyFont="1" applyFill="1" applyAlignment="1">
      <alignment horizontal="center" vertical="center"/>
    </xf>
    <xf numFmtId="0" fontId="15" fillId="2" borderId="0" xfId="0" applyFont="1" applyFill="1" applyAlignment="1">
      <alignment horizontal="center" vertical="center" wrapText="1"/>
    </xf>
    <xf numFmtId="0" fontId="4" fillId="2" borderId="12" xfId="3" applyFont="1" applyFill="1" applyBorder="1" applyAlignment="1">
      <alignment vertical="center"/>
    </xf>
    <xf numFmtId="4" fontId="5" fillId="2" borderId="1" xfId="5" applyNumberFormat="1" applyFont="1" applyFill="1" applyBorder="1" applyAlignment="1">
      <alignment vertical="center" wrapText="1"/>
    </xf>
    <xf numFmtId="49" fontId="4" fillId="2" borderId="0" xfId="7" applyNumberFormat="1" applyFont="1" applyFill="1" applyAlignment="1">
      <alignment horizontal="right" vertical="center"/>
    </xf>
    <xf numFmtId="173" fontId="4" fillId="2" borderId="3" xfId="9" applyNumberFormat="1" applyFont="1" applyFill="1" applyBorder="1" applyAlignment="1">
      <alignment vertical="center"/>
    </xf>
    <xf numFmtId="3" fontId="4" fillId="2" borderId="1" xfId="11" applyNumberFormat="1" applyFont="1" applyFill="1" applyBorder="1" applyAlignment="1">
      <alignment horizontal="center" vertical="center"/>
    </xf>
    <xf numFmtId="0" fontId="4" fillId="2" borderId="1" xfId="11" applyFont="1" applyFill="1" applyBorder="1" applyAlignment="1">
      <alignment horizontal="center" vertical="center"/>
    </xf>
    <xf numFmtId="3" fontId="4" fillId="2" borderId="1" xfId="11" applyNumberFormat="1" applyFont="1" applyFill="1" applyBorder="1" applyAlignment="1">
      <alignment horizontal="center"/>
    </xf>
    <xf numFmtId="10" fontId="15" fillId="2" borderId="0" xfId="0" applyNumberFormat="1" applyFont="1" applyFill="1" applyAlignment="1">
      <alignment horizontal="center" vertical="center" wrapText="1"/>
    </xf>
    <xf numFmtId="17" fontId="15" fillId="2" borderId="6" xfId="0" applyNumberFormat="1" applyFont="1" applyFill="1" applyBorder="1" applyAlignment="1">
      <alignment horizontal="center" vertical="center" wrapText="1"/>
    </xf>
    <xf numFmtId="17" fontId="15" fillId="13" borderId="4" xfId="0" applyNumberFormat="1" applyFont="1" applyFill="1" applyBorder="1" applyAlignment="1">
      <alignment horizontal="center" vertical="center" wrapText="1"/>
    </xf>
    <xf numFmtId="10" fontId="11" fillId="13" borderId="26" xfId="0" applyNumberFormat="1" applyFont="1" applyFill="1" applyBorder="1" applyAlignment="1">
      <alignment horizontal="center" vertical="center" wrapText="1"/>
    </xf>
    <xf numFmtId="10" fontId="15" fillId="13" borderId="26" xfId="0" applyNumberFormat="1" applyFont="1" applyFill="1" applyBorder="1" applyAlignment="1">
      <alignment horizontal="center" vertical="center" wrapText="1"/>
    </xf>
    <xf numFmtId="0" fontId="2" fillId="2" borderId="0" xfId="0" applyFont="1" applyFill="1"/>
    <xf numFmtId="0" fontId="19" fillId="2" borderId="0" xfId="0" applyFont="1" applyFill="1" applyAlignment="1">
      <alignment vertical="center" wrapText="1"/>
    </xf>
    <xf numFmtId="0" fontId="4" fillId="2" borderId="31" xfId="3" applyFont="1" applyFill="1" applyBorder="1" applyAlignment="1">
      <alignment horizontal="center" vertical="center" wrapText="1"/>
    </xf>
    <xf numFmtId="0" fontId="4" fillId="3" borderId="30" xfId="3" applyFont="1" applyFill="1" applyBorder="1" applyAlignment="1">
      <alignment vertical="center"/>
    </xf>
    <xf numFmtId="0" fontId="4" fillId="0" borderId="19" xfId="10" applyFont="1" applyBorder="1" applyAlignment="1">
      <alignment vertical="center"/>
    </xf>
    <xf numFmtId="4" fontId="5" fillId="10" borderId="1" xfId="5" applyNumberFormat="1" applyFont="1" applyFill="1" applyBorder="1" applyAlignment="1">
      <alignment vertical="center" wrapText="1"/>
    </xf>
    <xf numFmtId="4" fontId="5" fillId="2" borderId="29" xfId="5" applyNumberFormat="1" applyFont="1" applyFill="1" applyBorder="1" applyAlignment="1">
      <alignment vertical="center" wrapText="1"/>
    </xf>
    <xf numFmtId="0" fontId="4" fillId="2" borderId="29" xfId="3" applyFont="1" applyFill="1" applyBorder="1" applyAlignment="1">
      <alignment vertical="center"/>
    </xf>
    <xf numFmtId="4" fontId="5" fillId="2" borderId="18" xfId="5" applyNumberFormat="1" applyFont="1" applyFill="1" applyBorder="1" applyAlignment="1">
      <alignment vertical="center" wrapText="1"/>
    </xf>
    <xf numFmtId="0" fontId="4" fillId="2" borderId="18" xfId="3" applyFont="1" applyFill="1" applyBorder="1" applyAlignment="1">
      <alignment vertical="center"/>
    </xf>
    <xf numFmtId="0" fontId="4" fillId="3" borderId="34" xfId="3" applyFont="1" applyFill="1" applyBorder="1" applyAlignment="1">
      <alignment vertical="center"/>
    </xf>
    <xf numFmtId="0" fontId="4" fillId="3" borderId="35" xfId="3" applyFont="1" applyFill="1" applyBorder="1" applyAlignment="1">
      <alignment vertical="center"/>
    </xf>
    <xf numFmtId="0" fontId="4" fillId="10" borderId="1" xfId="3" applyFont="1" applyFill="1" applyBorder="1" applyAlignment="1">
      <alignment vertical="center"/>
    </xf>
    <xf numFmtId="44" fontId="5" fillId="0" borderId="1" xfId="1" applyFont="1" applyBorder="1" applyAlignment="1">
      <alignment vertical="center" wrapText="1"/>
    </xf>
    <xf numFmtId="0" fontId="6" fillId="2" borderId="1" xfId="0" applyFont="1" applyFill="1" applyBorder="1" applyAlignment="1">
      <alignment horizontal="center" vertical="center" wrapText="1"/>
    </xf>
    <xf numFmtId="0" fontId="5" fillId="2" borderId="1" xfId="3" applyFont="1" applyFill="1" applyBorder="1" applyAlignment="1">
      <alignment horizontal="center" vertical="center"/>
    </xf>
    <xf numFmtId="10" fontId="5" fillId="5" borderId="14" xfId="2" applyNumberFormat="1" applyFont="1" applyFill="1" applyBorder="1" applyAlignment="1">
      <alignment horizontal="center" vertical="center"/>
    </xf>
    <xf numFmtId="177" fontId="5" fillId="0" borderId="1" xfId="6" applyNumberFormat="1" applyFont="1" applyBorder="1" applyAlignment="1">
      <alignment horizontal="right" vertical="center" wrapText="1"/>
    </xf>
    <xf numFmtId="0" fontId="4" fillId="0" borderId="23" xfId="4" applyFont="1" applyBorder="1" applyAlignment="1">
      <alignment horizontal="center" vertical="center" wrapText="1"/>
    </xf>
    <xf numFmtId="0" fontId="4" fillId="0" borderId="24" xfId="4" applyFont="1" applyBorder="1" applyAlignment="1">
      <alignment horizontal="center" vertical="center" wrapText="1"/>
    </xf>
    <xf numFmtId="4" fontId="4" fillId="2" borderId="0" xfId="3" applyNumberFormat="1" applyFont="1" applyFill="1" applyAlignment="1">
      <alignment horizontal="center" vertical="center" wrapText="1"/>
    </xf>
    <xf numFmtId="167" fontId="7" fillId="2" borderId="0" xfId="0" applyNumberFormat="1" applyFont="1" applyFill="1" applyAlignment="1">
      <alignment vertical="center" wrapText="1"/>
    </xf>
    <xf numFmtId="168" fontId="4" fillId="2" borderId="0" xfId="3" applyNumberFormat="1" applyFont="1" applyFill="1" applyAlignment="1">
      <alignment vertical="center"/>
    </xf>
    <xf numFmtId="0" fontId="4" fillId="2" borderId="0" xfId="3" applyFont="1" applyFill="1" applyAlignment="1">
      <alignment vertical="center"/>
    </xf>
    <xf numFmtId="9" fontId="5" fillId="2" borderId="0" xfId="2" applyFont="1" applyFill="1" applyBorder="1" applyAlignment="1">
      <alignment horizontal="center" vertical="center"/>
    </xf>
    <xf numFmtId="10" fontId="24" fillId="8" borderId="1" xfId="2" applyNumberFormat="1" applyFont="1" applyFill="1" applyBorder="1" applyAlignment="1">
      <alignment horizontal="center" vertical="center" wrapText="1"/>
    </xf>
    <xf numFmtId="0" fontId="23" fillId="11" borderId="35" xfId="13" applyFont="1" applyFill="1" applyBorder="1" applyAlignment="1">
      <alignment horizontal="center" vertical="center" wrapText="1"/>
    </xf>
    <xf numFmtId="176" fontId="8" fillId="2" borderId="1" xfId="1" applyNumberFormat="1" applyFont="1" applyFill="1" applyBorder="1" applyAlignment="1">
      <alignment horizontal="center" vertical="center"/>
    </xf>
    <xf numFmtId="166" fontId="21" fillId="2" borderId="1" xfId="1" applyNumberFormat="1" applyFont="1" applyFill="1" applyBorder="1" applyAlignment="1">
      <alignment horizontal="center" vertical="center" wrapText="1"/>
    </xf>
    <xf numFmtId="44" fontId="21" fillId="2" borderId="1" xfId="1" applyFont="1" applyFill="1" applyBorder="1" applyAlignment="1">
      <alignment horizontal="center" vertical="center" wrapText="1"/>
    </xf>
    <xf numFmtId="0" fontId="0" fillId="0" borderId="1" xfId="0" applyBorder="1"/>
    <xf numFmtId="0" fontId="0" fillId="8" borderId="1" xfId="0" applyFill="1" applyBorder="1"/>
    <xf numFmtId="10" fontId="21" fillId="2" borderId="1" xfId="2" applyNumberFormat="1" applyFont="1" applyFill="1" applyBorder="1" applyAlignment="1">
      <alignment horizontal="center" vertical="center" wrapText="1"/>
    </xf>
    <xf numFmtId="177" fontId="5" fillId="7" borderId="1" xfId="6" applyNumberFormat="1" applyFont="1" applyFill="1" applyBorder="1" applyAlignment="1">
      <alignment horizontal="right" vertical="center" wrapText="1"/>
    </xf>
    <xf numFmtId="177" fontId="5" fillId="15" borderId="1" xfId="6" applyNumberFormat="1" applyFont="1" applyFill="1" applyBorder="1" applyAlignment="1">
      <alignment horizontal="right" vertical="center" wrapText="1"/>
    </xf>
    <xf numFmtId="166" fontId="5" fillId="15" borderId="1" xfId="6" applyNumberFormat="1" applyFont="1" applyFill="1" applyBorder="1" applyAlignment="1">
      <alignment horizontal="right" vertical="center" wrapText="1"/>
    </xf>
    <xf numFmtId="166" fontId="5" fillId="0" borderId="1" xfId="6" applyNumberFormat="1" applyFont="1" applyFill="1" applyBorder="1" applyAlignment="1">
      <alignment horizontal="right" vertical="center" wrapText="1"/>
    </xf>
    <xf numFmtId="166" fontId="5" fillId="7" borderId="1" xfId="6" applyNumberFormat="1" applyFont="1" applyFill="1" applyBorder="1" applyAlignment="1">
      <alignment horizontal="right" vertical="center" wrapText="1"/>
    </xf>
    <xf numFmtId="0" fontId="0" fillId="17" borderId="0" xfId="0" applyFill="1"/>
    <xf numFmtId="10" fontId="24" fillId="18" borderId="1" xfId="2" applyNumberFormat="1" applyFont="1" applyFill="1" applyBorder="1" applyAlignment="1">
      <alignment horizontal="center" vertical="center" wrapText="1"/>
    </xf>
    <xf numFmtId="177" fontId="5" fillId="2" borderId="1" xfId="6" applyNumberFormat="1" applyFont="1" applyFill="1" applyBorder="1" applyAlignment="1">
      <alignment horizontal="right" vertical="center" wrapText="1"/>
    </xf>
    <xf numFmtId="166" fontId="5" fillId="2" borderId="1" xfId="6" applyNumberFormat="1" applyFont="1" applyFill="1" applyBorder="1" applyAlignment="1">
      <alignment horizontal="right" vertical="center" wrapText="1"/>
    </xf>
    <xf numFmtId="0" fontId="17" fillId="2" borderId="0" xfId="11" applyFont="1" applyFill="1" applyAlignment="1">
      <alignment vertical="center" wrapText="1"/>
    </xf>
    <xf numFmtId="0" fontId="18" fillId="2" borderId="0" xfId="0" applyFont="1" applyFill="1" applyAlignment="1">
      <alignment horizontal="left" vertical="top" wrapText="1"/>
    </xf>
    <xf numFmtId="0" fontId="16" fillId="2" borderId="0" xfId="11" applyFont="1" applyFill="1" applyAlignment="1">
      <alignment vertical="center" wrapText="1"/>
    </xf>
    <xf numFmtId="0" fontId="5" fillId="2" borderId="0" xfId="11" applyFont="1" applyFill="1" applyAlignment="1">
      <alignment vertical="center" wrapText="1"/>
    </xf>
    <xf numFmtId="10" fontId="24" fillId="10" borderId="1" xfId="2" applyNumberFormat="1" applyFont="1" applyFill="1" applyBorder="1" applyAlignment="1">
      <alignment horizontal="center" vertical="center" wrapText="1"/>
    </xf>
    <xf numFmtId="166" fontId="5" fillId="10" borderId="1" xfId="6" applyNumberFormat="1" applyFont="1" applyFill="1" applyBorder="1" applyAlignment="1">
      <alignment horizontal="right" vertical="center" wrapText="1"/>
    </xf>
    <xf numFmtId="167" fontId="7" fillId="10" borderId="1" xfId="0" applyNumberFormat="1" applyFont="1" applyFill="1" applyBorder="1" applyAlignment="1">
      <alignment vertical="center" wrapText="1"/>
    </xf>
    <xf numFmtId="0" fontId="8" fillId="2" borderId="1" xfId="0" applyFont="1" applyFill="1" applyBorder="1" applyAlignment="1">
      <alignment horizontal="left" vertical="center" wrapText="1"/>
    </xf>
    <xf numFmtId="2" fontId="5" fillId="2" borderId="1" xfId="3" applyNumberFormat="1" applyFont="1" applyFill="1" applyBorder="1" applyAlignment="1">
      <alignment horizontal="center" vertical="center"/>
    </xf>
    <xf numFmtId="0" fontId="5" fillId="2" borderId="1" xfId="4" applyFont="1" applyFill="1" applyBorder="1" applyAlignment="1">
      <alignment horizontal="center" vertical="center"/>
    </xf>
    <xf numFmtId="0" fontId="5" fillId="2" borderId="1" xfId="4" applyFont="1" applyFill="1" applyBorder="1" applyAlignment="1">
      <alignment horizontal="left" vertical="center" wrapText="1"/>
    </xf>
    <xf numFmtId="0" fontId="5" fillId="2" borderId="1" xfId="4" applyFont="1" applyFill="1" applyBorder="1" applyAlignment="1">
      <alignment horizontal="left" vertical="center"/>
    </xf>
    <xf numFmtId="0" fontId="5" fillId="2" borderId="1" xfId="3" applyFont="1" applyFill="1" applyBorder="1" applyAlignment="1">
      <alignment horizontal="left" vertical="center"/>
    </xf>
    <xf numFmtId="0" fontId="5" fillId="2" borderId="1" xfId="3" applyFont="1" applyFill="1" applyBorder="1" applyAlignment="1">
      <alignment horizontal="left" vertical="center" wrapText="1"/>
    </xf>
    <xf numFmtId="0" fontId="10" fillId="2" borderId="1" xfId="0" applyFont="1" applyFill="1" applyBorder="1" applyAlignment="1">
      <alignment horizontal="center" vertical="center" wrapText="1"/>
    </xf>
    <xf numFmtId="2" fontId="6" fillId="2" borderId="1" xfId="0" applyNumberFormat="1" applyFont="1" applyFill="1" applyBorder="1" applyAlignment="1">
      <alignment horizontal="center" vertical="center" wrapText="1"/>
    </xf>
    <xf numFmtId="0" fontId="6" fillId="2" borderId="1" xfId="0" applyFont="1" applyFill="1" applyBorder="1" applyAlignment="1">
      <alignment horizontal="justify" vertical="center" wrapText="1"/>
    </xf>
    <xf numFmtId="0" fontId="11" fillId="2" borderId="1" xfId="3" applyFont="1" applyFill="1" applyBorder="1" applyAlignment="1">
      <alignment horizontal="justify" vertical="center" wrapText="1"/>
    </xf>
    <xf numFmtId="0" fontId="0" fillId="2" borderId="1" xfId="0" applyFill="1" applyBorder="1" applyAlignment="1">
      <alignment horizontal="center" vertical="center"/>
    </xf>
    <xf numFmtId="0" fontId="8" fillId="2" borderId="1" xfId="3" applyFont="1" applyFill="1" applyBorder="1" applyAlignment="1">
      <alignment horizontal="center" vertical="center" wrapText="1"/>
    </xf>
    <xf numFmtId="0" fontId="6" fillId="2" borderId="1" xfId="3" applyFont="1" applyFill="1" applyBorder="1" applyAlignment="1">
      <alignment horizontal="justify" vertical="center" wrapText="1"/>
    </xf>
    <xf numFmtId="2" fontId="8" fillId="2" borderId="1" xfId="3" applyNumberFormat="1" applyFont="1" applyFill="1" applyBorder="1" applyAlignment="1">
      <alignment horizontal="center" vertical="center" wrapText="1"/>
    </xf>
    <xf numFmtId="0" fontId="6" fillId="2" borderId="1" xfId="0" applyFont="1" applyFill="1" applyBorder="1" applyAlignment="1">
      <alignment horizontal="justify" vertical="center"/>
    </xf>
    <xf numFmtId="2" fontId="8" fillId="2" borderId="1" xfId="0" applyNumberFormat="1" applyFont="1" applyFill="1" applyBorder="1" applyAlignment="1">
      <alignment horizontal="center" vertical="center" wrapText="1"/>
    </xf>
    <xf numFmtId="0" fontId="11" fillId="2" borderId="1" xfId="0" applyFont="1" applyFill="1" applyBorder="1" applyAlignment="1">
      <alignment horizontal="justify" vertical="center" wrapText="1"/>
    </xf>
    <xf numFmtId="0" fontId="13" fillId="2" borderId="1" xfId="0" applyFont="1" applyFill="1" applyBorder="1" applyAlignment="1">
      <alignment horizontal="left" vertical="center" wrapText="1"/>
    </xf>
    <xf numFmtId="169" fontId="8" fillId="2" borderId="1" xfId="0" applyNumberFormat="1" applyFont="1" applyFill="1" applyBorder="1" applyAlignment="1">
      <alignment horizontal="center" vertical="center" wrapText="1"/>
    </xf>
    <xf numFmtId="0" fontId="11" fillId="2" borderId="1" xfId="0" applyFont="1" applyFill="1" applyBorder="1" applyAlignment="1">
      <alignment horizontal="justify" vertical="center"/>
    </xf>
    <xf numFmtId="0" fontId="11" fillId="2" borderId="1" xfId="0" applyFont="1" applyFill="1" applyBorder="1" applyAlignment="1">
      <alignment horizontal="left" vertical="center" wrapText="1"/>
    </xf>
    <xf numFmtId="169" fontId="6" fillId="2" borderId="1" xfId="0" applyNumberFormat="1" applyFont="1" applyFill="1" applyBorder="1" applyAlignment="1">
      <alignment horizontal="center" vertical="center" wrapText="1"/>
    </xf>
    <xf numFmtId="170" fontId="8" fillId="2" borderId="1" xfId="0" applyNumberFormat="1" applyFont="1" applyFill="1" applyBorder="1" applyAlignment="1">
      <alignment horizontal="center" vertical="center" wrapText="1"/>
    </xf>
    <xf numFmtId="0" fontId="6" fillId="2" borderId="1" xfId="0" applyFont="1" applyFill="1" applyBorder="1" applyAlignment="1">
      <alignment horizontal="justify" vertical="top" wrapText="1"/>
    </xf>
    <xf numFmtId="0" fontId="6" fillId="2" borderId="1" xfId="0" applyFont="1" applyFill="1" applyBorder="1" applyAlignment="1">
      <alignment horizontal="left" vertical="top" wrapText="1"/>
    </xf>
    <xf numFmtId="44" fontId="5" fillId="2" borderId="1" xfId="1" applyFont="1" applyFill="1" applyBorder="1" applyAlignment="1">
      <alignment vertical="center" wrapText="1"/>
    </xf>
    <xf numFmtId="0" fontId="17" fillId="2" borderId="0" xfId="0" applyFont="1" applyFill="1" applyAlignment="1">
      <alignment vertical="center" wrapText="1"/>
    </xf>
    <xf numFmtId="0" fontId="18" fillId="2" borderId="0" xfId="0" applyFont="1" applyFill="1" applyAlignment="1">
      <alignment vertical="top" wrapText="1"/>
    </xf>
    <xf numFmtId="3" fontId="4" fillId="2" borderId="12" xfId="11" applyNumberFormat="1" applyFont="1" applyFill="1" applyBorder="1" applyAlignment="1">
      <alignment horizontal="center" vertical="center" wrapText="1"/>
    </xf>
    <xf numFmtId="3" fontId="4" fillId="10" borderId="1" xfId="11" applyNumberFormat="1" applyFont="1" applyFill="1" applyBorder="1" applyAlignment="1">
      <alignment horizontal="center" vertical="center" wrapText="1"/>
    </xf>
    <xf numFmtId="171" fontId="4" fillId="10" borderId="1" xfId="12" applyNumberFormat="1" applyFont="1" applyFill="1" applyBorder="1" applyAlignment="1">
      <alignment horizontal="center" vertical="center"/>
    </xf>
    <xf numFmtId="3" fontId="4" fillId="10" borderId="1" xfId="11" applyNumberFormat="1" applyFont="1" applyFill="1" applyBorder="1" applyAlignment="1">
      <alignment horizontal="center" vertical="center"/>
    </xf>
    <xf numFmtId="0" fontId="4" fillId="10" borderId="1" xfId="11" applyFont="1" applyFill="1" applyBorder="1" applyAlignment="1">
      <alignment horizontal="center" vertical="center"/>
    </xf>
    <xf numFmtId="3" fontId="4" fillId="10" borderId="1" xfId="11" applyNumberFormat="1" applyFont="1" applyFill="1" applyBorder="1" applyAlignment="1">
      <alignment horizontal="center"/>
    </xf>
    <xf numFmtId="10" fontId="5" fillId="5" borderId="1" xfId="2" applyNumberFormat="1" applyFont="1" applyFill="1" applyBorder="1" applyAlignment="1">
      <alignment horizontal="center" vertical="center"/>
    </xf>
    <xf numFmtId="171" fontId="4" fillId="2" borderId="1" xfId="12" applyNumberFormat="1" applyFont="1" applyFill="1" applyBorder="1" applyAlignment="1">
      <alignment horizontal="center" vertical="center"/>
    </xf>
    <xf numFmtId="3" fontId="4" fillId="2" borderId="16" xfId="11" applyNumberFormat="1" applyFont="1" applyFill="1" applyBorder="1" applyAlignment="1">
      <alignment vertical="center" wrapText="1"/>
    </xf>
    <xf numFmtId="3" fontId="4" fillId="2" borderId="0" xfId="11" applyNumberFormat="1" applyFont="1" applyFill="1" applyAlignment="1">
      <alignment vertical="center" wrapText="1"/>
    </xf>
    <xf numFmtId="9" fontId="5" fillId="5" borderId="1" xfId="2" applyFont="1" applyFill="1" applyBorder="1" applyAlignment="1">
      <alignment horizontal="center" vertical="center"/>
    </xf>
    <xf numFmtId="171" fontId="4" fillId="10" borderId="13" xfId="12" applyNumberFormat="1" applyFont="1" applyFill="1" applyBorder="1" applyAlignment="1">
      <alignment horizontal="center" vertical="center"/>
    </xf>
    <xf numFmtId="0" fontId="6" fillId="0" borderId="0" xfId="0" applyFont="1" applyAlignment="1">
      <alignment vertical="center"/>
    </xf>
    <xf numFmtId="3" fontId="4" fillId="2" borderId="0" xfId="11" applyNumberFormat="1" applyFont="1" applyFill="1" applyAlignment="1">
      <alignment horizontal="center" vertical="center"/>
    </xf>
    <xf numFmtId="171" fontId="4" fillId="2" borderId="0" xfId="12" applyNumberFormat="1" applyFont="1" applyFill="1" applyBorder="1" applyAlignment="1">
      <alignment horizontal="center" vertical="center"/>
    </xf>
    <xf numFmtId="10" fontId="5" fillId="2" borderId="0" xfId="2" applyNumberFormat="1" applyFont="1" applyFill="1" applyBorder="1" applyAlignment="1">
      <alignment horizontal="center" vertical="center"/>
    </xf>
    <xf numFmtId="168" fontId="4" fillId="8" borderId="1" xfId="3" applyNumberFormat="1" applyFont="1" applyFill="1" applyBorder="1" applyAlignment="1">
      <alignment vertical="center"/>
    </xf>
    <xf numFmtId="44" fontId="32" fillId="0" borderId="1" xfId="1" applyFont="1" applyBorder="1" applyAlignment="1">
      <alignment vertical="center" wrapText="1"/>
    </xf>
    <xf numFmtId="4" fontId="32" fillId="2" borderId="29" xfId="5" applyNumberFormat="1" applyFont="1" applyFill="1" applyBorder="1" applyAlignment="1">
      <alignment vertical="center" wrapText="1"/>
    </xf>
    <xf numFmtId="44" fontId="32" fillId="10" borderId="1" xfId="1" applyFont="1" applyFill="1" applyBorder="1" applyAlignment="1">
      <alignment vertical="center" wrapText="1"/>
    </xf>
    <xf numFmtId="44" fontId="1" fillId="0" borderId="1" xfId="1" applyFont="1" applyBorder="1"/>
    <xf numFmtId="44" fontId="32" fillId="2" borderId="1" xfId="1" applyFont="1" applyFill="1" applyBorder="1" applyAlignment="1">
      <alignment vertical="center" wrapText="1"/>
    </xf>
    <xf numFmtId="4" fontId="32" fillId="10" borderId="1" xfId="5" applyNumberFormat="1" applyFont="1" applyFill="1" applyBorder="1" applyAlignment="1">
      <alignment vertical="center" wrapText="1"/>
    </xf>
    <xf numFmtId="0" fontId="32" fillId="2" borderId="1" xfId="3" applyFont="1" applyFill="1" applyBorder="1" applyAlignment="1">
      <alignment horizontal="center" vertical="center"/>
    </xf>
    <xf numFmtId="0" fontId="33" fillId="14" borderId="12" xfId="13" applyFont="1" applyFill="1" applyBorder="1" applyAlignment="1">
      <alignment horizontal="center" vertical="center" wrapText="1"/>
    </xf>
    <xf numFmtId="10" fontId="36" fillId="18" borderId="1" xfId="2" applyNumberFormat="1" applyFont="1" applyFill="1" applyBorder="1" applyAlignment="1">
      <alignment horizontal="center" vertical="center" wrapText="1"/>
    </xf>
    <xf numFmtId="166" fontId="21" fillId="2" borderId="1" xfId="1" applyNumberFormat="1" applyFont="1" applyFill="1" applyBorder="1" applyAlignment="1">
      <alignment horizontal="right" vertical="center" wrapText="1"/>
    </xf>
    <xf numFmtId="0" fontId="0" fillId="2" borderId="1" xfId="0" applyFill="1" applyBorder="1"/>
    <xf numFmtId="10" fontId="24" fillId="2" borderId="1" xfId="2" applyNumberFormat="1" applyFont="1" applyFill="1" applyBorder="1" applyAlignment="1">
      <alignment horizontal="center" vertical="center" wrapText="1"/>
    </xf>
    <xf numFmtId="44" fontId="32" fillId="2" borderId="29" xfId="1" applyFont="1" applyFill="1" applyBorder="1" applyAlignment="1">
      <alignment vertical="center" wrapText="1"/>
    </xf>
    <xf numFmtId="44" fontId="5" fillId="2" borderId="18" xfId="1" applyFont="1" applyFill="1" applyBorder="1" applyAlignment="1">
      <alignment vertical="center" wrapText="1"/>
    </xf>
    <xf numFmtId="44" fontId="5" fillId="0" borderId="1" xfId="1" applyFont="1" applyBorder="1" applyAlignment="1">
      <alignment horizontal="right" vertical="center" wrapText="1"/>
    </xf>
    <xf numFmtId="44" fontId="7" fillId="2" borderId="1" xfId="1" applyFont="1" applyFill="1" applyBorder="1" applyAlignment="1">
      <alignment vertical="center" wrapText="1"/>
    </xf>
    <xf numFmtId="44" fontId="5" fillId="10" borderId="1" xfId="1" applyFont="1" applyFill="1" applyBorder="1" applyAlignment="1">
      <alignment horizontal="right" vertical="center" wrapText="1"/>
    </xf>
    <xf numFmtId="44" fontId="7" fillId="10" borderId="1" xfId="1" applyFont="1" applyFill="1" applyBorder="1" applyAlignment="1">
      <alignment vertical="center" wrapText="1"/>
    </xf>
    <xf numFmtId="44" fontId="5" fillId="2" borderId="29" xfId="1" applyFont="1" applyFill="1" applyBorder="1" applyAlignment="1">
      <alignment vertical="center" wrapText="1"/>
    </xf>
    <xf numFmtId="44" fontId="5" fillId="10" borderId="1" xfId="1" applyFont="1" applyFill="1" applyBorder="1" applyAlignment="1">
      <alignment vertical="center" wrapText="1"/>
    </xf>
    <xf numFmtId="168" fontId="4" fillId="10" borderId="1" xfId="3" applyNumberFormat="1" applyFont="1" applyFill="1" applyBorder="1" applyAlignment="1">
      <alignment vertical="center"/>
    </xf>
    <xf numFmtId="0" fontId="0" fillId="10" borderId="0" xfId="0" applyFill="1"/>
    <xf numFmtId="44" fontId="4" fillId="4" borderId="1" xfId="1" applyFont="1" applyFill="1" applyBorder="1" applyAlignment="1">
      <alignment horizontal="right" vertical="center"/>
    </xf>
    <xf numFmtId="44" fontId="5" fillId="0" borderId="12" xfId="1" applyFont="1" applyBorder="1" applyAlignment="1">
      <alignment vertical="center" wrapText="1"/>
    </xf>
    <xf numFmtId="0" fontId="8" fillId="2" borderId="0" xfId="0" applyFont="1" applyFill="1" applyAlignment="1">
      <alignment vertical="center"/>
    </xf>
    <xf numFmtId="44" fontId="5" fillId="13" borderId="1" xfId="1" applyFont="1" applyFill="1" applyBorder="1" applyAlignment="1">
      <alignment vertical="center" wrapText="1"/>
    </xf>
    <xf numFmtId="44" fontId="0" fillId="2" borderId="0" xfId="1" applyFont="1" applyFill="1"/>
    <xf numFmtId="44" fontId="5" fillId="17" borderId="1" xfId="1" applyFont="1" applyFill="1" applyBorder="1" applyAlignment="1">
      <alignment vertical="center" wrapText="1"/>
    </xf>
    <xf numFmtId="44" fontId="5" fillId="19" borderId="1" xfId="1" applyFont="1" applyFill="1" applyBorder="1" applyAlignment="1">
      <alignment vertical="center" wrapText="1"/>
    </xf>
    <xf numFmtId="44" fontId="5" fillId="20" borderId="1" xfId="1" applyFont="1" applyFill="1" applyBorder="1" applyAlignment="1">
      <alignment vertical="center" wrapText="1"/>
    </xf>
    <xf numFmtId="44" fontId="4" fillId="2" borderId="29" xfId="1" applyFont="1" applyFill="1" applyBorder="1" applyAlignment="1">
      <alignment vertical="center"/>
    </xf>
    <xf numFmtId="44" fontId="4" fillId="3" borderId="1" xfId="1" applyFont="1" applyFill="1" applyBorder="1" applyAlignment="1">
      <alignment vertical="center"/>
    </xf>
    <xf numFmtId="44" fontId="4" fillId="2" borderId="1" xfId="1" applyFont="1" applyFill="1" applyBorder="1" applyAlignment="1">
      <alignment vertical="center"/>
    </xf>
    <xf numFmtId="44" fontId="4" fillId="5" borderId="1" xfId="1" applyFont="1" applyFill="1" applyBorder="1" applyAlignment="1">
      <alignment vertical="center"/>
    </xf>
    <xf numFmtId="44" fontId="5" fillId="2" borderId="1" xfId="1" applyFont="1" applyFill="1" applyBorder="1" applyAlignment="1">
      <alignment horizontal="right" vertical="center" wrapText="1"/>
    </xf>
    <xf numFmtId="2" fontId="18" fillId="2" borderId="1" xfId="3" applyNumberFormat="1" applyFont="1" applyFill="1" applyBorder="1" applyAlignment="1">
      <alignment horizontal="center" vertical="center"/>
    </xf>
    <xf numFmtId="170" fontId="5" fillId="2" borderId="1" xfId="3" applyNumberFormat="1" applyFont="1" applyFill="1" applyBorder="1" applyAlignment="1">
      <alignment horizontal="center" vertical="center"/>
    </xf>
    <xf numFmtId="170" fontId="5" fillId="0" borderId="1" xfId="3" applyNumberFormat="1" applyFont="1" applyBorder="1" applyAlignment="1">
      <alignment horizontal="center" vertical="center"/>
    </xf>
    <xf numFmtId="10" fontId="21" fillId="21" borderId="1" xfId="2" applyNumberFormat="1" applyFont="1" applyFill="1" applyBorder="1" applyAlignment="1">
      <alignment horizontal="center" vertical="center" wrapText="1"/>
    </xf>
    <xf numFmtId="0" fontId="5" fillId="2" borderId="1" xfId="3" applyFont="1" applyFill="1" applyBorder="1" applyAlignment="1">
      <alignment horizontal="center" vertical="center"/>
    </xf>
    <xf numFmtId="3" fontId="4" fillId="10" borderId="1" xfId="11" applyNumberFormat="1" applyFont="1" applyFill="1" applyBorder="1" applyAlignment="1">
      <alignment horizontal="center" vertical="center"/>
    </xf>
    <xf numFmtId="3" fontId="4" fillId="10" borderId="1" xfId="11" applyNumberFormat="1" applyFont="1" applyFill="1" applyBorder="1" applyAlignment="1">
      <alignment horizontal="center"/>
    </xf>
    <xf numFmtId="0" fontId="4" fillId="10" borderId="1" xfId="11" applyFont="1" applyFill="1" applyBorder="1" applyAlignment="1">
      <alignment horizontal="center" vertical="center"/>
    </xf>
    <xf numFmtId="0" fontId="4" fillId="0" borderId="23" xfId="4" applyFont="1" applyBorder="1" applyAlignment="1">
      <alignment horizontal="center" vertical="center" wrapText="1"/>
    </xf>
    <xf numFmtId="0" fontId="4" fillId="0" borderId="24" xfId="4" applyFont="1" applyBorder="1" applyAlignment="1">
      <alignment horizontal="center" vertical="center" wrapText="1"/>
    </xf>
    <xf numFmtId="0" fontId="5" fillId="0" borderId="1" xfId="3" applyFont="1" applyBorder="1" applyAlignment="1">
      <alignment horizontal="center" vertical="center"/>
    </xf>
    <xf numFmtId="3" fontId="4" fillId="10" borderId="1" xfId="11" applyNumberFormat="1" applyFont="1" applyFill="1" applyBorder="1" applyAlignment="1">
      <alignment horizontal="center" vertical="center" wrapText="1"/>
    </xf>
    <xf numFmtId="171" fontId="4" fillId="10" borderId="1" xfId="12" applyNumberFormat="1" applyFont="1" applyFill="1" applyBorder="1" applyAlignment="1">
      <alignment horizontal="center" vertical="center"/>
    </xf>
    <xf numFmtId="10" fontId="0" fillId="2" borderId="0" xfId="0" applyNumberFormat="1" applyFill="1"/>
    <xf numFmtId="0" fontId="0" fillId="2" borderId="0" xfId="0" applyFill="1" applyBorder="1"/>
    <xf numFmtId="0" fontId="2" fillId="2" borderId="0" xfId="0" applyFont="1" applyFill="1" applyBorder="1"/>
    <xf numFmtId="0" fontId="19" fillId="2" borderId="0" xfId="0" applyFont="1" applyFill="1" applyBorder="1" applyAlignment="1">
      <alignment vertical="center" wrapText="1"/>
    </xf>
    <xf numFmtId="0" fontId="19" fillId="2" borderId="0" xfId="0" applyFont="1" applyFill="1" applyBorder="1" applyAlignment="1">
      <alignment horizontal="center" vertical="center" wrapText="1"/>
    </xf>
    <xf numFmtId="10" fontId="0" fillId="2" borderId="0" xfId="0" applyNumberFormat="1" applyFill="1" applyBorder="1"/>
    <xf numFmtId="0" fontId="2" fillId="2" borderId="0" xfId="0" applyFont="1" applyFill="1" applyBorder="1" applyAlignment="1">
      <alignment vertical="center"/>
    </xf>
    <xf numFmtId="0" fontId="4" fillId="2" borderId="0" xfId="3" applyFont="1" applyFill="1" applyBorder="1" applyAlignment="1">
      <alignment horizontal="center" vertical="center" wrapText="1"/>
    </xf>
    <xf numFmtId="0" fontId="22" fillId="2" borderId="0" xfId="0" applyFont="1" applyFill="1" applyBorder="1" applyAlignment="1">
      <alignment horizontal="center" vertical="center"/>
    </xf>
    <xf numFmtId="0" fontId="15" fillId="2" borderId="0" xfId="0" applyFont="1" applyFill="1" applyBorder="1" applyAlignment="1">
      <alignment horizontal="center" vertical="center" wrapText="1"/>
    </xf>
    <xf numFmtId="0" fontId="4" fillId="3" borderId="39" xfId="3" applyFont="1" applyFill="1" applyBorder="1" applyAlignment="1">
      <alignment vertical="center"/>
    </xf>
    <xf numFmtId="0" fontId="4" fillId="3" borderId="13" xfId="3" applyFont="1" applyFill="1" applyBorder="1" applyAlignment="1">
      <alignment vertical="center"/>
    </xf>
    <xf numFmtId="170" fontId="5" fillId="0" borderId="11" xfId="3" applyNumberFormat="1" applyFont="1" applyBorder="1" applyAlignment="1">
      <alignment horizontal="center" vertical="center"/>
    </xf>
    <xf numFmtId="44" fontId="0" fillId="2" borderId="0" xfId="1" applyFont="1" applyFill="1" applyBorder="1"/>
    <xf numFmtId="44" fontId="7" fillId="2" borderId="14" xfId="1" applyFont="1" applyFill="1" applyBorder="1" applyAlignment="1">
      <alignment vertical="center" wrapText="1"/>
    </xf>
    <xf numFmtId="2" fontId="5" fillId="0" borderId="11" xfId="3" applyNumberFormat="1" applyFont="1" applyBorder="1" applyAlignment="1">
      <alignment horizontal="center" vertical="center"/>
    </xf>
    <xf numFmtId="2" fontId="5" fillId="2" borderId="11" xfId="3" applyNumberFormat="1" applyFont="1" applyFill="1" applyBorder="1" applyAlignment="1">
      <alignment horizontal="center" vertical="center"/>
    </xf>
    <xf numFmtId="44" fontId="4" fillId="4" borderId="14" xfId="1" applyFont="1" applyFill="1" applyBorder="1" applyAlignment="1">
      <alignment horizontal="right" vertical="center"/>
    </xf>
    <xf numFmtId="2" fontId="4" fillId="3" borderId="11" xfId="3" applyNumberFormat="1" applyFont="1" applyFill="1" applyBorder="1" applyAlignment="1">
      <alignment vertical="center"/>
    </xf>
    <xf numFmtId="44" fontId="4" fillId="3" borderId="14" xfId="1" applyFont="1" applyFill="1" applyBorder="1" applyAlignment="1">
      <alignment vertical="center"/>
    </xf>
    <xf numFmtId="170" fontId="5" fillId="2" borderId="11" xfId="3" applyNumberFormat="1" applyFont="1" applyFill="1" applyBorder="1" applyAlignment="1">
      <alignment horizontal="center" vertical="center"/>
    </xf>
    <xf numFmtId="0" fontId="5" fillId="2" borderId="11" xfId="3" applyFont="1" applyFill="1" applyBorder="1" applyAlignment="1">
      <alignment horizontal="center" vertical="center"/>
    </xf>
    <xf numFmtId="0" fontId="4" fillId="3" borderId="11" xfId="3" applyFont="1" applyFill="1" applyBorder="1" applyAlignment="1">
      <alignment vertical="center"/>
    </xf>
    <xf numFmtId="0" fontId="5" fillId="0" borderId="11" xfId="3" applyFont="1" applyBorder="1" applyAlignment="1">
      <alignment horizontal="center" vertical="center"/>
    </xf>
    <xf numFmtId="0" fontId="8" fillId="2" borderId="11" xfId="0" applyFont="1" applyFill="1" applyBorder="1" applyAlignment="1">
      <alignment horizontal="center" vertical="center" wrapText="1"/>
    </xf>
    <xf numFmtId="2" fontId="8" fillId="2" borderId="11" xfId="0" applyNumberFormat="1" applyFont="1" applyFill="1" applyBorder="1" applyAlignment="1">
      <alignment horizontal="center" vertical="center" wrapText="1"/>
    </xf>
    <xf numFmtId="0" fontId="4" fillId="2" borderId="11" xfId="3" applyFont="1" applyFill="1" applyBorder="1" applyAlignment="1">
      <alignment vertical="center"/>
    </xf>
    <xf numFmtId="44" fontId="4" fillId="2" borderId="14" xfId="1" applyFont="1" applyFill="1" applyBorder="1" applyAlignment="1">
      <alignment vertical="center"/>
    </xf>
    <xf numFmtId="44" fontId="4" fillId="5" borderId="14" xfId="1" applyFont="1" applyFill="1" applyBorder="1" applyAlignment="1">
      <alignment vertical="center"/>
    </xf>
    <xf numFmtId="0" fontId="8" fillId="2" borderId="11" xfId="3" applyFont="1" applyFill="1" applyBorder="1" applyAlignment="1">
      <alignment horizontal="center" vertical="center" wrapText="1"/>
    </xf>
    <xf numFmtId="2" fontId="8" fillId="2" borderId="11" xfId="3" applyNumberFormat="1" applyFont="1" applyFill="1" applyBorder="1" applyAlignment="1">
      <alignment horizontal="center" vertical="center" wrapText="1"/>
    </xf>
    <xf numFmtId="169" fontId="8" fillId="2" borderId="11" xfId="0" applyNumberFormat="1" applyFont="1" applyFill="1" applyBorder="1" applyAlignment="1">
      <alignment horizontal="center" vertical="center" wrapText="1"/>
    </xf>
    <xf numFmtId="0" fontId="6" fillId="2" borderId="11" xfId="0" applyFont="1" applyFill="1" applyBorder="1" applyAlignment="1">
      <alignment horizontal="center" vertical="center" wrapText="1"/>
    </xf>
    <xf numFmtId="169" fontId="6" fillId="2" borderId="11" xfId="0" applyNumberFormat="1" applyFont="1" applyFill="1" applyBorder="1" applyAlignment="1">
      <alignment horizontal="center" vertical="center" wrapText="1"/>
    </xf>
    <xf numFmtId="0" fontId="15" fillId="6" borderId="11" xfId="0" applyFont="1" applyFill="1" applyBorder="1" applyAlignment="1">
      <alignment horizontal="center" vertical="center" wrapText="1"/>
    </xf>
    <xf numFmtId="0" fontId="8" fillId="0" borderId="11" xfId="0" applyFont="1" applyBorder="1" applyAlignment="1">
      <alignment horizontal="center" vertical="center" wrapText="1"/>
    </xf>
    <xf numFmtId="0" fontId="6" fillId="0" borderId="11" xfId="0" applyFont="1" applyBorder="1" applyAlignment="1">
      <alignment horizontal="center" vertical="center" wrapText="1"/>
    </xf>
    <xf numFmtId="2" fontId="6" fillId="2" borderId="11" xfId="0" applyNumberFormat="1" applyFont="1" applyFill="1" applyBorder="1" applyAlignment="1">
      <alignment horizontal="center" vertical="center" wrapText="1"/>
    </xf>
    <xf numFmtId="2" fontId="6" fillId="0" borderId="11" xfId="0" applyNumberFormat="1" applyFont="1" applyBorder="1" applyAlignment="1">
      <alignment horizontal="center" vertical="center" wrapText="1"/>
    </xf>
    <xf numFmtId="2" fontId="8" fillId="0" borderId="11" xfId="0" applyNumberFormat="1" applyFont="1" applyBorder="1" applyAlignment="1">
      <alignment horizontal="center" vertical="center" wrapText="1"/>
    </xf>
    <xf numFmtId="170" fontId="8" fillId="2" borderId="11" xfId="0" applyNumberFormat="1" applyFont="1" applyFill="1" applyBorder="1" applyAlignment="1">
      <alignment horizontal="center" vertical="center" wrapText="1"/>
    </xf>
    <xf numFmtId="168" fontId="4" fillId="8" borderId="14" xfId="3" applyNumberFormat="1" applyFont="1" applyFill="1" applyBorder="1" applyAlignment="1">
      <alignment vertical="center"/>
    </xf>
    <xf numFmtId="49" fontId="4" fillId="0" borderId="38" xfId="7" applyNumberFormat="1" applyFont="1" applyBorder="1" applyAlignment="1">
      <alignment horizontal="right" vertical="center"/>
    </xf>
    <xf numFmtId="49" fontId="4" fillId="0" borderId="0" xfId="7" applyNumberFormat="1" applyFont="1" applyBorder="1" applyAlignment="1">
      <alignment horizontal="right" vertical="center"/>
    </xf>
    <xf numFmtId="49" fontId="4" fillId="2" borderId="0" xfId="7" applyNumberFormat="1" applyFont="1" applyFill="1" applyBorder="1" applyAlignment="1">
      <alignment horizontal="right" vertical="center"/>
    </xf>
    <xf numFmtId="171" fontId="4" fillId="0" borderId="0" xfId="7" applyNumberFormat="1" applyFont="1" applyBorder="1" applyAlignment="1">
      <alignment vertical="center"/>
    </xf>
    <xf numFmtId="0" fontId="0" fillId="2" borderId="36" xfId="0" applyFill="1" applyBorder="1"/>
    <xf numFmtId="0" fontId="16" fillId="2" borderId="38" xfId="11" applyFont="1" applyFill="1" applyBorder="1" applyAlignment="1">
      <alignment vertical="center" wrapText="1"/>
    </xf>
    <xf numFmtId="0" fontId="5" fillId="2" borderId="38" xfId="11" applyFont="1" applyFill="1" applyBorder="1" applyAlignment="1">
      <alignment vertical="center" wrapText="1"/>
    </xf>
    <xf numFmtId="0" fontId="17" fillId="2" borderId="38" xfId="11" applyFont="1" applyFill="1" applyBorder="1" applyAlignment="1">
      <alignment vertical="center" wrapText="1"/>
    </xf>
    <xf numFmtId="0" fontId="17" fillId="2" borderId="38" xfId="0" applyFont="1" applyFill="1" applyBorder="1" applyAlignment="1">
      <alignment vertical="center" wrapText="1"/>
    </xf>
    <xf numFmtId="0" fontId="18" fillId="2" borderId="22" xfId="0" applyFont="1" applyFill="1" applyBorder="1" applyAlignment="1">
      <alignment vertical="top" wrapText="1"/>
    </xf>
    <xf numFmtId="171" fontId="4" fillId="10" borderId="41" xfId="12" applyNumberFormat="1" applyFont="1" applyFill="1" applyBorder="1" applyAlignment="1">
      <alignment horizontal="center" vertical="center"/>
    </xf>
    <xf numFmtId="3" fontId="4" fillId="10" borderId="41" xfId="11" applyNumberFormat="1" applyFont="1" applyFill="1" applyBorder="1" applyAlignment="1">
      <alignment horizontal="center" vertical="center"/>
    </xf>
    <xf numFmtId="0" fontId="0" fillId="2" borderId="23" xfId="0" applyFill="1" applyBorder="1"/>
    <xf numFmtId="0" fontId="2" fillId="2" borderId="23" xfId="0" applyFont="1" applyFill="1" applyBorder="1"/>
    <xf numFmtId="0" fontId="38" fillId="0" borderId="0" xfId="0" applyFont="1"/>
    <xf numFmtId="0" fontId="0" fillId="2" borderId="37" xfId="0" applyFill="1" applyBorder="1" applyAlignment="1">
      <alignment horizontal="center"/>
    </xf>
    <xf numFmtId="0" fontId="0" fillId="2" borderId="0" xfId="0" applyFill="1" applyAlignment="1">
      <alignment horizontal="center"/>
    </xf>
    <xf numFmtId="175" fontId="20" fillId="14" borderId="25" xfId="0" applyNumberFormat="1" applyFont="1" applyFill="1" applyBorder="1" applyAlignment="1">
      <alignment horizontal="center" vertical="center" wrapText="1"/>
    </xf>
    <xf numFmtId="175" fontId="20" fillId="14" borderId="28" xfId="0" applyNumberFormat="1" applyFont="1" applyFill="1" applyBorder="1" applyAlignment="1">
      <alignment horizontal="center" vertical="center" wrapText="1"/>
    </xf>
    <xf numFmtId="175" fontId="11" fillId="11" borderId="4" xfId="0" applyNumberFormat="1" applyFont="1" applyFill="1" applyBorder="1" applyAlignment="1">
      <alignment horizontal="center" vertical="center"/>
    </xf>
    <xf numFmtId="0" fontId="2" fillId="9" borderId="5" xfId="0" applyFont="1" applyFill="1" applyBorder="1" applyAlignment="1">
      <alignment horizontal="center"/>
    </xf>
    <xf numFmtId="0" fontId="2" fillId="9" borderId="6" xfId="0" applyFont="1" applyFill="1" applyBorder="1" applyAlignment="1">
      <alignment horizontal="center"/>
    </xf>
    <xf numFmtId="0" fontId="2" fillId="9" borderId="7" xfId="0" applyFont="1" applyFill="1" applyBorder="1" applyAlignment="1">
      <alignment horizontal="center"/>
    </xf>
    <xf numFmtId="0" fontId="19" fillId="10" borderId="5" xfId="0" applyFont="1" applyFill="1" applyBorder="1" applyAlignment="1">
      <alignment horizontal="center" vertical="center" wrapText="1"/>
    </xf>
    <xf numFmtId="0" fontId="19" fillId="10" borderId="7" xfId="0" applyFont="1" applyFill="1" applyBorder="1" applyAlignment="1">
      <alignment horizontal="center" vertical="center" wrapText="1"/>
    </xf>
    <xf numFmtId="0" fontId="4" fillId="2" borderId="25" xfId="3" applyFont="1" applyFill="1" applyBorder="1" applyAlignment="1">
      <alignment horizontal="center" vertical="center" wrapText="1"/>
    </xf>
    <xf numFmtId="0" fontId="4" fillId="2" borderId="28" xfId="3" applyFont="1" applyFill="1" applyBorder="1" applyAlignment="1">
      <alignment horizontal="center" vertical="center" wrapText="1"/>
    </xf>
    <xf numFmtId="0" fontId="4" fillId="2" borderId="26" xfId="3" applyFont="1" applyFill="1" applyBorder="1" applyAlignment="1">
      <alignment horizontal="center" vertical="center" wrapText="1"/>
    </xf>
    <xf numFmtId="0" fontId="4" fillId="0" borderId="20" xfId="4" applyFont="1" applyBorder="1" applyAlignment="1">
      <alignment horizontal="center" vertical="center" wrapText="1"/>
    </xf>
    <xf numFmtId="0" fontId="4" fillId="0" borderId="21" xfId="4" applyFont="1" applyBorder="1" applyAlignment="1">
      <alignment horizontal="center" vertical="center" wrapText="1"/>
    </xf>
    <xf numFmtId="0" fontId="4" fillId="0" borderId="23" xfId="4" applyFont="1" applyBorder="1" applyAlignment="1">
      <alignment horizontal="center" vertical="center" wrapText="1"/>
    </xf>
    <xf numFmtId="0" fontId="4" fillId="0" borderId="24" xfId="4" applyFont="1" applyBorder="1" applyAlignment="1">
      <alignment horizontal="center" vertical="center" wrapText="1"/>
    </xf>
    <xf numFmtId="0" fontId="4" fillId="2" borderId="25" xfId="3" applyFont="1" applyFill="1" applyBorder="1" applyAlignment="1">
      <alignment horizontal="center" vertical="center"/>
    </xf>
    <xf numFmtId="0" fontId="4" fillId="2" borderId="28" xfId="3" applyFont="1" applyFill="1" applyBorder="1" applyAlignment="1">
      <alignment horizontal="center" vertical="center"/>
    </xf>
    <xf numFmtId="0" fontId="4" fillId="2" borderId="26" xfId="3" applyFont="1" applyFill="1" applyBorder="1" applyAlignment="1">
      <alignment horizontal="center" vertical="center"/>
    </xf>
    <xf numFmtId="4" fontId="4" fillId="2" borderId="12" xfId="3" applyNumberFormat="1" applyFont="1" applyFill="1" applyBorder="1" applyAlignment="1">
      <alignment horizontal="center" vertical="center" wrapText="1"/>
    </xf>
    <xf numFmtId="4" fontId="4" fillId="2" borderId="1" xfId="3" applyNumberFormat="1" applyFont="1" applyFill="1" applyBorder="1" applyAlignment="1">
      <alignment horizontal="center" vertical="center" wrapText="1"/>
    </xf>
    <xf numFmtId="0" fontId="0" fillId="0" borderId="25" xfId="0" applyBorder="1" applyAlignment="1">
      <alignment horizontal="center"/>
    </xf>
    <xf numFmtId="0" fontId="0" fillId="0" borderId="26" xfId="0" applyBorder="1" applyAlignment="1">
      <alignment horizontal="center"/>
    </xf>
    <xf numFmtId="0" fontId="35" fillId="0" borderId="19" xfId="0" applyFont="1" applyBorder="1" applyAlignment="1">
      <alignment horizontal="center" vertical="center" wrapText="1"/>
    </xf>
    <xf numFmtId="0" fontId="35" fillId="0" borderId="20" xfId="0" applyFont="1" applyBorder="1" applyAlignment="1">
      <alignment horizontal="center" vertical="center" wrapText="1"/>
    </xf>
    <xf numFmtId="0" fontId="35" fillId="0" borderId="21" xfId="0" applyFont="1" applyBorder="1" applyAlignment="1">
      <alignment horizontal="center" vertical="center" wrapText="1"/>
    </xf>
    <xf numFmtId="0" fontId="35" fillId="0" borderId="22" xfId="0" applyFont="1" applyBorder="1" applyAlignment="1">
      <alignment horizontal="center" vertical="center" wrapText="1"/>
    </xf>
    <xf numFmtId="0" fontId="35" fillId="0" borderId="23" xfId="0" applyFont="1" applyBorder="1" applyAlignment="1">
      <alignment horizontal="center" vertical="center" wrapText="1"/>
    </xf>
    <xf numFmtId="0" fontId="35" fillId="0" borderId="24" xfId="0" applyFont="1" applyBorder="1" applyAlignment="1">
      <alignment horizontal="center" vertical="center" wrapText="1"/>
    </xf>
    <xf numFmtId="0" fontId="19" fillId="10" borderId="19" xfId="0" applyFont="1" applyFill="1" applyBorder="1" applyAlignment="1">
      <alignment horizontal="center" vertical="center" wrapText="1"/>
    </xf>
    <xf numFmtId="0" fontId="19" fillId="10" borderId="21" xfId="0" applyFont="1" applyFill="1" applyBorder="1" applyAlignment="1">
      <alignment horizontal="center" vertical="center" wrapText="1"/>
    </xf>
    <xf numFmtId="0" fontId="19" fillId="10" borderId="22" xfId="0" applyFont="1" applyFill="1" applyBorder="1" applyAlignment="1">
      <alignment horizontal="center" vertical="center" wrapText="1"/>
    </xf>
    <xf numFmtId="0" fontId="19" fillId="10" borderId="24" xfId="0" applyFont="1" applyFill="1" applyBorder="1" applyAlignment="1">
      <alignment horizontal="center" vertical="center" wrapText="1"/>
    </xf>
    <xf numFmtId="4" fontId="4" fillId="2" borderId="8" xfId="3" applyNumberFormat="1" applyFont="1" applyFill="1" applyBorder="1" applyAlignment="1">
      <alignment horizontal="center" vertical="center" wrapText="1"/>
    </xf>
    <xf numFmtId="4" fontId="4" fillId="2" borderId="2" xfId="3" applyNumberFormat="1" applyFont="1" applyFill="1" applyBorder="1" applyAlignment="1">
      <alignment horizontal="center" vertical="center" wrapText="1"/>
    </xf>
    <xf numFmtId="4" fontId="4" fillId="2" borderId="32" xfId="3" applyNumberFormat="1" applyFont="1" applyFill="1" applyBorder="1" applyAlignment="1">
      <alignment horizontal="center" vertical="center" wrapText="1"/>
    </xf>
    <xf numFmtId="4" fontId="4" fillId="2" borderId="33" xfId="3" applyNumberFormat="1" applyFont="1" applyFill="1" applyBorder="1" applyAlignment="1">
      <alignment horizontal="center" vertical="center" wrapText="1"/>
    </xf>
    <xf numFmtId="3" fontId="4" fillId="10" borderId="18" xfId="11" applyNumberFormat="1" applyFont="1" applyFill="1" applyBorder="1" applyAlignment="1">
      <alignment horizontal="center" vertical="center"/>
    </xf>
    <xf numFmtId="3" fontId="4" fillId="10" borderId="1" xfId="11" applyNumberFormat="1" applyFont="1" applyFill="1" applyBorder="1" applyAlignment="1">
      <alignment horizontal="center" vertical="center"/>
    </xf>
    <xf numFmtId="0" fontId="5" fillId="0" borderId="9" xfId="10" applyFont="1" applyBorder="1" applyAlignment="1">
      <alignment horizontal="center" vertical="center"/>
    </xf>
    <xf numFmtId="0" fontId="5" fillId="0" borderId="10" xfId="10" applyFont="1" applyBorder="1" applyAlignment="1">
      <alignment horizontal="center" vertical="center"/>
    </xf>
    <xf numFmtId="0" fontId="23" fillId="2" borderId="11" xfId="11" applyFont="1" applyFill="1" applyBorder="1" applyAlignment="1">
      <alignment vertical="center" wrapText="1"/>
    </xf>
    <xf numFmtId="0" fontId="23" fillId="2" borderId="1" xfId="11" applyFont="1" applyFill="1" applyBorder="1" applyAlignment="1">
      <alignment vertical="center" wrapText="1"/>
    </xf>
    <xf numFmtId="3" fontId="4" fillId="10" borderId="12" xfId="11" applyNumberFormat="1" applyFont="1" applyFill="1" applyBorder="1" applyAlignment="1">
      <alignment horizontal="center" vertical="center" wrapText="1"/>
    </xf>
    <xf numFmtId="0" fontId="13" fillId="2" borderId="11" xfId="11" applyFont="1" applyFill="1" applyBorder="1" applyAlignment="1">
      <alignment vertical="center" wrapText="1"/>
    </xf>
    <xf numFmtId="0" fontId="13" fillId="2" borderId="1" xfId="11" applyFont="1" applyFill="1" applyBorder="1" applyAlignment="1">
      <alignment vertical="center" wrapText="1"/>
    </xf>
    <xf numFmtId="0" fontId="27" fillId="2" borderId="11" xfId="11" applyFont="1" applyFill="1" applyBorder="1" applyAlignment="1">
      <alignment vertical="center" wrapText="1"/>
    </xf>
    <xf numFmtId="0" fontId="27" fillId="2" borderId="1" xfId="11" applyFont="1" applyFill="1" applyBorder="1" applyAlignment="1">
      <alignment vertical="center" wrapText="1"/>
    </xf>
    <xf numFmtId="0" fontId="27" fillId="2" borderId="15" xfId="0" applyFont="1" applyFill="1" applyBorder="1" applyAlignment="1">
      <alignment horizontal="left" vertical="center" wrapText="1"/>
    </xf>
    <xf numFmtId="0" fontId="27" fillId="2" borderId="16" xfId="0" applyFont="1" applyFill="1" applyBorder="1" applyAlignment="1">
      <alignment horizontal="left" vertical="center" wrapText="1"/>
    </xf>
    <xf numFmtId="0" fontId="27" fillId="2" borderId="17" xfId="0" applyFont="1" applyFill="1" applyBorder="1" applyAlignment="1">
      <alignment horizontal="left" vertical="center" wrapText="1"/>
    </xf>
    <xf numFmtId="3" fontId="4" fillId="10" borderId="1" xfId="11" applyNumberFormat="1" applyFont="1" applyFill="1" applyBorder="1" applyAlignment="1">
      <alignment horizontal="center" wrapText="1"/>
    </xf>
    <xf numFmtId="3" fontId="4" fillId="10" borderId="1" xfId="11" applyNumberFormat="1" applyFont="1" applyFill="1" applyBorder="1" applyAlignment="1">
      <alignment horizontal="center"/>
    </xf>
    <xf numFmtId="0" fontId="4" fillId="10" borderId="1" xfId="11" applyFont="1" applyFill="1" applyBorder="1" applyAlignment="1">
      <alignment horizontal="center" vertical="center" wrapText="1"/>
    </xf>
    <xf numFmtId="0" fontId="4" fillId="10" borderId="1" xfId="11" applyFont="1" applyFill="1" applyBorder="1" applyAlignment="1">
      <alignment horizontal="center" vertical="center"/>
    </xf>
    <xf numFmtId="49" fontId="4" fillId="4" borderId="1" xfId="3" applyNumberFormat="1" applyFont="1" applyFill="1" applyBorder="1" applyAlignment="1">
      <alignment horizontal="left" vertical="center"/>
    </xf>
    <xf numFmtId="49" fontId="9" fillId="0" borderId="1" xfId="0" applyNumberFormat="1" applyFont="1" applyBorder="1" applyAlignment="1">
      <alignment vertical="center"/>
    </xf>
    <xf numFmtId="0" fontId="8" fillId="0" borderId="19" xfId="0" applyFont="1" applyBorder="1" applyAlignment="1">
      <alignment horizontal="left" wrapText="1"/>
    </xf>
    <xf numFmtId="0" fontId="8" fillId="0" borderId="20" xfId="0" applyFont="1" applyBorder="1" applyAlignment="1">
      <alignment horizontal="left"/>
    </xf>
    <xf numFmtId="0" fontId="8" fillId="0" borderId="21" xfId="0" applyFont="1" applyBorder="1" applyAlignment="1">
      <alignment horizontal="left"/>
    </xf>
    <xf numFmtId="0" fontId="8" fillId="0" borderId="38" xfId="0" applyFont="1" applyBorder="1" applyAlignment="1">
      <alignment horizontal="left"/>
    </xf>
    <xf numFmtId="0" fontId="8" fillId="0" borderId="0" xfId="0" applyFont="1" applyBorder="1" applyAlignment="1">
      <alignment horizontal="left"/>
    </xf>
    <xf numFmtId="0" fontId="8" fillId="0" borderId="36" xfId="0" applyFont="1" applyBorder="1" applyAlignment="1">
      <alignment horizontal="left"/>
    </xf>
    <xf numFmtId="0" fontId="8" fillId="0" borderId="22" xfId="0" applyFont="1" applyBorder="1" applyAlignment="1">
      <alignment horizontal="left"/>
    </xf>
    <xf numFmtId="0" fontId="8" fillId="0" borderId="23" xfId="0" applyFont="1" applyBorder="1" applyAlignment="1">
      <alignment horizontal="left"/>
    </xf>
    <xf numFmtId="0" fontId="8" fillId="0" borderId="24" xfId="0" applyFont="1" applyBorder="1" applyAlignment="1">
      <alignment horizontal="left"/>
    </xf>
    <xf numFmtId="0" fontId="37" fillId="0" borderId="19" xfId="0" applyFont="1" applyBorder="1" applyAlignment="1">
      <alignment horizontal="left" wrapText="1"/>
    </xf>
    <xf numFmtId="0" fontId="37" fillId="0" borderId="20" xfId="0" applyFont="1" applyBorder="1" applyAlignment="1">
      <alignment horizontal="left"/>
    </xf>
    <xf numFmtId="0" fontId="37" fillId="0" borderId="21" xfId="0" applyFont="1" applyBorder="1" applyAlignment="1">
      <alignment horizontal="left"/>
    </xf>
    <xf numFmtId="0" fontId="37" fillId="0" borderId="38" xfId="0" applyFont="1" applyBorder="1" applyAlignment="1">
      <alignment horizontal="left"/>
    </xf>
    <xf numFmtId="0" fontId="37" fillId="0" borderId="0" xfId="0" applyFont="1" applyBorder="1" applyAlignment="1">
      <alignment horizontal="left"/>
    </xf>
    <xf numFmtId="0" fontId="37" fillId="0" borderId="36" xfId="0" applyFont="1" applyBorder="1" applyAlignment="1">
      <alignment horizontal="left"/>
    </xf>
    <xf numFmtId="0" fontId="37" fillId="0" borderId="22" xfId="0" applyFont="1" applyBorder="1" applyAlignment="1">
      <alignment horizontal="left"/>
    </xf>
    <xf numFmtId="0" fontId="37" fillId="0" borderId="23" xfId="0" applyFont="1" applyBorder="1" applyAlignment="1">
      <alignment horizontal="left"/>
    </xf>
    <xf numFmtId="0" fontId="37" fillId="0" borderId="24" xfId="0" applyFont="1" applyBorder="1" applyAlignment="1">
      <alignment horizontal="left"/>
    </xf>
    <xf numFmtId="0" fontId="12" fillId="2" borderId="1" xfId="0" applyFont="1" applyFill="1" applyBorder="1" applyAlignment="1">
      <alignment horizontal="left" vertical="center" wrapText="1"/>
    </xf>
    <xf numFmtId="0" fontId="0" fillId="2" borderId="1" xfId="0" applyFill="1" applyBorder="1" applyAlignment="1">
      <alignment vertical="center"/>
    </xf>
    <xf numFmtId="0" fontId="5" fillId="2" borderId="1" xfId="3" applyFont="1" applyFill="1" applyBorder="1" applyAlignment="1">
      <alignment horizontal="center" vertical="center"/>
    </xf>
    <xf numFmtId="0" fontId="14" fillId="0" borderId="0" xfId="14" applyFont="1" applyAlignment="1">
      <alignment vertical="center" wrapText="1"/>
    </xf>
    <xf numFmtId="0" fontId="11" fillId="0" borderId="0" xfId="14" applyFont="1" applyAlignment="1">
      <alignment horizontal="left" vertical="center" wrapText="1"/>
    </xf>
    <xf numFmtId="0" fontId="14" fillId="0" borderId="0" xfId="14" applyFont="1" applyAlignment="1">
      <alignment horizontal="left" vertical="center" wrapText="1"/>
    </xf>
    <xf numFmtId="0" fontId="13" fillId="2" borderId="5" xfId="0" applyFont="1" applyFill="1" applyBorder="1" applyAlignment="1">
      <alignment horizontal="left" vertical="top" wrapText="1"/>
    </xf>
    <xf numFmtId="0" fontId="13" fillId="2" borderId="6" xfId="0" applyFont="1" applyFill="1" applyBorder="1" applyAlignment="1">
      <alignment horizontal="left" vertical="top" wrapText="1"/>
    </xf>
    <xf numFmtId="0" fontId="13" fillId="2" borderId="7" xfId="0" applyFont="1" applyFill="1" applyBorder="1" applyAlignment="1">
      <alignment horizontal="left" vertical="top" wrapText="1"/>
    </xf>
    <xf numFmtId="0" fontId="4" fillId="7" borderId="1" xfId="3" applyFont="1" applyFill="1" applyBorder="1" applyAlignment="1">
      <alignment horizontal="right" vertical="center"/>
    </xf>
    <xf numFmtId="0" fontId="4" fillId="2" borderId="5" xfId="8" applyFont="1" applyFill="1" applyBorder="1" applyAlignment="1">
      <alignment horizontal="center" vertical="center"/>
    </xf>
    <xf numFmtId="0" fontId="4" fillId="2" borderId="6" xfId="8" applyFont="1" applyFill="1" applyBorder="1" applyAlignment="1">
      <alignment horizontal="center" vertical="center"/>
    </xf>
    <xf numFmtId="0" fontId="4" fillId="2" borderId="7" xfId="8" applyFont="1" applyFill="1" applyBorder="1" applyAlignment="1">
      <alignment horizontal="center" vertical="center"/>
    </xf>
    <xf numFmtId="0" fontId="19" fillId="0" borderId="19"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9" fillId="14" borderId="19" xfId="0" applyFont="1" applyFill="1" applyBorder="1" applyAlignment="1">
      <alignment horizontal="center" vertical="center" wrapText="1"/>
    </xf>
    <xf numFmtId="0" fontId="19" fillId="14" borderId="21" xfId="0" applyFont="1" applyFill="1" applyBorder="1" applyAlignment="1">
      <alignment horizontal="center" vertical="center" wrapText="1"/>
    </xf>
    <xf numFmtId="0" fontId="19" fillId="14" borderId="22" xfId="0" applyFont="1" applyFill="1" applyBorder="1" applyAlignment="1">
      <alignment horizontal="center" vertical="center" wrapText="1"/>
    </xf>
    <xf numFmtId="0" fontId="19" fillId="14" borderId="24" xfId="0" applyFont="1" applyFill="1" applyBorder="1" applyAlignment="1">
      <alignment horizontal="center" vertical="center" wrapText="1"/>
    </xf>
    <xf numFmtId="44" fontId="8" fillId="0" borderId="1" xfId="1" applyFont="1" applyFill="1" applyBorder="1" applyAlignment="1">
      <alignment vertical="center"/>
    </xf>
    <xf numFmtId="44" fontId="8" fillId="10" borderId="1" xfId="1" applyFont="1" applyFill="1" applyBorder="1" applyAlignment="1">
      <alignment vertical="center"/>
    </xf>
    <xf numFmtId="44" fontId="31" fillId="2" borderId="1" xfId="1" applyFont="1" applyFill="1" applyBorder="1" applyAlignment="1">
      <alignment vertical="center"/>
    </xf>
    <xf numFmtId="44" fontId="31" fillId="10" borderId="1" xfId="1" applyFont="1" applyFill="1" applyBorder="1" applyAlignment="1">
      <alignment vertical="center"/>
    </xf>
    <xf numFmtId="44" fontId="31" fillId="0" borderId="1" xfId="1" applyFont="1" applyFill="1" applyBorder="1" applyAlignment="1">
      <alignment vertical="center"/>
    </xf>
    <xf numFmtId="4" fontId="5" fillId="0" borderId="1" xfId="5" applyNumberFormat="1" applyFont="1" applyBorder="1" applyAlignment="1">
      <alignment horizontal="center" vertical="center" wrapText="1"/>
    </xf>
    <xf numFmtId="0" fontId="34" fillId="0" borderId="5" xfId="0" applyFont="1" applyBorder="1" applyAlignment="1">
      <alignment vertical="center" wrapText="1"/>
    </xf>
    <xf numFmtId="0" fontId="34" fillId="0" borderId="6" xfId="0" applyFont="1" applyBorder="1" applyAlignment="1">
      <alignment vertical="center" wrapText="1"/>
    </xf>
    <xf numFmtId="0" fontId="34" fillId="0" borderId="7" xfId="0" applyFont="1" applyBorder="1" applyAlignment="1">
      <alignment vertical="center" wrapText="1"/>
    </xf>
    <xf numFmtId="0" fontId="17" fillId="2" borderId="0" xfId="11" applyFont="1" applyFill="1" applyAlignment="1">
      <alignment vertical="center" wrapText="1"/>
    </xf>
    <xf numFmtId="0" fontId="17" fillId="2" borderId="0" xfId="0" applyFont="1" applyFill="1" applyAlignment="1">
      <alignment horizontal="left" vertical="center" wrapText="1"/>
    </xf>
    <xf numFmtId="0" fontId="18" fillId="2" borderId="0" xfId="0" applyFont="1" applyFill="1" applyAlignment="1">
      <alignment horizontal="left" vertical="top" wrapText="1"/>
    </xf>
    <xf numFmtId="0" fontId="5" fillId="0" borderId="20" xfId="10" applyFont="1" applyBorder="1" applyAlignment="1">
      <alignment horizontal="center" vertical="center"/>
    </xf>
    <xf numFmtId="0" fontId="16" fillId="2" borderId="0" xfId="11" applyFont="1" applyFill="1" applyAlignment="1">
      <alignment vertical="center" wrapText="1"/>
    </xf>
    <xf numFmtId="0" fontId="5" fillId="2" borderId="0" xfId="11" applyFont="1" applyFill="1" applyAlignment="1">
      <alignment vertical="center" wrapText="1"/>
    </xf>
    <xf numFmtId="3" fontId="4" fillId="10" borderId="1" xfId="11" applyNumberFormat="1" applyFont="1" applyFill="1" applyBorder="1" applyAlignment="1">
      <alignment horizontal="center" vertical="center" wrapText="1"/>
    </xf>
    <xf numFmtId="0" fontId="12" fillId="0" borderId="1" xfId="0" applyFont="1" applyBorder="1" applyAlignment="1">
      <alignment horizontal="left" vertical="center" wrapText="1"/>
    </xf>
    <xf numFmtId="0" fontId="0" fillId="0" borderId="1" xfId="0" applyBorder="1" applyAlignment="1">
      <alignment vertical="center"/>
    </xf>
    <xf numFmtId="0" fontId="5" fillId="0" borderId="1" xfId="3" applyFont="1" applyBorder="1" applyAlignment="1">
      <alignment horizontal="center" vertical="center"/>
    </xf>
    <xf numFmtId="171" fontId="4" fillId="10" borderId="1" xfId="12" applyNumberFormat="1" applyFont="1" applyFill="1" applyBorder="1" applyAlignment="1">
      <alignment horizontal="center" vertical="center"/>
    </xf>
    <xf numFmtId="10" fontId="5" fillId="5" borderId="29" xfId="2" applyNumberFormat="1" applyFont="1" applyFill="1" applyBorder="1" applyAlignment="1">
      <alignment horizontal="center" vertical="center"/>
    </xf>
    <xf numFmtId="10" fontId="5" fillId="5" borderId="18" xfId="2" applyNumberFormat="1" applyFont="1" applyFill="1" applyBorder="1" applyAlignment="1">
      <alignment horizontal="center" vertical="center"/>
    </xf>
    <xf numFmtId="0" fontId="15" fillId="12" borderId="5" xfId="0" applyFont="1" applyFill="1" applyBorder="1" applyAlignment="1">
      <alignment horizontal="center" vertical="center" wrapText="1"/>
    </xf>
    <xf numFmtId="0" fontId="15" fillId="12" borderId="7" xfId="0" applyFont="1" applyFill="1" applyBorder="1" applyAlignment="1">
      <alignment horizontal="center" vertical="center" wrapText="1"/>
    </xf>
    <xf numFmtId="0" fontId="19" fillId="0" borderId="25"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38" xfId="0" applyFont="1" applyBorder="1" applyAlignment="1">
      <alignment horizontal="center" vertical="center" wrapText="1"/>
    </xf>
    <xf numFmtId="0" fontId="19" fillId="0" borderId="0" xfId="0" applyFont="1" applyAlignment="1">
      <alignment horizontal="center" vertical="center" wrapText="1"/>
    </xf>
    <xf numFmtId="0" fontId="19" fillId="0" borderId="36" xfId="0" applyFont="1" applyBorder="1" applyAlignment="1">
      <alignment horizontal="center" vertical="center" wrapText="1"/>
    </xf>
    <xf numFmtId="0" fontId="2" fillId="9" borderId="5" xfId="0" applyFont="1" applyFill="1" applyBorder="1" applyAlignment="1">
      <alignment horizontal="center" vertical="center"/>
    </xf>
    <xf numFmtId="0" fontId="2" fillId="9" borderId="6" xfId="0" applyFont="1" applyFill="1" applyBorder="1" applyAlignment="1">
      <alignment horizontal="center" vertical="center"/>
    </xf>
    <xf numFmtId="0" fontId="2" fillId="9" borderId="7" xfId="0" applyFont="1" applyFill="1" applyBorder="1" applyAlignment="1">
      <alignment horizontal="center" vertical="center"/>
    </xf>
    <xf numFmtId="0" fontId="22" fillId="16" borderId="22" xfId="0" applyFont="1" applyFill="1" applyBorder="1" applyAlignment="1">
      <alignment horizontal="center" vertical="center"/>
    </xf>
    <xf numFmtId="0" fontId="22" fillId="16" borderId="24" xfId="0" applyFont="1" applyFill="1" applyBorder="1" applyAlignment="1">
      <alignment horizontal="center" vertical="center"/>
    </xf>
    <xf numFmtId="0" fontId="4" fillId="0" borderId="0" xfId="4" applyFont="1" applyAlignment="1">
      <alignment horizontal="center" vertical="center" wrapText="1"/>
    </xf>
    <xf numFmtId="0" fontId="4" fillId="0" borderId="36" xfId="4" applyFont="1" applyBorder="1" applyAlignment="1">
      <alignment horizontal="center" vertical="center" wrapText="1"/>
    </xf>
    <xf numFmtId="0" fontId="22" fillId="8" borderId="22" xfId="0" applyFont="1" applyFill="1" applyBorder="1" applyAlignment="1">
      <alignment horizontal="center" vertical="center"/>
    </xf>
    <xf numFmtId="0" fontId="22" fillId="8" borderId="24" xfId="0" applyFont="1" applyFill="1" applyBorder="1" applyAlignment="1">
      <alignment horizontal="center" vertical="center"/>
    </xf>
    <xf numFmtId="10" fontId="5" fillId="8" borderId="1" xfId="2" applyNumberFormat="1" applyFont="1" applyFill="1" applyBorder="1" applyAlignment="1">
      <alignment horizontal="center" vertical="center"/>
    </xf>
    <xf numFmtId="10" fontId="4" fillId="8" borderId="1" xfId="2" applyNumberFormat="1" applyFont="1" applyFill="1" applyBorder="1" applyAlignment="1">
      <alignment horizontal="center" vertical="center"/>
    </xf>
    <xf numFmtId="0" fontId="29" fillId="0" borderId="5" xfId="0" applyFont="1" applyBorder="1" applyAlignment="1">
      <alignment vertical="center" wrapText="1"/>
    </xf>
    <xf numFmtId="0" fontId="29" fillId="0" borderId="6" xfId="0" applyFont="1" applyBorder="1" applyAlignment="1">
      <alignment vertical="center" wrapText="1"/>
    </xf>
    <xf numFmtId="0" fontId="30" fillId="0" borderId="7" xfId="0" applyFont="1" applyBorder="1" applyAlignment="1">
      <alignment vertical="center" wrapText="1"/>
    </xf>
    <xf numFmtId="0" fontId="4" fillId="8" borderId="29" xfId="3" applyFont="1" applyFill="1" applyBorder="1" applyAlignment="1">
      <alignment horizontal="center" vertical="center"/>
    </xf>
    <xf numFmtId="0" fontId="4" fillId="8" borderId="31" xfId="3" applyFont="1" applyFill="1" applyBorder="1" applyAlignment="1">
      <alignment horizontal="center" vertical="center"/>
    </xf>
    <xf numFmtId="0" fontId="4" fillId="8" borderId="18" xfId="3" applyFont="1" applyFill="1" applyBorder="1" applyAlignment="1">
      <alignment horizontal="center" vertical="center"/>
    </xf>
    <xf numFmtId="10" fontId="4" fillId="5" borderId="29" xfId="2" applyNumberFormat="1" applyFont="1" applyFill="1" applyBorder="1" applyAlignment="1">
      <alignment horizontal="center" vertical="center"/>
    </xf>
    <xf numFmtId="10" fontId="4" fillId="5" borderId="18" xfId="2" applyNumberFormat="1" applyFont="1" applyFill="1" applyBorder="1" applyAlignment="1">
      <alignment horizontal="center" vertical="center"/>
    </xf>
    <xf numFmtId="10" fontId="5" fillId="5" borderId="1" xfId="2" applyNumberFormat="1" applyFont="1" applyFill="1" applyBorder="1" applyAlignment="1">
      <alignment horizontal="center" vertical="center"/>
    </xf>
    <xf numFmtId="10" fontId="4" fillId="5" borderId="1" xfId="2" applyNumberFormat="1" applyFont="1" applyFill="1" applyBorder="1" applyAlignment="1">
      <alignment horizontal="center" vertical="center"/>
    </xf>
    <xf numFmtId="0" fontId="4" fillId="0" borderId="0" xfId="4" applyFont="1" applyBorder="1" applyAlignment="1">
      <alignment horizontal="center" vertical="center" wrapText="1"/>
    </xf>
    <xf numFmtId="49" fontId="4" fillId="4" borderId="11" xfId="3" applyNumberFormat="1" applyFont="1" applyFill="1" applyBorder="1" applyAlignment="1">
      <alignment horizontal="left" vertical="center"/>
    </xf>
    <xf numFmtId="4" fontId="4" fillId="2" borderId="13" xfId="3" applyNumberFormat="1" applyFont="1" applyFill="1" applyBorder="1" applyAlignment="1">
      <alignment horizontal="center" vertical="center" wrapText="1"/>
    </xf>
    <xf numFmtId="4" fontId="4" fillId="2" borderId="14" xfId="3" applyNumberFormat="1" applyFont="1" applyFill="1" applyBorder="1" applyAlignment="1">
      <alignment horizontal="center" vertical="center" wrapText="1"/>
    </xf>
    <xf numFmtId="10" fontId="5" fillId="8" borderId="14" xfId="2" applyNumberFormat="1" applyFont="1" applyFill="1" applyBorder="1" applyAlignment="1">
      <alignment horizontal="center" vertical="center"/>
    </xf>
    <xf numFmtId="0" fontId="4" fillId="8" borderId="40" xfId="3" applyFont="1" applyFill="1" applyBorder="1" applyAlignment="1">
      <alignment horizontal="center" vertical="center"/>
    </xf>
    <xf numFmtId="0" fontId="19" fillId="0" borderId="0" xfId="0" applyFont="1" applyBorder="1" applyAlignment="1">
      <alignment horizontal="center" vertical="center" wrapText="1"/>
    </xf>
    <xf numFmtId="3" fontId="4" fillId="10" borderId="41" xfId="11" applyNumberFormat="1" applyFont="1" applyFill="1" applyBorder="1" applyAlignment="1">
      <alignment horizontal="center" vertical="center"/>
    </xf>
    <xf numFmtId="10" fontId="4" fillId="5" borderId="42" xfId="2" applyNumberFormat="1" applyFont="1" applyFill="1" applyBorder="1" applyAlignment="1">
      <alignment horizontal="center" vertical="center"/>
    </xf>
    <xf numFmtId="10" fontId="4" fillId="5" borderId="43" xfId="2" applyNumberFormat="1" applyFont="1" applyFill="1" applyBorder="1" applyAlignment="1">
      <alignment horizontal="center" vertical="center"/>
    </xf>
    <xf numFmtId="10" fontId="4" fillId="5" borderId="41" xfId="2" applyNumberFormat="1" applyFont="1" applyFill="1" applyBorder="1" applyAlignment="1">
      <alignment horizontal="center" vertical="center"/>
    </xf>
    <xf numFmtId="10" fontId="4" fillId="8" borderId="41" xfId="2" applyNumberFormat="1" applyFont="1" applyFill="1" applyBorder="1" applyAlignment="1">
      <alignment horizontal="center" vertical="center"/>
    </xf>
    <xf numFmtId="10" fontId="4" fillId="8" borderId="44" xfId="2" applyNumberFormat="1" applyFont="1" applyFill="1" applyBorder="1" applyAlignment="1">
      <alignment horizontal="center" vertical="center"/>
    </xf>
    <xf numFmtId="171" fontId="4" fillId="10" borderId="14" xfId="12" applyNumberFormat="1" applyFont="1" applyFill="1" applyBorder="1" applyAlignment="1">
      <alignment horizontal="center" vertical="center"/>
    </xf>
  </cellXfs>
  <cellStyles count="15">
    <cellStyle name="Millares 2" xfId="5" xr:uid="{00000000-0005-0000-0000-000000000000}"/>
    <cellStyle name="Millares_FORMULARIO 4 - M-OFERENTE PPTA ECONOMICA" xfId="12" xr:uid="{00000000-0005-0000-0000-000001000000}"/>
    <cellStyle name="Moneda" xfId="1" builtinId="4"/>
    <cellStyle name="Moneda 2" xfId="6" xr:uid="{00000000-0005-0000-0000-000003000000}"/>
    <cellStyle name="Moneda 2 2 2 2 2" xfId="9" xr:uid="{00000000-0005-0000-0000-000004000000}"/>
    <cellStyle name="Normal" xfId="0" builtinId="0"/>
    <cellStyle name="Normal 2 10 2 2" xfId="3" xr:uid="{00000000-0005-0000-0000-000006000000}"/>
    <cellStyle name="Normal 2 10 3" xfId="4" xr:uid="{00000000-0005-0000-0000-000007000000}"/>
    <cellStyle name="Normal 2 2 2" xfId="10" xr:uid="{00000000-0005-0000-0000-000008000000}"/>
    <cellStyle name="Normal 3 11" xfId="11" xr:uid="{00000000-0005-0000-0000-000009000000}"/>
    <cellStyle name="Normal 3 2 2" xfId="8" xr:uid="{00000000-0005-0000-0000-00000A000000}"/>
    <cellStyle name="Normal 5" xfId="14" xr:uid="{00000000-0005-0000-0000-00000B000000}"/>
    <cellStyle name="Normal_HERRAMIENTAS PARA TRANSPORTE" xfId="13" xr:uid="{00000000-0005-0000-0000-00000C000000}"/>
    <cellStyle name="Normal_PTO OFICIAL PREPLIEGO (CORREGIDO) 2" xfId="7" xr:uid="{00000000-0005-0000-0000-00000D000000}"/>
    <cellStyle name="Porcentaje" xfId="2" builtinId="5"/>
  </cellStyles>
  <dxfs count="50">
    <dxf>
      <font>
        <color rgb="FF00B050"/>
      </font>
    </dxf>
    <dxf>
      <font>
        <color rgb="FFFF000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00B050"/>
      </font>
    </dxf>
    <dxf>
      <font>
        <color rgb="FFFF0000"/>
      </font>
    </dxf>
    <dxf>
      <font>
        <color rgb="FFFF0000"/>
      </font>
    </dxf>
    <dxf>
      <font>
        <color rgb="FF00B050"/>
      </font>
    </dxf>
    <dxf>
      <font>
        <color rgb="FFFF0000"/>
      </font>
    </dxf>
    <dxf>
      <font>
        <color rgb="FF00B050"/>
      </font>
    </dxf>
    <dxf>
      <font>
        <color rgb="FF00B050"/>
      </font>
    </dxf>
    <dxf>
      <font>
        <color rgb="FFFF0000"/>
      </font>
    </dxf>
    <dxf>
      <font>
        <color rgb="FF00B050"/>
      </font>
    </dxf>
    <dxf>
      <font>
        <color rgb="FFFF0000"/>
      </font>
    </dxf>
    <dxf>
      <font>
        <color rgb="FF00B050"/>
      </font>
    </dxf>
    <dxf>
      <font>
        <color rgb="FFFF0000"/>
      </font>
    </dxf>
    <dxf>
      <font>
        <color rgb="FFFF0000"/>
      </font>
    </dxf>
    <dxf>
      <font>
        <color rgb="FF00B050"/>
      </font>
    </dxf>
    <dxf>
      <font>
        <color rgb="FFFF0000"/>
      </font>
    </dxf>
    <dxf>
      <font>
        <color rgb="FF00B050"/>
      </font>
    </dxf>
    <dxf>
      <font>
        <color rgb="FF00B050"/>
      </font>
    </dxf>
    <dxf>
      <font>
        <color rgb="FFFF0000"/>
      </font>
    </dxf>
    <dxf>
      <font>
        <color rgb="FFFF0000"/>
      </font>
    </dxf>
    <dxf>
      <font>
        <color rgb="FF00B050"/>
      </font>
    </dxf>
    <dxf>
      <font>
        <color rgb="FFFF0000"/>
      </font>
    </dxf>
    <dxf>
      <font>
        <color rgb="FF00B050"/>
      </font>
    </dxf>
    <dxf>
      <font>
        <color rgb="FF00B050"/>
      </font>
    </dxf>
    <dxf>
      <font>
        <color rgb="FFFF0000"/>
      </font>
    </dxf>
    <dxf>
      <font>
        <color rgb="FFFF0000"/>
      </font>
    </dxf>
    <dxf>
      <font>
        <color rgb="FF00B050"/>
      </font>
    </dxf>
    <dxf>
      <font>
        <color rgb="FFFF0000"/>
      </font>
    </dxf>
    <dxf>
      <font>
        <color rgb="FF00B050"/>
      </font>
    </dxf>
    <dxf>
      <font>
        <color rgb="FF00B050"/>
      </font>
    </dxf>
    <dxf>
      <font>
        <color rgb="FFFF0000"/>
      </font>
    </dxf>
    <dxf>
      <font>
        <color rgb="FFFF0000"/>
      </font>
    </dxf>
    <dxf>
      <font>
        <color rgb="FF00B050"/>
      </font>
    </dxf>
    <dxf>
      <font>
        <color rgb="FF00B050"/>
      </font>
    </dxf>
    <dxf>
      <font>
        <color rgb="FFFF0000"/>
      </font>
    </dxf>
    <dxf>
      <font>
        <color rgb="FFFF0000"/>
      </font>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609600</xdr:colOff>
      <xdr:row>2</xdr:row>
      <xdr:rowOff>95827</xdr:rowOff>
    </xdr:from>
    <xdr:to>
      <xdr:col>0</xdr:col>
      <xdr:colOff>1800225</xdr:colOff>
      <xdr:row>3</xdr:row>
      <xdr:rowOff>457617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09600" y="486352"/>
          <a:ext cx="1190625" cy="552290"/>
        </a:xfrm>
        <a:prstGeom prst="rect">
          <a:avLst/>
        </a:prstGeom>
      </xdr:spPr>
    </xdr:pic>
    <xdr:clientData/>
  </xdr:twoCellAnchor>
  <xdr:twoCellAnchor editAs="oneCell">
    <xdr:from>
      <xdr:col>0</xdr:col>
      <xdr:colOff>33619</xdr:colOff>
      <xdr:row>507</xdr:row>
      <xdr:rowOff>134471</xdr:rowOff>
    </xdr:from>
    <xdr:to>
      <xdr:col>3</xdr:col>
      <xdr:colOff>874060</xdr:colOff>
      <xdr:row>517</xdr:row>
      <xdr:rowOff>46653</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33619" y="258250765"/>
          <a:ext cx="5199529" cy="18171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609600</xdr:colOff>
      <xdr:row>2</xdr:row>
      <xdr:rowOff>95827</xdr:rowOff>
    </xdr:from>
    <xdr:to>
      <xdr:col>0</xdr:col>
      <xdr:colOff>1800225</xdr:colOff>
      <xdr:row>3</xdr:row>
      <xdr:rowOff>457617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609600" y="495877"/>
          <a:ext cx="1190625" cy="552290"/>
        </a:xfrm>
        <a:prstGeom prst="rect">
          <a:avLst/>
        </a:prstGeom>
      </xdr:spPr>
    </xdr:pic>
    <xdr:clientData/>
  </xdr:twoCellAnchor>
  <xdr:twoCellAnchor editAs="oneCell">
    <xdr:from>
      <xdr:col>18</xdr:col>
      <xdr:colOff>156883</xdr:colOff>
      <xdr:row>1</xdr:row>
      <xdr:rowOff>11205</xdr:rowOff>
    </xdr:from>
    <xdr:to>
      <xdr:col>35</xdr:col>
      <xdr:colOff>728783</xdr:colOff>
      <xdr:row>14</xdr:row>
      <xdr:rowOff>343781</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86207" y="212911"/>
          <a:ext cx="14049375" cy="50342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112059</xdr:colOff>
      <xdr:row>490</xdr:row>
      <xdr:rowOff>179294</xdr:rowOff>
    </xdr:from>
    <xdr:to>
      <xdr:col>3</xdr:col>
      <xdr:colOff>1176617</xdr:colOff>
      <xdr:row>500</xdr:row>
      <xdr:rowOff>91476</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112059" y="258015441"/>
          <a:ext cx="5199529" cy="18171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228600</xdr:colOff>
      <xdr:row>3</xdr:row>
      <xdr:rowOff>577</xdr:rowOff>
    </xdr:from>
    <xdr:to>
      <xdr:col>0</xdr:col>
      <xdr:colOff>2192751</xdr:colOff>
      <xdr:row>4</xdr:row>
      <xdr:rowOff>353786</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28600" y="599291"/>
          <a:ext cx="1964151" cy="911102"/>
        </a:xfrm>
        <a:prstGeom prst="rect">
          <a:avLst/>
        </a:prstGeom>
      </xdr:spPr>
    </xdr:pic>
    <xdr:clientData/>
  </xdr:twoCellAnchor>
  <xdr:twoCellAnchor editAs="oneCell">
    <xdr:from>
      <xdr:col>0</xdr:col>
      <xdr:colOff>0</xdr:colOff>
      <xdr:row>486</xdr:row>
      <xdr:rowOff>0</xdr:rowOff>
    </xdr:from>
    <xdr:to>
      <xdr:col>3</xdr:col>
      <xdr:colOff>989479</xdr:colOff>
      <xdr:row>495</xdr:row>
      <xdr:rowOff>102682</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0" y="237267750"/>
          <a:ext cx="5199529" cy="18171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228600</xdr:colOff>
      <xdr:row>3</xdr:row>
      <xdr:rowOff>577</xdr:rowOff>
    </xdr:from>
    <xdr:to>
      <xdr:col>0</xdr:col>
      <xdr:colOff>2192751</xdr:colOff>
      <xdr:row>4</xdr:row>
      <xdr:rowOff>353786</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228600" y="838777"/>
          <a:ext cx="1964151" cy="905659"/>
        </a:xfrm>
        <a:prstGeom prst="rect">
          <a:avLst/>
        </a:prstGeom>
      </xdr:spPr>
    </xdr:pic>
    <xdr:clientData/>
  </xdr:twoCellAnchor>
  <xdr:twoCellAnchor editAs="oneCell">
    <xdr:from>
      <xdr:col>0</xdr:col>
      <xdr:colOff>0</xdr:colOff>
      <xdr:row>486</xdr:row>
      <xdr:rowOff>0</xdr:rowOff>
    </xdr:from>
    <xdr:to>
      <xdr:col>3</xdr:col>
      <xdr:colOff>989479</xdr:colOff>
      <xdr:row>495</xdr:row>
      <xdr:rowOff>102682</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a:stretch>
          <a:fillRect/>
        </a:stretch>
      </xdr:blipFill>
      <xdr:spPr>
        <a:xfrm>
          <a:off x="0" y="237267750"/>
          <a:ext cx="5199529" cy="181718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522"/>
  <sheetViews>
    <sheetView tabSelected="1" topLeftCell="A119" zoomScale="85" zoomScaleNormal="85" workbookViewId="0">
      <selection activeCell="A126" sqref="A126"/>
    </sheetView>
  </sheetViews>
  <sheetFormatPr baseColWidth="10" defaultRowHeight="14.4" x14ac:dyDescent="0.3"/>
  <cols>
    <col min="1" max="1" width="42.5546875" customWidth="1"/>
    <col min="4" max="4" width="16" customWidth="1"/>
    <col min="5" max="5" width="78" customWidth="1"/>
    <col min="7" max="7" width="14.88671875" customWidth="1"/>
    <col min="8" max="8" width="4.33203125" customWidth="1"/>
    <col min="9" max="9" width="20.44140625" customWidth="1"/>
    <col min="10" max="10" width="23.5546875" customWidth="1"/>
    <col min="11" max="11" width="1.44140625" customWidth="1"/>
    <col min="12" max="12" width="22" customWidth="1"/>
    <col min="13" max="13" width="25.6640625" customWidth="1"/>
    <col min="14" max="14" width="2.109375" customWidth="1"/>
    <col min="15" max="15" width="17.33203125" bestFit="1" customWidth="1"/>
    <col min="16" max="16" width="22.6640625" customWidth="1"/>
    <col min="17" max="17" width="3.6640625" style="78" customWidth="1"/>
    <col min="18" max="18" width="23" customWidth="1"/>
    <col min="19" max="19" width="26.5546875" customWidth="1"/>
    <col min="20" max="20" width="24.88671875" bestFit="1" customWidth="1"/>
    <col min="21" max="21" width="28.6640625" customWidth="1"/>
    <col min="22" max="22" width="23.44140625" customWidth="1"/>
    <col min="23" max="23" width="3.6640625" customWidth="1"/>
    <col min="24" max="25" width="11.44140625" hidden="1" customWidth="1"/>
    <col min="26" max="26" width="21.44140625" customWidth="1"/>
    <col min="27" max="27" width="28.44140625" customWidth="1"/>
  </cols>
  <sheetData>
    <row r="1" spans="1:31" ht="15" thickBot="1" x14ac:dyDescent="0.35"/>
    <row r="2" spans="1:31" ht="15" thickBot="1" x14ac:dyDescent="0.35">
      <c r="A2" s="299" t="s">
        <v>467</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1"/>
    </row>
    <row r="3" spans="1:31" x14ac:dyDescent="0.3">
      <c r="A3" s="316"/>
      <c r="B3" s="318" t="s">
        <v>468</v>
      </c>
      <c r="C3" s="319"/>
      <c r="D3" s="319"/>
      <c r="E3" s="319"/>
      <c r="F3" s="319"/>
      <c r="G3" s="319"/>
      <c r="H3" s="319"/>
      <c r="I3" s="319"/>
      <c r="J3" s="319"/>
      <c r="K3" s="319"/>
      <c r="L3" s="319"/>
      <c r="M3" s="319"/>
      <c r="N3" s="319"/>
      <c r="O3" s="319"/>
      <c r="P3" s="319"/>
      <c r="Q3" s="319"/>
      <c r="R3" s="319"/>
      <c r="S3" s="319"/>
      <c r="T3" s="319"/>
      <c r="U3" s="319"/>
      <c r="V3" s="319"/>
      <c r="W3" s="319"/>
      <c r="X3" s="319"/>
      <c r="Y3" s="319"/>
      <c r="Z3" s="319"/>
      <c r="AA3" s="319"/>
      <c r="AB3" s="319"/>
      <c r="AC3" s="319"/>
      <c r="AD3" s="319"/>
      <c r="AE3" s="320"/>
    </row>
    <row r="4" spans="1:31" ht="43.5" customHeight="1" thickBot="1" x14ac:dyDescent="0.35">
      <c r="A4" s="317"/>
      <c r="B4" s="321"/>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3"/>
    </row>
    <row r="5" spans="1:31" ht="43.5" customHeight="1" thickBot="1" x14ac:dyDescent="0.35">
      <c r="A5" s="69"/>
      <c r="B5" s="70"/>
      <c r="C5" s="70"/>
      <c r="D5" s="70"/>
      <c r="E5" s="70"/>
      <c r="F5" s="70"/>
      <c r="G5" s="70" t="s">
        <v>81</v>
      </c>
      <c r="H5" s="70"/>
      <c r="I5" s="302" t="s">
        <v>469</v>
      </c>
      <c r="J5" s="303"/>
      <c r="K5" s="70"/>
      <c r="L5" s="302" t="s">
        <v>470</v>
      </c>
      <c r="M5" s="303"/>
      <c r="N5" s="70"/>
      <c r="O5" s="302" t="s">
        <v>471</v>
      </c>
      <c r="P5" s="303"/>
      <c r="Q5" s="79"/>
      <c r="R5" s="298" t="s">
        <v>476</v>
      </c>
      <c r="S5" s="298"/>
      <c r="T5" s="298"/>
      <c r="U5" s="298"/>
      <c r="V5" s="298"/>
      <c r="W5" s="70"/>
      <c r="X5" s="70"/>
      <c r="Y5" s="70"/>
      <c r="Z5" s="324" t="s">
        <v>490</v>
      </c>
      <c r="AA5" s="325"/>
      <c r="AB5" s="70"/>
      <c r="AC5" s="70"/>
      <c r="AD5" s="70"/>
      <c r="AE5" s="70"/>
    </row>
    <row r="6" spans="1:31" ht="43.5" customHeight="1" thickBot="1" x14ac:dyDescent="0.35">
      <c r="A6" s="304" t="s">
        <v>0</v>
      </c>
      <c r="B6" s="304" t="s">
        <v>1</v>
      </c>
      <c r="C6" s="307" t="s">
        <v>2</v>
      </c>
      <c r="D6" s="308"/>
      <c r="E6" s="311" t="s">
        <v>3</v>
      </c>
      <c r="F6" s="304" t="s">
        <v>4</v>
      </c>
      <c r="G6" s="304" t="s">
        <v>5</v>
      </c>
      <c r="H6" s="70"/>
      <c r="I6" s="302" t="s">
        <v>482</v>
      </c>
      <c r="J6" s="303"/>
      <c r="K6" s="70"/>
      <c r="L6" s="302" t="s">
        <v>483</v>
      </c>
      <c r="M6" s="303"/>
      <c r="N6" s="70"/>
      <c r="O6" s="302" t="s">
        <v>484</v>
      </c>
      <c r="P6" s="303"/>
      <c r="Q6" s="79"/>
      <c r="R6" s="298"/>
      <c r="S6" s="298"/>
      <c r="T6" s="298"/>
      <c r="U6" s="298"/>
      <c r="V6" s="298"/>
      <c r="W6" s="70"/>
      <c r="X6" s="70"/>
      <c r="Y6" s="70"/>
      <c r="Z6" s="326"/>
      <c r="AA6" s="327"/>
      <c r="AB6" s="70"/>
      <c r="AC6" s="70"/>
      <c r="AD6" s="70"/>
      <c r="AE6" s="70"/>
    </row>
    <row r="7" spans="1:31" ht="71.25" customHeight="1" thickBot="1" x14ac:dyDescent="0.35">
      <c r="A7" s="305"/>
      <c r="B7" s="305"/>
      <c r="C7" s="309"/>
      <c r="D7" s="310"/>
      <c r="E7" s="312"/>
      <c r="F7" s="305"/>
      <c r="G7" s="305"/>
      <c r="H7" s="73"/>
      <c r="I7" s="314" t="s">
        <v>6</v>
      </c>
      <c r="J7" s="314" t="s">
        <v>7</v>
      </c>
      <c r="L7" s="314" t="s">
        <v>6</v>
      </c>
      <c r="M7" s="314" t="s">
        <v>7</v>
      </c>
      <c r="O7" s="314" t="s">
        <v>6</v>
      </c>
      <c r="P7" s="314" t="s">
        <v>7</v>
      </c>
      <c r="Q7" s="114"/>
      <c r="R7" s="296" t="s">
        <v>472</v>
      </c>
      <c r="S7" s="296" t="s">
        <v>473</v>
      </c>
      <c r="T7" s="296" t="s">
        <v>474</v>
      </c>
      <c r="U7" s="196" t="s">
        <v>485</v>
      </c>
      <c r="V7" s="296" t="s">
        <v>475</v>
      </c>
      <c r="Z7" s="328" t="s">
        <v>6</v>
      </c>
      <c r="AA7" s="330" t="s">
        <v>7</v>
      </c>
    </row>
    <row r="8" spans="1:31" ht="18.600000000000001" thickBot="1" x14ac:dyDescent="0.35">
      <c r="A8" s="306"/>
      <c r="B8" s="306"/>
      <c r="C8" s="72" t="s">
        <v>8</v>
      </c>
      <c r="D8" s="72" t="s">
        <v>9</v>
      </c>
      <c r="E8" s="313"/>
      <c r="F8" s="306"/>
      <c r="G8" s="306"/>
      <c r="H8" s="74"/>
      <c r="I8" s="315"/>
      <c r="J8" s="315"/>
      <c r="L8" s="315"/>
      <c r="M8" s="315"/>
      <c r="N8" t="s">
        <v>81</v>
      </c>
      <c r="O8" s="315"/>
      <c r="P8" s="315"/>
      <c r="Q8" s="114"/>
      <c r="R8" s="297"/>
      <c r="S8" s="297"/>
      <c r="T8" s="297"/>
      <c r="U8" s="120" t="s">
        <v>486</v>
      </c>
      <c r="V8" s="297"/>
      <c r="Z8" s="329"/>
      <c r="AA8" s="331"/>
    </row>
    <row r="9" spans="1:31" ht="18" x14ac:dyDescent="0.3">
      <c r="A9" s="71"/>
      <c r="B9" s="71"/>
      <c r="C9" s="71"/>
      <c r="D9" s="71"/>
      <c r="E9" s="71" t="s">
        <v>10</v>
      </c>
      <c r="F9" s="71"/>
      <c r="G9" s="71"/>
      <c r="H9" s="1"/>
      <c r="I9" s="1"/>
      <c r="J9" s="1"/>
      <c r="L9" s="1"/>
      <c r="M9" s="1"/>
      <c r="O9" s="1"/>
      <c r="P9" s="1"/>
      <c r="Q9" s="117"/>
      <c r="R9" s="121"/>
      <c r="S9" s="121"/>
      <c r="T9" s="121"/>
      <c r="U9" s="121"/>
      <c r="V9" s="121"/>
      <c r="Z9" s="71"/>
      <c r="AA9" s="71"/>
    </row>
    <row r="10" spans="1:31" ht="18" x14ac:dyDescent="0.3">
      <c r="A10" s="225">
        <v>1.1000000000000001</v>
      </c>
      <c r="B10" s="3"/>
      <c r="C10" s="3"/>
      <c r="D10" s="3"/>
      <c r="E10" s="4" t="s">
        <v>11</v>
      </c>
      <c r="F10" s="3" t="s">
        <v>12</v>
      </c>
      <c r="G10" s="5">
        <v>1</v>
      </c>
      <c r="H10" s="5"/>
      <c r="I10" s="6">
        <v>54000</v>
      </c>
      <c r="J10" s="7">
        <f>ROUND((I10*$G10),2)</f>
        <v>54000</v>
      </c>
      <c r="L10" s="6">
        <v>33885.746700000003</v>
      </c>
      <c r="M10" s="7">
        <f>ROUND((L10*$G10),2)</f>
        <v>33885.75</v>
      </c>
      <c r="O10" s="128">
        <v>69351.26050420168</v>
      </c>
      <c r="P10" s="7">
        <f>ROUND((O10*$G10),2)</f>
        <v>69351.259999999995</v>
      </c>
      <c r="Q10" s="115"/>
      <c r="R10" s="122">
        <f>ROUND(MIN(I10,L10),2)</f>
        <v>33885.75</v>
      </c>
      <c r="S10" s="122">
        <f>ROUND(AVERAGE(I10,L10),2)</f>
        <v>43942.87</v>
      </c>
      <c r="T10" s="122">
        <f>ROUND(MAX(I10,L10),2)</f>
        <v>54000</v>
      </c>
      <c r="U10" s="119">
        <f>+(T10/R10)-1</f>
        <v>0.59359022597994726</v>
      </c>
      <c r="V10" s="122">
        <f>+ROUND(AVERAGE(R10,S10),2)</f>
        <v>38914.31</v>
      </c>
      <c r="Z10" s="134">
        <f>V10</f>
        <v>38914.31</v>
      </c>
      <c r="AA10" s="7">
        <f>ROUND((Z10*$G10),2)</f>
        <v>38914.31</v>
      </c>
    </row>
    <row r="11" spans="1:31" ht="18" x14ac:dyDescent="0.3">
      <c r="A11" s="225">
        <v>1.2</v>
      </c>
      <c r="B11" s="3"/>
      <c r="C11" s="3"/>
      <c r="D11" s="3"/>
      <c r="E11" s="4" t="s">
        <v>13</v>
      </c>
      <c r="F11" s="3" t="s">
        <v>12</v>
      </c>
      <c r="G11" s="5">
        <v>1</v>
      </c>
      <c r="H11" s="5"/>
      <c r="I11" s="129">
        <v>38400</v>
      </c>
      <c r="J11" s="7">
        <f t="shared" ref="J11:J74" si="0">ROUND((I11*$G11),2)</f>
        <v>38400</v>
      </c>
      <c r="L11" s="6">
        <v>19273.917000000001</v>
      </c>
      <c r="M11" s="7">
        <f>ROUND((L11*$G11),2)</f>
        <v>19273.919999999998</v>
      </c>
      <c r="O11" s="111">
        <v>27090.336134453784</v>
      </c>
      <c r="P11" s="7">
        <f>ROUND((O11*$G11),2)</f>
        <v>27090.34</v>
      </c>
      <c r="Q11" s="115"/>
      <c r="R11" s="122">
        <f>ROUND(MIN(L11,O11),2)</f>
        <v>19273.919999999998</v>
      </c>
      <c r="S11" s="122">
        <f>ROUND(AVERAGE(L11,O11),2)</f>
        <v>23182.13</v>
      </c>
      <c r="T11" s="122">
        <f>ROUND(MAX(L11,O11),2)</f>
        <v>27090.34</v>
      </c>
      <c r="U11" s="119">
        <f t="shared" ref="U11:U74" si="1">+(T11/R11)-1</f>
        <v>0.40554386445518098</v>
      </c>
      <c r="V11" s="123">
        <f t="shared" ref="V11:V74" si="2">+ROUND(AVERAGE(R11,S11),2)</f>
        <v>21228.03</v>
      </c>
      <c r="Z11" s="134">
        <f>V11</f>
        <v>21228.03</v>
      </c>
      <c r="AA11" s="7">
        <f>ROUND((Z11*$G11),2)</f>
        <v>21228.03</v>
      </c>
    </row>
    <row r="12" spans="1:31" ht="18" x14ac:dyDescent="0.3">
      <c r="A12" s="225">
        <v>1.3</v>
      </c>
      <c r="B12" s="3"/>
      <c r="C12" s="3"/>
      <c r="D12" s="3"/>
      <c r="E12" s="4" t="s">
        <v>14</v>
      </c>
      <c r="F12" s="3" t="s">
        <v>12</v>
      </c>
      <c r="G12" s="5">
        <v>1</v>
      </c>
      <c r="H12" s="5"/>
      <c r="I12" s="6">
        <v>21600</v>
      </c>
      <c r="J12" s="7">
        <f t="shared" si="0"/>
        <v>21600</v>
      </c>
      <c r="L12" s="6">
        <v>19040.256300000001</v>
      </c>
      <c r="M12" s="7">
        <f t="shared" ref="M12:M74" si="3">ROUND((L12*$G12),2)</f>
        <v>19040.259999999998</v>
      </c>
      <c r="O12" s="111">
        <v>21672.268907563026</v>
      </c>
      <c r="P12" s="7">
        <f t="shared" ref="P12:P75" si="4">ROUND((O12*$G12),2)</f>
        <v>21672.27</v>
      </c>
      <c r="Q12" s="115"/>
      <c r="R12" s="122">
        <f>ROUND(MIN(I12,L12,O12),2)</f>
        <v>19040.259999999998</v>
      </c>
      <c r="S12" s="122">
        <f t="shared" ref="S12:S13" si="5">ROUND(AVERAGE(I12,L12,O12),2)</f>
        <v>20770.84</v>
      </c>
      <c r="T12" s="122">
        <f t="shared" ref="T12:T13" si="6">ROUND(MAX(I12,L12,O12),2)</f>
        <v>21672.27</v>
      </c>
      <c r="U12" s="133">
        <f t="shared" si="1"/>
        <v>0.13823393167950448</v>
      </c>
      <c r="V12" s="123">
        <f t="shared" si="2"/>
        <v>19905.55</v>
      </c>
      <c r="Z12" s="134">
        <f>T12</f>
        <v>21672.27</v>
      </c>
      <c r="AA12" s="7">
        <f t="shared" ref="AA12:AA75" si="7">ROUND((Z12*$G12),2)</f>
        <v>21672.27</v>
      </c>
    </row>
    <row r="13" spans="1:31" ht="18" x14ac:dyDescent="0.3">
      <c r="A13" s="225">
        <v>1.4</v>
      </c>
      <c r="B13" s="3"/>
      <c r="C13" s="3"/>
      <c r="D13" s="3"/>
      <c r="E13" s="4" t="s">
        <v>15</v>
      </c>
      <c r="F13" s="3" t="s">
        <v>16</v>
      </c>
      <c r="G13" s="5">
        <v>1</v>
      </c>
      <c r="H13" s="5"/>
      <c r="I13" s="6">
        <v>10800</v>
      </c>
      <c r="J13" s="7">
        <f t="shared" si="0"/>
        <v>10800</v>
      </c>
      <c r="L13" s="6">
        <v>14282.973900000001</v>
      </c>
      <c r="M13" s="7">
        <f t="shared" si="3"/>
        <v>14282.97</v>
      </c>
      <c r="O13" s="111">
        <v>16254.20168067227</v>
      </c>
      <c r="P13" s="7">
        <f t="shared" si="4"/>
        <v>16254.2</v>
      </c>
      <c r="Q13" s="115"/>
      <c r="R13" s="122">
        <f>ROUND(MIN(I13,L13,O13),2)</f>
        <v>10800</v>
      </c>
      <c r="S13" s="122">
        <f t="shared" si="5"/>
        <v>13779.06</v>
      </c>
      <c r="T13" s="122">
        <f t="shared" si="6"/>
        <v>16254.2</v>
      </c>
      <c r="U13" s="119">
        <f t="shared" si="1"/>
        <v>0.50501851851851853</v>
      </c>
      <c r="V13" s="123">
        <f t="shared" si="2"/>
        <v>12289.53</v>
      </c>
      <c r="Z13" s="134">
        <f>V13</f>
        <v>12289.53</v>
      </c>
      <c r="AA13" s="7">
        <f t="shared" si="7"/>
        <v>12289.53</v>
      </c>
    </row>
    <row r="14" spans="1:31" ht="18" x14ac:dyDescent="0.3">
      <c r="A14" s="225">
        <v>1.5</v>
      </c>
      <c r="B14" s="3"/>
      <c r="C14" s="3"/>
      <c r="D14" s="3"/>
      <c r="E14" s="4" t="s">
        <v>17</v>
      </c>
      <c r="F14" s="3" t="s">
        <v>18</v>
      </c>
      <c r="G14" s="5">
        <v>1</v>
      </c>
      <c r="H14" s="5"/>
      <c r="I14" s="129">
        <v>144000</v>
      </c>
      <c r="J14" s="7">
        <f t="shared" si="0"/>
        <v>144000</v>
      </c>
      <c r="L14" s="6">
        <v>16158.441000000001</v>
      </c>
      <c r="M14" s="7">
        <f t="shared" si="3"/>
        <v>16158.44</v>
      </c>
      <c r="O14" s="128">
        <v>43344.537815126052</v>
      </c>
      <c r="P14" s="7">
        <f t="shared" si="4"/>
        <v>43344.54</v>
      </c>
      <c r="Q14" s="115"/>
      <c r="R14" s="122">
        <f>ROUND(MIN(L14),2)</f>
        <v>16158.44</v>
      </c>
      <c r="S14" s="122">
        <f>ROUND(AVERAGE(L14),2)</f>
        <v>16158.44</v>
      </c>
      <c r="T14" s="122">
        <f>ROUND(MAX(L14),2)</f>
        <v>16158.44</v>
      </c>
      <c r="U14" s="140">
        <f t="shared" si="1"/>
        <v>0</v>
      </c>
      <c r="V14" s="123">
        <f t="shared" si="2"/>
        <v>16158.44</v>
      </c>
      <c r="Z14" s="134">
        <f>V14</f>
        <v>16158.44</v>
      </c>
      <c r="AA14" s="7">
        <f t="shared" si="7"/>
        <v>16158.44</v>
      </c>
    </row>
    <row r="15" spans="1:31" ht="36" x14ac:dyDescent="0.3">
      <c r="A15" s="225">
        <v>1.6</v>
      </c>
      <c r="B15" s="3"/>
      <c r="C15" s="3"/>
      <c r="D15" s="3"/>
      <c r="E15" s="4" t="s">
        <v>19</v>
      </c>
      <c r="F15" s="3" t="s">
        <v>16</v>
      </c>
      <c r="G15" s="5">
        <v>1</v>
      </c>
      <c r="H15" s="5"/>
      <c r="I15" s="129">
        <v>33600</v>
      </c>
      <c r="J15" s="7">
        <f t="shared" si="0"/>
        <v>33600</v>
      </c>
      <c r="L15" s="6">
        <v>11054.9946</v>
      </c>
      <c r="M15" s="7">
        <f t="shared" si="3"/>
        <v>11054.99</v>
      </c>
      <c r="O15" s="111">
        <v>13003.361344537816</v>
      </c>
      <c r="P15" s="7">
        <f t="shared" si="4"/>
        <v>13003.36</v>
      </c>
      <c r="Q15" s="115"/>
      <c r="R15" s="122">
        <f>ROUND(MIN(L15,O15),2)</f>
        <v>11054.99</v>
      </c>
      <c r="S15" s="122">
        <f>ROUND(AVERAGE(L15,O15),2)</f>
        <v>12029.18</v>
      </c>
      <c r="T15" s="122">
        <f>ROUND(MAX(L15,O15),2)</f>
        <v>13003.36</v>
      </c>
      <c r="U15" s="133">
        <f t="shared" si="1"/>
        <v>0.1762434882347248</v>
      </c>
      <c r="V15" s="123">
        <f t="shared" si="2"/>
        <v>11542.09</v>
      </c>
      <c r="Z15" s="134">
        <f>T15</f>
        <v>13003.36</v>
      </c>
      <c r="AA15" s="7">
        <f t="shared" si="7"/>
        <v>13003.36</v>
      </c>
    </row>
    <row r="16" spans="1:31" ht="18" x14ac:dyDescent="0.3">
      <c r="A16" s="225">
        <v>1.7</v>
      </c>
      <c r="B16" s="3"/>
      <c r="C16" s="3"/>
      <c r="D16" s="3"/>
      <c r="E16" s="4" t="s">
        <v>20</v>
      </c>
      <c r="F16" s="3" t="s">
        <v>18</v>
      </c>
      <c r="G16" s="5">
        <v>1</v>
      </c>
      <c r="H16" s="5"/>
      <c r="I16" s="6">
        <v>114000</v>
      </c>
      <c r="J16" s="7">
        <f t="shared" si="0"/>
        <v>114000</v>
      </c>
      <c r="L16" s="129">
        <v>226078.47210000001</v>
      </c>
      <c r="M16" s="7">
        <f t="shared" si="3"/>
        <v>226078.47</v>
      </c>
      <c r="O16" s="111">
        <v>159291.17647058825</v>
      </c>
      <c r="P16" s="7">
        <f t="shared" si="4"/>
        <v>159291.18</v>
      </c>
      <c r="Q16" s="115"/>
      <c r="R16" s="122">
        <f>ROUND(MIN(I16,O16),2)</f>
        <v>114000</v>
      </c>
      <c r="S16" s="122">
        <f>ROUND(AVERAGE(I16,O16),2)</f>
        <v>136645.59</v>
      </c>
      <c r="T16" s="122">
        <f>ROUND(MAX(I16,O16),2)</f>
        <v>159291.18</v>
      </c>
      <c r="U16" s="119">
        <f t="shared" si="1"/>
        <v>0.39729105263157893</v>
      </c>
      <c r="V16" s="123">
        <f t="shared" si="2"/>
        <v>125322.8</v>
      </c>
      <c r="Z16" s="134">
        <f>V16</f>
        <v>125322.8</v>
      </c>
      <c r="AA16" s="7">
        <f t="shared" si="7"/>
        <v>125322.8</v>
      </c>
    </row>
    <row r="17" spans="1:27" ht="36" x14ac:dyDescent="0.3">
      <c r="A17" s="225">
        <v>1.8</v>
      </c>
      <c r="B17" s="3"/>
      <c r="C17" s="3"/>
      <c r="D17" s="3"/>
      <c r="E17" s="4" t="s">
        <v>21</v>
      </c>
      <c r="F17" s="3" t="s">
        <v>12</v>
      </c>
      <c r="G17" s="5">
        <v>1</v>
      </c>
      <c r="H17" s="5"/>
      <c r="I17" s="6">
        <v>18000</v>
      </c>
      <c r="J17" s="7">
        <f t="shared" si="0"/>
        <v>18000</v>
      </c>
      <c r="L17" s="6">
        <v>22253.4</v>
      </c>
      <c r="M17" s="7">
        <f t="shared" si="3"/>
        <v>22253.4</v>
      </c>
      <c r="O17" s="128">
        <v>37926.470588235294</v>
      </c>
      <c r="P17" s="7">
        <f t="shared" si="4"/>
        <v>37926.47</v>
      </c>
      <c r="Q17" s="115"/>
      <c r="R17" s="122">
        <f>ROUND(MIN(I17,L17),2)</f>
        <v>18000</v>
      </c>
      <c r="S17" s="122">
        <f>ROUND(AVERAGE(I17,L17),2)</f>
        <v>20126.7</v>
      </c>
      <c r="T17" s="122">
        <f>ROUND(MAX(I17,L17),2)</f>
        <v>22253.4</v>
      </c>
      <c r="U17" s="133">
        <f t="shared" si="1"/>
        <v>0.23630000000000018</v>
      </c>
      <c r="V17" s="123">
        <f t="shared" si="2"/>
        <v>19063.349999999999</v>
      </c>
      <c r="Z17" s="134">
        <f>T17</f>
        <v>22253.4</v>
      </c>
      <c r="AA17" s="7">
        <f t="shared" si="7"/>
        <v>22253.4</v>
      </c>
    </row>
    <row r="18" spans="1:27" ht="18" x14ac:dyDescent="0.3">
      <c r="A18" s="225">
        <v>1.9</v>
      </c>
      <c r="B18" s="3"/>
      <c r="C18" s="3"/>
      <c r="D18" s="3"/>
      <c r="E18" s="4" t="s">
        <v>22</v>
      </c>
      <c r="F18" s="3" t="s">
        <v>12</v>
      </c>
      <c r="G18" s="5">
        <v>1</v>
      </c>
      <c r="H18" s="5"/>
      <c r="I18" s="129">
        <v>45600</v>
      </c>
      <c r="J18" s="7">
        <f t="shared" si="0"/>
        <v>45600</v>
      </c>
      <c r="L18" s="6">
        <v>16999.125</v>
      </c>
      <c r="M18" s="7">
        <f t="shared" si="3"/>
        <v>16999.13</v>
      </c>
      <c r="O18" s="111">
        <v>21672.268907563026</v>
      </c>
      <c r="P18" s="7">
        <f t="shared" si="4"/>
        <v>21672.27</v>
      </c>
      <c r="Q18" s="115"/>
      <c r="R18" s="122">
        <f>ROUND(MIN(L18,O18),2)</f>
        <v>16999.13</v>
      </c>
      <c r="S18" s="122">
        <f>ROUND(AVERAGE(L18,O18),2)</f>
        <v>19335.7</v>
      </c>
      <c r="T18" s="122">
        <f>ROUND(MAX(L18,O18),2)</f>
        <v>21672.27</v>
      </c>
      <c r="U18" s="119">
        <f t="shared" si="1"/>
        <v>0.27490465688538168</v>
      </c>
      <c r="V18" s="123">
        <f t="shared" si="2"/>
        <v>18167.419999999998</v>
      </c>
      <c r="Z18" s="134">
        <f>V18</f>
        <v>18167.419999999998</v>
      </c>
      <c r="AA18" s="7">
        <f t="shared" si="7"/>
        <v>18167.419999999998</v>
      </c>
    </row>
    <row r="19" spans="1:27" ht="18" x14ac:dyDescent="0.3">
      <c r="A19" s="144">
        <v>1.1000000000000001</v>
      </c>
      <c r="B19" s="3"/>
      <c r="C19" s="3"/>
      <c r="D19" s="3"/>
      <c r="E19" s="4" t="s">
        <v>23</v>
      </c>
      <c r="F19" s="3" t="s">
        <v>16</v>
      </c>
      <c r="G19" s="5">
        <v>1</v>
      </c>
      <c r="H19" s="5"/>
      <c r="I19" s="6">
        <v>10000</v>
      </c>
      <c r="J19" s="7">
        <f t="shared" si="0"/>
        <v>10000</v>
      </c>
      <c r="L19" s="6">
        <v>5512.6617000000006</v>
      </c>
      <c r="M19" s="7">
        <f t="shared" si="3"/>
        <v>5512.66</v>
      </c>
      <c r="O19" s="111">
        <v>10836.134453781513</v>
      </c>
      <c r="P19" s="7">
        <f t="shared" si="4"/>
        <v>10836.13</v>
      </c>
      <c r="Q19" s="115"/>
      <c r="R19" s="122">
        <f>ROUND(MIN(I19,L19,O19),2)</f>
        <v>5512.66</v>
      </c>
      <c r="S19" s="122">
        <f t="shared" ref="S19:S65" si="8">ROUND(AVERAGE(I19,L19,O19),2)</f>
        <v>8782.93</v>
      </c>
      <c r="T19" s="122">
        <f t="shared" ref="T19:T65" si="9">ROUND(MAX(I19,L19,O19),2)</f>
        <v>10836.13</v>
      </c>
      <c r="U19" s="119">
        <f t="shared" si="1"/>
        <v>0.9656808147065119</v>
      </c>
      <c r="V19" s="123">
        <f t="shared" si="2"/>
        <v>7147.8</v>
      </c>
      <c r="Z19" s="134">
        <f>V19</f>
        <v>7147.8</v>
      </c>
      <c r="AA19" s="7">
        <f t="shared" si="7"/>
        <v>7147.8</v>
      </c>
    </row>
    <row r="20" spans="1:27" ht="18" x14ac:dyDescent="0.3">
      <c r="A20" s="144">
        <v>1.1100000000000001</v>
      </c>
      <c r="B20" s="3"/>
      <c r="C20" s="3"/>
      <c r="D20" s="3"/>
      <c r="E20" s="4" t="s">
        <v>24</v>
      </c>
      <c r="F20" s="3" t="s">
        <v>12</v>
      </c>
      <c r="G20" s="5">
        <v>1</v>
      </c>
      <c r="H20" s="5"/>
      <c r="I20" s="6">
        <v>26400</v>
      </c>
      <c r="J20" s="7">
        <f t="shared" si="0"/>
        <v>26400</v>
      </c>
      <c r="L20" s="6">
        <v>18477.739799999999</v>
      </c>
      <c r="M20" s="7">
        <f t="shared" si="3"/>
        <v>18477.740000000002</v>
      </c>
      <c r="O20" s="128">
        <v>32508.403361344539</v>
      </c>
      <c r="P20" s="7">
        <f t="shared" si="4"/>
        <v>32508.400000000001</v>
      </c>
      <c r="Q20" s="115"/>
      <c r="R20" s="122">
        <f>ROUND(MIN(I20,L20),2)</f>
        <v>18477.740000000002</v>
      </c>
      <c r="S20" s="122">
        <f>ROUND(AVERAGE(I20,L20),2)</f>
        <v>22438.87</v>
      </c>
      <c r="T20" s="122">
        <f>ROUND(MAX(I20,L20),2)</f>
        <v>26400</v>
      </c>
      <c r="U20" s="119">
        <f t="shared" si="1"/>
        <v>0.42874615618576728</v>
      </c>
      <c r="V20" s="123">
        <f t="shared" si="2"/>
        <v>20458.310000000001</v>
      </c>
      <c r="Z20" s="134">
        <f>V20</f>
        <v>20458.310000000001</v>
      </c>
      <c r="AA20" s="7">
        <f t="shared" si="7"/>
        <v>20458.310000000001</v>
      </c>
    </row>
    <row r="21" spans="1:27" ht="18" x14ac:dyDescent="0.3">
      <c r="A21" s="144">
        <v>1.1200000000000001</v>
      </c>
      <c r="B21" s="3"/>
      <c r="C21" s="3"/>
      <c r="D21" s="3"/>
      <c r="E21" s="4" t="s">
        <v>25</v>
      </c>
      <c r="F21" s="3" t="s">
        <v>12</v>
      </c>
      <c r="G21" s="5">
        <v>1</v>
      </c>
      <c r="H21" s="5"/>
      <c r="I21" s="129">
        <v>24000</v>
      </c>
      <c r="J21" s="7">
        <f t="shared" si="0"/>
        <v>24000</v>
      </c>
      <c r="L21" s="6">
        <v>16964.508600000001</v>
      </c>
      <c r="M21" s="7">
        <f t="shared" si="3"/>
        <v>16964.509999999998</v>
      </c>
      <c r="O21" s="111">
        <v>16254.20168067227</v>
      </c>
      <c r="P21" s="7">
        <f t="shared" si="4"/>
        <v>16254.2</v>
      </c>
      <c r="Q21" s="115"/>
      <c r="R21" s="122">
        <f>ROUND(MIN(L21,O21),2)</f>
        <v>16254.2</v>
      </c>
      <c r="S21" s="122">
        <f>ROUND(AVERAGE(L21,O21),2)</f>
        <v>16609.36</v>
      </c>
      <c r="T21" s="122">
        <f>ROUND(MAX(L21,O21),2)</f>
        <v>16964.509999999998</v>
      </c>
      <c r="U21" s="133">
        <f t="shared" si="1"/>
        <v>4.3700089822937827E-2</v>
      </c>
      <c r="V21" s="123">
        <f t="shared" si="2"/>
        <v>16431.78</v>
      </c>
      <c r="Z21" s="134">
        <f>T21</f>
        <v>16964.509999999998</v>
      </c>
      <c r="AA21" s="7">
        <f t="shared" si="7"/>
        <v>16964.509999999998</v>
      </c>
    </row>
    <row r="22" spans="1:27" ht="18" x14ac:dyDescent="0.3">
      <c r="A22" s="144">
        <v>1.1299999999999999</v>
      </c>
      <c r="B22" s="3"/>
      <c r="C22" s="3"/>
      <c r="D22" s="3"/>
      <c r="E22" s="8" t="s">
        <v>26</v>
      </c>
      <c r="F22" s="3" t="s">
        <v>18</v>
      </c>
      <c r="G22" s="5">
        <v>1</v>
      </c>
      <c r="H22" s="5"/>
      <c r="I22" s="129">
        <v>80000</v>
      </c>
      <c r="J22" s="7">
        <f t="shared" si="0"/>
        <v>80000</v>
      </c>
      <c r="L22" s="6">
        <v>24938.643599999999</v>
      </c>
      <c r="M22" s="7">
        <f t="shared" si="3"/>
        <v>24938.639999999999</v>
      </c>
      <c r="O22" s="111">
        <v>43344.537815126052</v>
      </c>
      <c r="P22" s="7">
        <f t="shared" si="4"/>
        <v>43344.54</v>
      </c>
      <c r="Q22" s="115"/>
      <c r="R22" s="122">
        <f>ROUND(MIN(L22,O22),2)</f>
        <v>24938.639999999999</v>
      </c>
      <c r="S22" s="122">
        <f t="shared" ref="S22:S25" si="10">ROUND(AVERAGE(L22,O22),2)</f>
        <v>34141.589999999997</v>
      </c>
      <c r="T22" s="122">
        <f t="shared" ref="T22:T25" si="11">ROUND(MAX(L22,O22),2)</f>
        <v>43344.54</v>
      </c>
      <c r="U22" s="119">
        <f t="shared" si="1"/>
        <v>0.73804746369489282</v>
      </c>
      <c r="V22" s="123">
        <f t="shared" si="2"/>
        <v>29540.12</v>
      </c>
      <c r="Z22" s="134">
        <f>V22</f>
        <v>29540.12</v>
      </c>
      <c r="AA22" s="7">
        <f t="shared" si="7"/>
        <v>29540.12</v>
      </c>
    </row>
    <row r="23" spans="1:27" ht="18" x14ac:dyDescent="0.3">
      <c r="A23" s="144">
        <v>1.1399999999999999</v>
      </c>
      <c r="B23" s="3"/>
      <c r="C23" s="3"/>
      <c r="D23" s="3"/>
      <c r="E23" s="8" t="s">
        <v>27</v>
      </c>
      <c r="F23" s="3" t="s">
        <v>16</v>
      </c>
      <c r="G23" s="5">
        <v>1</v>
      </c>
      <c r="H23" s="5"/>
      <c r="I23" s="129">
        <v>25000</v>
      </c>
      <c r="J23" s="7">
        <f t="shared" si="0"/>
        <v>25000</v>
      </c>
      <c r="L23" s="6">
        <v>17567.823</v>
      </c>
      <c r="M23" s="7">
        <f t="shared" si="3"/>
        <v>17567.82</v>
      </c>
      <c r="O23" s="111">
        <v>17337.81512605042</v>
      </c>
      <c r="P23" s="7">
        <f t="shared" si="4"/>
        <v>17337.82</v>
      </c>
      <c r="Q23" s="115"/>
      <c r="R23" s="122">
        <f>ROUND(MIN(L23,O23),2)</f>
        <v>17337.82</v>
      </c>
      <c r="S23" s="122">
        <f t="shared" si="10"/>
        <v>17452.82</v>
      </c>
      <c r="T23" s="122">
        <f t="shared" si="11"/>
        <v>17567.82</v>
      </c>
      <c r="U23" s="133">
        <f t="shared" si="1"/>
        <v>1.3265796968707777E-2</v>
      </c>
      <c r="V23" s="123">
        <f t="shared" si="2"/>
        <v>17395.32</v>
      </c>
      <c r="Z23" s="134">
        <f>T23</f>
        <v>17567.82</v>
      </c>
      <c r="AA23" s="7">
        <f t="shared" si="7"/>
        <v>17567.82</v>
      </c>
    </row>
    <row r="24" spans="1:27" ht="18" x14ac:dyDescent="0.3">
      <c r="A24" s="144">
        <v>1.1499999999999999</v>
      </c>
      <c r="B24" s="3"/>
      <c r="C24" s="3"/>
      <c r="D24" s="3"/>
      <c r="E24" s="8" t="s">
        <v>28</v>
      </c>
      <c r="F24" s="3" t="s">
        <v>18</v>
      </c>
      <c r="G24" s="5">
        <v>1</v>
      </c>
      <c r="H24" s="5"/>
      <c r="I24" s="129">
        <v>42000</v>
      </c>
      <c r="J24" s="7">
        <f t="shared" si="0"/>
        <v>42000</v>
      </c>
      <c r="L24" s="6">
        <v>21427.551599999999</v>
      </c>
      <c r="M24" s="7">
        <f t="shared" si="3"/>
        <v>21427.55</v>
      </c>
      <c r="O24" s="111">
        <v>13003.361344537816</v>
      </c>
      <c r="P24" s="7">
        <f t="shared" si="4"/>
        <v>13003.36</v>
      </c>
      <c r="Q24" s="115"/>
      <c r="R24" s="122">
        <f>ROUND(MIN(L24,O24),2)</f>
        <v>13003.36</v>
      </c>
      <c r="S24" s="122">
        <f t="shared" si="10"/>
        <v>17215.46</v>
      </c>
      <c r="T24" s="122">
        <f t="shared" si="11"/>
        <v>21427.55</v>
      </c>
      <c r="U24" s="119">
        <f t="shared" si="1"/>
        <v>0.64784717180790174</v>
      </c>
      <c r="V24" s="123">
        <f t="shared" si="2"/>
        <v>15109.41</v>
      </c>
      <c r="Z24" s="134">
        <f>V24</f>
        <v>15109.41</v>
      </c>
      <c r="AA24" s="7">
        <f t="shared" si="7"/>
        <v>15109.41</v>
      </c>
    </row>
    <row r="25" spans="1:27" ht="18" x14ac:dyDescent="0.3">
      <c r="A25" s="144">
        <v>1.1599999999999999</v>
      </c>
      <c r="B25" s="3"/>
      <c r="C25" s="3"/>
      <c r="D25" s="3"/>
      <c r="E25" s="8" t="s">
        <v>29</v>
      </c>
      <c r="F25" s="3" t="s">
        <v>18</v>
      </c>
      <c r="G25" s="5">
        <v>1</v>
      </c>
      <c r="H25" s="5"/>
      <c r="I25" s="129">
        <v>42000</v>
      </c>
      <c r="J25" s="7">
        <f t="shared" si="0"/>
        <v>42000</v>
      </c>
      <c r="L25" s="6">
        <v>25370.112300000001</v>
      </c>
      <c r="M25" s="7">
        <f t="shared" si="3"/>
        <v>25370.11</v>
      </c>
      <c r="O25" s="111">
        <v>21672.268907563026</v>
      </c>
      <c r="P25" s="7">
        <f t="shared" si="4"/>
        <v>21672.27</v>
      </c>
      <c r="Q25" s="115"/>
      <c r="R25" s="122">
        <f>ROUND(MIN(L25,O25),2)</f>
        <v>21672.27</v>
      </c>
      <c r="S25" s="122">
        <f t="shared" si="10"/>
        <v>23521.19</v>
      </c>
      <c r="T25" s="122">
        <f t="shared" si="11"/>
        <v>25370.11</v>
      </c>
      <c r="U25" s="197">
        <f t="shared" si="1"/>
        <v>0.17062541210496174</v>
      </c>
      <c r="V25" s="198">
        <f>+ROUND(AVERAGE(R25,S25),2)</f>
        <v>22596.73</v>
      </c>
      <c r="Z25" s="134">
        <f>T25</f>
        <v>25370.11</v>
      </c>
      <c r="AA25" s="7">
        <f t="shared" si="7"/>
        <v>25370.11</v>
      </c>
    </row>
    <row r="26" spans="1:27" ht="18" x14ac:dyDescent="0.3">
      <c r="A26" s="144">
        <v>1.17</v>
      </c>
      <c r="B26" s="3"/>
      <c r="C26" s="3"/>
      <c r="D26" s="3"/>
      <c r="E26" s="8" t="s">
        <v>30</v>
      </c>
      <c r="F26" s="3" t="s">
        <v>18</v>
      </c>
      <c r="G26" s="5">
        <v>1</v>
      </c>
      <c r="H26" s="5"/>
      <c r="I26" s="129">
        <v>150000</v>
      </c>
      <c r="J26" s="7">
        <f t="shared" si="0"/>
        <v>150000</v>
      </c>
      <c r="L26" s="6">
        <v>31152.287400000001</v>
      </c>
      <c r="M26" s="7">
        <f t="shared" si="3"/>
        <v>31152.29</v>
      </c>
      <c r="O26" s="128">
        <v>96441.596638655465</v>
      </c>
      <c r="P26" s="7">
        <f t="shared" si="4"/>
        <v>96441.600000000006</v>
      </c>
      <c r="Q26" s="115"/>
      <c r="R26" s="122">
        <f>ROUND(MIN(L26),2)</f>
        <v>31152.29</v>
      </c>
      <c r="S26" s="122">
        <f>ROUND(AVERAGE(L26),2)</f>
        <v>31152.29</v>
      </c>
      <c r="T26" s="122">
        <f>ROUND(MAX(L26),2)</f>
        <v>31152.29</v>
      </c>
      <c r="U26" s="140">
        <f t="shared" si="1"/>
        <v>0</v>
      </c>
      <c r="V26" s="123">
        <f t="shared" si="2"/>
        <v>31152.29</v>
      </c>
      <c r="Z26" s="134">
        <f>V26</f>
        <v>31152.29</v>
      </c>
      <c r="AA26" s="7">
        <f t="shared" si="7"/>
        <v>31152.29</v>
      </c>
    </row>
    <row r="27" spans="1:27" ht="18" x14ac:dyDescent="0.3">
      <c r="A27" s="144">
        <v>1.18</v>
      </c>
      <c r="B27" s="3"/>
      <c r="C27" s="3"/>
      <c r="D27" s="3"/>
      <c r="E27" s="8" t="s">
        <v>31</v>
      </c>
      <c r="F27" s="3" t="s">
        <v>18</v>
      </c>
      <c r="G27" s="5">
        <v>1</v>
      </c>
      <c r="H27" s="5"/>
      <c r="I27" s="129">
        <v>170000</v>
      </c>
      <c r="J27" s="7">
        <f t="shared" si="0"/>
        <v>170000</v>
      </c>
      <c r="L27" s="6">
        <v>35045.396099999998</v>
      </c>
      <c r="M27" s="7">
        <f t="shared" si="3"/>
        <v>35045.4</v>
      </c>
      <c r="O27" s="128">
        <v>127866.38655462184</v>
      </c>
      <c r="P27" s="7">
        <f t="shared" si="4"/>
        <v>127866.39</v>
      </c>
      <c r="Q27" s="115"/>
      <c r="R27" s="122">
        <f>ROUND(MIN(L27),2)</f>
        <v>35045.4</v>
      </c>
      <c r="S27" s="122">
        <f>ROUND(AVERAGE(L27),2)</f>
        <v>35045.4</v>
      </c>
      <c r="T27" s="122">
        <f>ROUND(MAX(L27),2)</f>
        <v>35045.4</v>
      </c>
      <c r="U27" s="140">
        <f t="shared" si="1"/>
        <v>0</v>
      </c>
      <c r="V27" s="123">
        <f t="shared" si="2"/>
        <v>35045.4</v>
      </c>
      <c r="Z27" s="134">
        <f>V27</f>
        <v>35045.4</v>
      </c>
      <c r="AA27" s="7">
        <f t="shared" si="7"/>
        <v>35045.4</v>
      </c>
    </row>
    <row r="28" spans="1:27" ht="18" x14ac:dyDescent="0.3">
      <c r="A28" s="144">
        <v>1.19</v>
      </c>
      <c r="B28" s="3"/>
      <c r="C28" s="3"/>
      <c r="D28" s="3"/>
      <c r="E28" s="8" t="s">
        <v>32</v>
      </c>
      <c r="F28" s="3" t="s">
        <v>12</v>
      </c>
      <c r="G28" s="5">
        <v>1</v>
      </c>
      <c r="H28" s="5"/>
      <c r="I28" s="6">
        <v>45000</v>
      </c>
      <c r="J28" s="7">
        <f t="shared" si="0"/>
        <v>45000</v>
      </c>
      <c r="L28" s="6">
        <v>41989.693200000002</v>
      </c>
      <c r="M28" s="7">
        <f t="shared" si="3"/>
        <v>41989.69</v>
      </c>
      <c r="O28" s="111">
        <v>48762.60504201681</v>
      </c>
      <c r="P28" s="7">
        <f t="shared" si="4"/>
        <v>48762.61</v>
      </c>
      <c r="Q28" s="115"/>
      <c r="R28" s="122">
        <f>ROUND(MIN(I28,L28,O28),2)</f>
        <v>41989.69</v>
      </c>
      <c r="S28" s="122">
        <f t="shared" ref="S28" si="12">ROUND(AVERAGE(I28,L28,O28),2)</f>
        <v>45250.77</v>
      </c>
      <c r="T28" s="122">
        <f t="shared" ref="T28" si="13">ROUND(MAX(I28,L28,O28),2)</f>
        <v>48762.61</v>
      </c>
      <c r="U28" s="133">
        <f t="shared" si="1"/>
        <v>0.16129959521015746</v>
      </c>
      <c r="V28" s="123">
        <f t="shared" si="2"/>
        <v>43620.23</v>
      </c>
      <c r="Z28" s="134">
        <f>T28</f>
        <v>48762.61</v>
      </c>
      <c r="AA28" s="7">
        <f t="shared" si="7"/>
        <v>48762.61</v>
      </c>
    </row>
    <row r="29" spans="1:27" ht="18" x14ac:dyDescent="0.3">
      <c r="A29" s="144">
        <v>1.2</v>
      </c>
      <c r="B29" s="3"/>
      <c r="C29" s="3"/>
      <c r="D29" s="3"/>
      <c r="E29" s="8" t="s">
        <v>33</v>
      </c>
      <c r="F29" s="3" t="s">
        <v>18</v>
      </c>
      <c r="G29" s="5">
        <v>1</v>
      </c>
      <c r="H29" s="5"/>
      <c r="I29" s="129">
        <v>200000</v>
      </c>
      <c r="J29" s="7">
        <f t="shared" si="0"/>
        <v>200000</v>
      </c>
      <c r="L29" s="6">
        <v>73987.609800000006</v>
      </c>
      <c r="M29" s="7">
        <f t="shared" si="3"/>
        <v>73987.61</v>
      </c>
      <c r="O29" s="128">
        <v>212388.23529411762</v>
      </c>
      <c r="P29" s="7">
        <f t="shared" si="4"/>
        <v>212388.24</v>
      </c>
      <c r="Q29" s="115"/>
      <c r="R29" s="122">
        <f>ROUND(MIN(L29),2)</f>
        <v>73987.61</v>
      </c>
      <c r="S29" s="122">
        <f>ROUND(AVERAGE(L29),2)</f>
        <v>73987.61</v>
      </c>
      <c r="T29" s="122">
        <f>ROUND(MAX(L29),2)</f>
        <v>73987.61</v>
      </c>
      <c r="U29" s="140">
        <f t="shared" si="1"/>
        <v>0</v>
      </c>
      <c r="V29" s="123">
        <f t="shared" si="2"/>
        <v>73987.61</v>
      </c>
      <c r="Z29" s="134">
        <f>V29</f>
        <v>73987.61</v>
      </c>
      <c r="AA29" s="7">
        <f t="shared" si="7"/>
        <v>73987.61</v>
      </c>
    </row>
    <row r="30" spans="1:27" ht="18" x14ac:dyDescent="0.3">
      <c r="A30" s="144">
        <v>1.21</v>
      </c>
      <c r="B30" s="3"/>
      <c r="C30" s="3"/>
      <c r="D30" s="3"/>
      <c r="E30" s="8" t="s">
        <v>34</v>
      </c>
      <c r="F30" s="3" t="s">
        <v>18</v>
      </c>
      <c r="G30" s="5">
        <v>1</v>
      </c>
      <c r="H30" s="5"/>
      <c r="I30" s="129">
        <v>280000</v>
      </c>
      <c r="J30" s="7">
        <f t="shared" si="0"/>
        <v>280000</v>
      </c>
      <c r="L30" s="6">
        <v>70600.147800000006</v>
      </c>
      <c r="M30" s="7">
        <f t="shared" si="3"/>
        <v>70600.149999999994</v>
      </c>
      <c r="O30" s="128">
        <v>574315.12605042022</v>
      </c>
      <c r="P30" s="7">
        <f t="shared" si="4"/>
        <v>574315.13</v>
      </c>
      <c r="Q30" s="115"/>
      <c r="R30" s="122">
        <f>ROUND(MIN(L30),2)</f>
        <v>70600.149999999994</v>
      </c>
      <c r="S30" s="122">
        <f>ROUND(AVERAGE(L30),2)</f>
        <v>70600.149999999994</v>
      </c>
      <c r="T30" s="122">
        <f>ROUND(MAX(L30),2)</f>
        <v>70600.149999999994</v>
      </c>
      <c r="U30" s="140">
        <f t="shared" si="1"/>
        <v>0</v>
      </c>
      <c r="V30" s="123">
        <f t="shared" si="2"/>
        <v>70600.149999999994</v>
      </c>
      <c r="Z30" s="134">
        <f>V30</f>
        <v>70600.149999999994</v>
      </c>
      <c r="AA30" s="7">
        <f t="shared" si="7"/>
        <v>70600.149999999994</v>
      </c>
    </row>
    <row r="31" spans="1:27" ht="18" x14ac:dyDescent="0.3">
      <c r="A31" s="144">
        <v>1.22</v>
      </c>
      <c r="B31" s="3"/>
      <c r="C31" s="3"/>
      <c r="D31" s="3"/>
      <c r="E31" s="8" t="s">
        <v>35</v>
      </c>
      <c r="F31" s="3" t="s">
        <v>18</v>
      </c>
      <c r="G31" s="5">
        <v>1</v>
      </c>
      <c r="H31" s="5"/>
      <c r="I31" s="129">
        <v>100000</v>
      </c>
      <c r="J31" s="7">
        <f t="shared" si="0"/>
        <v>100000</v>
      </c>
      <c r="L31" s="6">
        <v>42213.463499999998</v>
      </c>
      <c r="M31" s="7">
        <f t="shared" si="3"/>
        <v>42213.46</v>
      </c>
      <c r="O31" s="111">
        <v>63933.193277310922</v>
      </c>
      <c r="P31" s="7">
        <f t="shared" si="4"/>
        <v>63933.19</v>
      </c>
      <c r="Q31" s="115"/>
      <c r="R31" s="122">
        <f>ROUND(MIN(L31,O31),2)</f>
        <v>42213.46</v>
      </c>
      <c r="S31" s="122">
        <f>ROUND(AVERAGE(L31,O31),2)</f>
        <v>53073.33</v>
      </c>
      <c r="T31" s="122">
        <f>ROUND(MAX(L31,O31),2)</f>
        <v>63933.19</v>
      </c>
      <c r="U31" s="119">
        <f t="shared" si="1"/>
        <v>0.51452143463246092</v>
      </c>
      <c r="V31" s="123">
        <f t="shared" si="2"/>
        <v>47643.4</v>
      </c>
      <c r="Z31" s="134">
        <f>V31</f>
        <v>47643.4</v>
      </c>
      <c r="AA31" s="7">
        <f t="shared" si="7"/>
        <v>47643.4</v>
      </c>
    </row>
    <row r="32" spans="1:27" ht="18" x14ac:dyDescent="0.3">
      <c r="A32" s="144">
        <v>1.23</v>
      </c>
      <c r="B32" s="3"/>
      <c r="C32" s="3"/>
      <c r="D32" s="3"/>
      <c r="E32" s="8" t="s">
        <v>36</v>
      </c>
      <c r="F32" s="3" t="s">
        <v>18</v>
      </c>
      <c r="G32" s="5">
        <v>1</v>
      </c>
      <c r="H32" s="5"/>
      <c r="I32" s="129">
        <v>75000</v>
      </c>
      <c r="J32" s="7">
        <f t="shared" si="0"/>
        <v>75000</v>
      </c>
      <c r="L32" s="6">
        <v>40930.184099999999</v>
      </c>
      <c r="M32" s="7">
        <f t="shared" si="3"/>
        <v>40930.18</v>
      </c>
      <c r="O32" s="111">
        <v>53097.058823529405</v>
      </c>
      <c r="P32" s="7">
        <f t="shared" si="4"/>
        <v>53097.06</v>
      </c>
      <c r="Q32" s="115"/>
      <c r="R32" s="122">
        <f>ROUND(MIN(L32,O32),2)</f>
        <v>40930.18</v>
      </c>
      <c r="S32" s="122">
        <f t="shared" ref="S32:S33" si="14">ROUND(AVERAGE(L32,O32),2)</f>
        <v>47013.62</v>
      </c>
      <c r="T32" s="122">
        <f t="shared" ref="T32:T33" si="15">ROUND(MAX(L32,O32),2)</f>
        <v>53097.06</v>
      </c>
      <c r="U32" s="119">
        <f t="shared" si="1"/>
        <v>0.29725938170806954</v>
      </c>
      <c r="V32" s="123">
        <f t="shared" si="2"/>
        <v>43971.9</v>
      </c>
      <c r="Z32" s="134">
        <f>V32</f>
        <v>43971.9</v>
      </c>
      <c r="AA32" s="7">
        <f t="shared" si="7"/>
        <v>43971.9</v>
      </c>
    </row>
    <row r="33" spans="1:27" ht="18" x14ac:dyDescent="0.3">
      <c r="A33" s="144">
        <v>1.24</v>
      </c>
      <c r="B33" s="3"/>
      <c r="C33" s="3"/>
      <c r="D33" s="3"/>
      <c r="E33" s="8" t="s">
        <v>37</v>
      </c>
      <c r="F33" s="3" t="s">
        <v>18</v>
      </c>
      <c r="G33" s="5">
        <v>1</v>
      </c>
      <c r="H33" s="5"/>
      <c r="I33" s="129">
        <v>85000</v>
      </c>
      <c r="J33" s="7">
        <f t="shared" si="0"/>
        <v>85000</v>
      </c>
      <c r="L33" s="6">
        <v>42040.381500000003</v>
      </c>
      <c r="M33" s="7">
        <f t="shared" si="3"/>
        <v>42040.38</v>
      </c>
      <c r="O33" s="111">
        <v>53097.058823529405</v>
      </c>
      <c r="P33" s="7">
        <f t="shared" si="4"/>
        <v>53097.06</v>
      </c>
      <c r="Q33" s="115"/>
      <c r="R33" s="122">
        <f>ROUND(MIN(L33,O33),2)</f>
        <v>42040.38</v>
      </c>
      <c r="S33" s="122">
        <f t="shared" si="14"/>
        <v>47568.72</v>
      </c>
      <c r="T33" s="122">
        <f t="shared" si="15"/>
        <v>53097.06</v>
      </c>
      <c r="U33" s="119">
        <f t="shared" si="1"/>
        <v>0.26300142862647768</v>
      </c>
      <c r="V33" s="123">
        <f t="shared" si="2"/>
        <v>44804.55</v>
      </c>
      <c r="Z33" s="134">
        <f>V33</f>
        <v>44804.55</v>
      </c>
      <c r="AA33" s="7">
        <f t="shared" si="7"/>
        <v>44804.55</v>
      </c>
    </row>
    <row r="34" spans="1:27" ht="18" x14ac:dyDescent="0.3">
      <c r="A34" s="144">
        <v>1.25</v>
      </c>
      <c r="B34" s="3"/>
      <c r="C34" s="3"/>
      <c r="D34" s="3"/>
      <c r="E34" s="8" t="s">
        <v>38</v>
      </c>
      <c r="F34" s="3" t="s">
        <v>12</v>
      </c>
      <c r="G34" s="5">
        <v>1</v>
      </c>
      <c r="H34" s="5"/>
      <c r="I34" s="6">
        <v>40000</v>
      </c>
      <c r="J34" s="7">
        <f t="shared" si="0"/>
        <v>40000</v>
      </c>
      <c r="L34" s="6">
        <v>37076.637000000002</v>
      </c>
      <c r="M34" s="7">
        <f t="shared" si="3"/>
        <v>37076.639999999999</v>
      </c>
      <c r="O34" s="111">
        <v>32508.403361344539</v>
      </c>
      <c r="P34" s="7">
        <f t="shared" si="4"/>
        <v>32508.400000000001</v>
      </c>
      <c r="Q34" s="115"/>
      <c r="R34" s="122">
        <f>ROUND(MIN(I34,L34,O34),2)</f>
        <v>32508.400000000001</v>
      </c>
      <c r="S34" s="122">
        <f t="shared" si="8"/>
        <v>36528.35</v>
      </c>
      <c r="T34" s="122">
        <f t="shared" si="9"/>
        <v>40000</v>
      </c>
      <c r="U34" s="133">
        <f t="shared" si="1"/>
        <v>0.2304512064574078</v>
      </c>
      <c r="V34" s="123">
        <f t="shared" si="2"/>
        <v>34518.379999999997</v>
      </c>
      <c r="Z34" s="134">
        <f>T34</f>
        <v>40000</v>
      </c>
      <c r="AA34" s="7">
        <f t="shared" si="7"/>
        <v>40000</v>
      </c>
    </row>
    <row r="35" spans="1:27" ht="18" x14ac:dyDescent="0.3">
      <c r="A35" s="144">
        <v>1.26</v>
      </c>
      <c r="B35" s="3"/>
      <c r="C35" s="3"/>
      <c r="D35" s="3"/>
      <c r="E35" s="8" t="s">
        <v>39</v>
      </c>
      <c r="F35" s="3" t="s">
        <v>16</v>
      </c>
      <c r="G35" s="5">
        <v>1</v>
      </c>
      <c r="H35" s="5"/>
      <c r="I35" s="6">
        <v>60000</v>
      </c>
      <c r="J35" s="7">
        <f t="shared" si="0"/>
        <v>60000</v>
      </c>
      <c r="L35" s="6">
        <v>35317.382100000003</v>
      </c>
      <c r="M35" s="7">
        <f t="shared" si="3"/>
        <v>35317.379999999997</v>
      </c>
      <c r="O35" s="128">
        <v>96441.596638655465</v>
      </c>
      <c r="P35" s="7">
        <f t="shared" si="4"/>
        <v>96441.600000000006</v>
      </c>
      <c r="Q35" s="115"/>
      <c r="R35" s="122">
        <f>ROUND(MIN(I35,L35),2)</f>
        <v>35317.379999999997</v>
      </c>
      <c r="S35" s="122">
        <f>ROUND(AVERAGE(I35,L35),2)</f>
        <v>47658.69</v>
      </c>
      <c r="T35" s="122">
        <f>ROUND(MAX(I35,L35),2)</f>
        <v>60000</v>
      </c>
      <c r="U35" s="119">
        <f t="shared" si="1"/>
        <v>0.69888026801535119</v>
      </c>
      <c r="V35" s="123">
        <f t="shared" si="2"/>
        <v>41488.04</v>
      </c>
      <c r="Z35" s="134">
        <f>V35</f>
        <v>41488.04</v>
      </c>
      <c r="AA35" s="7">
        <f t="shared" si="7"/>
        <v>41488.04</v>
      </c>
    </row>
    <row r="36" spans="1:27" ht="18" x14ac:dyDescent="0.3">
      <c r="A36" s="144">
        <v>1.27</v>
      </c>
      <c r="B36" s="3"/>
      <c r="C36" s="3"/>
      <c r="D36" s="3"/>
      <c r="E36" s="8" t="s">
        <v>40</v>
      </c>
      <c r="F36" s="3" t="s">
        <v>12</v>
      </c>
      <c r="G36" s="5">
        <v>1</v>
      </c>
      <c r="H36" s="5"/>
      <c r="I36" s="129">
        <v>45000</v>
      </c>
      <c r="J36" s="7">
        <f t="shared" si="0"/>
        <v>45000</v>
      </c>
      <c r="L36" s="6">
        <v>15270.777600000001</v>
      </c>
      <c r="M36" s="7">
        <f t="shared" si="3"/>
        <v>15270.78</v>
      </c>
      <c r="O36" s="111">
        <v>37926.470588235294</v>
      </c>
      <c r="P36" s="7">
        <f t="shared" si="4"/>
        <v>37926.47</v>
      </c>
      <c r="Q36" s="115"/>
      <c r="R36" s="122">
        <f>ROUND(MIN(L36,O36),2)</f>
        <v>15270.78</v>
      </c>
      <c r="S36" s="122">
        <f>ROUND(AVERAGE(L36,O36),2)</f>
        <v>26598.62</v>
      </c>
      <c r="T36" s="122">
        <f>ROUND(MAX(L36,O36),2)</f>
        <v>37926.47</v>
      </c>
      <c r="U36" s="119">
        <f t="shared" si="1"/>
        <v>1.4835974324821652</v>
      </c>
      <c r="V36" s="123">
        <f t="shared" si="2"/>
        <v>20934.7</v>
      </c>
      <c r="Z36" s="134">
        <f>V36</f>
        <v>20934.7</v>
      </c>
      <c r="AA36" s="7">
        <f t="shared" si="7"/>
        <v>20934.7</v>
      </c>
    </row>
    <row r="37" spans="1:27" ht="18" x14ac:dyDescent="0.3">
      <c r="A37" s="144">
        <v>1.28</v>
      </c>
      <c r="B37" s="3"/>
      <c r="C37" s="3"/>
      <c r="D37" s="3"/>
      <c r="E37" s="8" t="s">
        <v>41</v>
      </c>
      <c r="F37" s="3" t="s">
        <v>12</v>
      </c>
      <c r="G37" s="5">
        <v>1</v>
      </c>
      <c r="H37" s="5"/>
      <c r="I37" s="129">
        <v>59800</v>
      </c>
      <c r="J37" s="7">
        <f t="shared" si="0"/>
        <v>59800</v>
      </c>
      <c r="L37" s="6">
        <v>11998.291499999999</v>
      </c>
      <c r="M37" s="7">
        <f t="shared" si="3"/>
        <v>11998.29</v>
      </c>
      <c r="O37" s="111">
        <v>37926.470588235294</v>
      </c>
      <c r="P37" s="7">
        <f t="shared" si="4"/>
        <v>37926.47</v>
      </c>
      <c r="Q37" s="115"/>
      <c r="R37" s="122">
        <f>ROUND(MIN(L37,O37),2)</f>
        <v>11998.29</v>
      </c>
      <c r="S37" s="122">
        <f t="shared" ref="S37:S38" si="16">ROUND(AVERAGE(L37,O37),2)</f>
        <v>24962.38</v>
      </c>
      <c r="T37" s="122">
        <f t="shared" ref="T37:T38" si="17">ROUND(MAX(L37,O37),2)</f>
        <v>37926.47</v>
      </c>
      <c r="U37" s="119">
        <f t="shared" si="1"/>
        <v>2.1609896076857615</v>
      </c>
      <c r="V37" s="123">
        <f t="shared" si="2"/>
        <v>18480.34</v>
      </c>
      <c r="X37" t="s">
        <v>81</v>
      </c>
      <c r="Z37" s="134">
        <f>V37</f>
        <v>18480.34</v>
      </c>
      <c r="AA37" s="7">
        <f t="shared" si="7"/>
        <v>18480.34</v>
      </c>
    </row>
    <row r="38" spans="1:27" ht="18" x14ac:dyDescent="0.3">
      <c r="A38" s="144">
        <v>1.29</v>
      </c>
      <c r="B38" s="3"/>
      <c r="C38" s="3"/>
      <c r="D38" s="3"/>
      <c r="E38" s="4" t="s">
        <v>42</v>
      </c>
      <c r="F38" s="3" t="s">
        <v>12</v>
      </c>
      <c r="G38" s="5">
        <v>1</v>
      </c>
      <c r="H38" s="5"/>
      <c r="I38" s="129">
        <v>30600</v>
      </c>
      <c r="J38" s="7">
        <f t="shared" si="0"/>
        <v>30600</v>
      </c>
      <c r="L38" s="6">
        <v>14835.6</v>
      </c>
      <c r="M38" s="7">
        <f t="shared" si="3"/>
        <v>14835.6</v>
      </c>
      <c r="O38" s="111">
        <v>21672.268907563026</v>
      </c>
      <c r="P38" s="7">
        <f t="shared" si="4"/>
        <v>21672.27</v>
      </c>
      <c r="Q38" s="115"/>
      <c r="R38" s="122">
        <f>ROUND(MIN(L38,O38),2)</f>
        <v>14835.6</v>
      </c>
      <c r="S38" s="122">
        <f t="shared" si="16"/>
        <v>18253.93</v>
      </c>
      <c r="T38" s="122">
        <f t="shared" si="17"/>
        <v>21672.27</v>
      </c>
      <c r="U38" s="119">
        <f t="shared" si="1"/>
        <v>0.46082868235865071</v>
      </c>
      <c r="V38" s="123">
        <f t="shared" si="2"/>
        <v>16544.77</v>
      </c>
      <c r="Z38" s="134">
        <f>V38</f>
        <v>16544.77</v>
      </c>
      <c r="AA38" s="7">
        <f t="shared" si="7"/>
        <v>16544.77</v>
      </c>
    </row>
    <row r="39" spans="1:27" ht="18" x14ac:dyDescent="0.3">
      <c r="A39" s="144">
        <v>1.3</v>
      </c>
      <c r="B39" s="3"/>
      <c r="C39" s="3"/>
      <c r="D39" s="3"/>
      <c r="E39" s="8" t="s">
        <v>43</v>
      </c>
      <c r="F39" s="3" t="s">
        <v>12</v>
      </c>
      <c r="G39" s="5">
        <v>1</v>
      </c>
      <c r="H39" s="5"/>
      <c r="I39" s="129">
        <v>128000</v>
      </c>
      <c r="J39" s="7">
        <f t="shared" si="0"/>
        <v>128000</v>
      </c>
      <c r="L39" s="6">
        <v>17879.370600000002</v>
      </c>
      <c r="M39" s="7">
        <f t="shared" si="3"/>
        <v>17879.37</v>
      </c>
      <c r="O39" s="128">
        <v>58515.126050420171</v>
      </c>
      <c r="P39" s="7">
        <f t="shared" si="4"/>
        <v>58515.13</v>
      </c>
      <c r="Q39" s="115"/>
      <c r="R39" s="122">
        <f>ROUND(MIN(L39),2)</f>
        <v>17879.37</v>
      </c>
      <c r="S39" s="122">
        <f>ROUND(AVERAGE(L39),2)</f>
        <v>17879.37</v>
      </c>
      <c r="T39" s="122">
        <f>ROUND(MAX(L39),2)</f>
        <v>17879.37</v>
      </c>
      <c r="U39" s="140">
        <f t="shared" si="1"/>
        <v>0</v>
      </c>
      <c r="V39" s="123">
        <f t="shared" si="2"/>
        <v>17879.37</v>
      </c>
      <c r="Z39" s="134">
        <f>V39</f>
        <v>17879.37</v>
      </c>
      <c r="AA39" s="7">
        <f t="shared" si="7"/>
        <v>17879.37</v>
      </c>
    </row>
    <row r="40" spans="1:27" ht="18" x14ac:dyDescent="0.3">
      <c r="A40" s="144">
        <v>1.31</v>
      </c>
      <c r="B40" s="3"/>
      <c r="C40" s="3"/>
      <c r="D40" s="3"/>
      <c r="E40" s="8" t="s">
        <v>44</v>
      </c>
      <c r="F40" s="3" t="s">
        <v>18</v>
      </c>
      <c r="G40" s="5">
        <v>1</v>
      </c>
      <c r="H40" s="5"/>
      <c r="I40" s="129">
        <v>50600</v>
      </c>
      <c r="J40" s="7">
        <f t="shared" si="0"/>
        <v>50600</v>
      </c>
      <c r="L40" s="6">
        <v>23604.675900000002</v>
      </c>
      <c r="M40" s="7">
        <f t="shared" si="3"/>
        <v>23604.68</v>
      </c>
      <c r="O40" s="111">
        <v>21672.268907563026</v>
      </c>
      <c r="P40" s="7">
        <f t="shared" si="4"/>
        <v>21672.27</v>
      </c>
      <c r="Q40" s="115"/>
      <c r="R40" s="122">
        <f>ROUND(MIN(L40,O40),2)</f>
        <v>21672.27</v>
      </c>
      <c r="S40" s="122">
        <f>ROUND(AVERAGE(L40,O40),2)</f>
        <v>22638.47</v>
      </c>
      <c r="T40" s="122">
        <f>ROUND(MAX(L40,O40),2)</f>
        <v>23604.68</v>
      </c>
      <c r="U40" s="133">
        <f t="shared" si="1"/>
        <v>8.9165094380976306E-2</v>
      </c>
      <c r="V40" s="123">
        <f t="shared" si="2"/>
        <v>22155.37</v>
      </c>
      <c r="Z40" s="134">
        <f>T40</f>
        <v>23604.68</v>
      </c>
      <c r="AA40" s="7">
        <f t="shared" si="7"/>
        <v>23604.68</v>
      </c>
    </row>
    <row r="41" spans="1:27" ht="18" x14ac:dyDescent="0.3">
      <c r="A41" s="144">
        <v>1.32</v>
      </c>
      <c r="B41" s="3"/>
      <c r="C41" s="3"/>
      <c r="D41" s="3"/>
      <c r="E41" s="8" t="s">
        <v>45</v>
      </c>
      <c r="F41" s="3" t="s">
        <v>12</v>
      </c>
      <c r="G41" s="5">
        <v>1</v>
      </c>
      <c r="H41" s="5"/>
      <c r="I41" s="6">
        <v>26400</v>
      </c>
      <c r="J41" s="7">
        <f t="shared" si="0"/>
        <v>26400</v>
      </c>
      <c r="L41" s="6">
        <v>26574.268499999998</v>
      </c>
      <c r="M41" s="7">
        <f t="shared" si="3"/>
        <v>26574.27</v>
      </c>
      <c r="O41" s="128">
        <v>318582.3529411765</v>
      </c>
      <c r="P41" s="7">
        <f t="shared" si="4"/>
        <v>318582.34999999998</v>
      </c>
      <c r="Q41" s="115"/>
      <c r="R41" s="122">
        <f>ROUND(MIN(I41,L41),2)</f>
        <v>26400</v>
      </c>
      <c r="S41" s="122">
        <f>ROUND(AVERAGE(I41,L41),2)</f>
        <v>26487.13</v>
      </c>
      <c r="T41" s="122">
        <f>ROUND(MAX(I41,L41),2)</f>
        <v>26574.27</v>
      </c>
      <c r="U41" s="133">
        <f t="shared" si="1"/>
        <v>6.6011363636364617E-3</v>
      </c>
      <c r="V41" s="123">
        <f t="shared" si="2"/>
        <v>26443.57</v>
      </c>
      <c r="Z41" s="134">
        <f>T41</f>
        <v>26574.27</v>
      </c>
      <c r="AA41" s="7">
        <f t="shared" si="7"/>
        <v>26574.27</v>
      </c>
    </row>
    <row r="42" spans="1:27" ht="18" x14ac:dyDescent="0.3">
      <c r="A42" s="144">
        <v>1.33</v>
      </c>
      <c r="B42" s="3"/>
      <c r="C42" s="3"/>
      <c r="D42" s="3"/>
      <c r="E42" s="8" t="s">
        <v>46</v>
      </c>
      <c r="F42" s="3" t="s">
        <v>12</v>
      </c>
      <c r="G42" s="5">
        <v>1</v>
      </c>
      <c r="H42" s="5"/>
      <c r="I42" s="6">
        <v>10000</v>
      </c>
      <c r="J42" s="7">
        <f t="shared" si="0"/>
        <v>10000</v>
      </c>
      <c r="L42" s="6">
        <v>3767.0061000000001</v>
      </c>
      <c r="M42" s="7">
        <f t="shared" si="3"/>
        <v>3767.01</v>
      </c>
      <c r="O42" s="128">
        <v>16254.20168067227</v>
      </c>
      <c r="P42" s="7">
        <f t="shared" si="4"/>
        <v>16254.2</v>
      </c>
      <c r="Q42" s="115"/>
      <c r="R42" s="122">
        <f>ROUND(MIN(I42,L42),2)</f>
        <v>3767.01</v>
      </c>
      <c r="S42" s="122">
        <f>ROUND(AVERAGE(I42,L42),2)</f>
        <v>6883.5</v>
      </c>
      <c r="T42" s="122">
        <f>ROUND(MAX(I42,L42),2)</f>
        <v>10000</v>
      </c>
      <c r="U42" s="119">
        <f t="shared" si="1"/>
        <v>1.6546252863677027</v>
      </c>
      <c r="V42" s="123">
        <f t="shared" si="2"/>
        <v>5325.26</v>
      </c>
      <c r="Z42" s="134">
        <f t="shared" ref="Z42:Z47" si="18">V42</f>
        <v>5325.26</v>
      </c>
      <c r="AA42" s="7">
        <f t="shared" si="7"/>
        <v>5325.26</v>
      </c>
    </row>
    <row r="43" spans="1:27" ht="18" x14ac:dyDescent="0.3">
      <c r="A43" s="144">
        <v>1.34</v>
      </c>
      <c r="B43" s="3"/>
      <c r="C43" s="3"/>
      <c r="D43" s="3"/>
      <c r="E43" s="8" t="s">
        <v>47</v>
      </c>
      <c r="F43" s="3" t="s">
        <v>16</v>
      </c>
      <c r="G43" s="5">
        <v>1</v>
      </c>
      <c r="H43" s="5"/>
      <c r="I43" s="6">
        <v>45000</v>
      </c>
      <c r="J43" s="7">
        <f t="shared" si="0"/>
        <v>45000</v>
      </c>
      <c r="L43" s="6">
        <v>73228.521600000007</v>
      </c>
      <c r="M43" s="7">
        <f t="shared" si="3"/>
        <v>73228.52</v>
      </c>
      <c r="O43" s="111">
        <v>85605.462184873948</v>
      </c>
      <c r="P43" s="7">
        <f t="shared" si="4"/>
        <v>85605.46</v>
      </c>
      <c r="Q43" s="115"/>
      <c r="R43" s="122">
        <f>ROUND(MIN(I43,L43,O43),2)</f>
        <v>45000</v>
      </c>
      <c r="S43" s="122">
        <f t="shared" ref="S43" si="19">ROUND(AVERAGE(I43,L43,O43),2)</f>
        <v>67944.66</v>
      </c>
      <c r="T43" s="122">
        <f t="shared" ref="T43" si="20">ROUND(MAX(I43,L43,O43),2)</f>
        <v>85605.46</v>
      </c>
      <c r="U43" s="119">
        <f t="shared" si="1"/>
        <v>0.90234355555555568</v>
      </c>
      <c r="V43" s="123">
        <f t="shared" si="2"/>
        <v>56472.33</v>
      </c>
      <c r="Z43" s="134">
        <f t="shared" si="18"/>
        <v>56472.33</v>
      </c>
      <c r="AA43" s="7">
        <f t="shared" si="7"/>
        <v>56472.33</v>
      </c>
    </row>
    <row r="44" spans="1:27" ht="18" x14ac:dyDescent="0.3">
      <c r="A44" s="144">
        <v>1.35</v>
      </c>
      <c r="B44" s="3"/>
      <c r="C44" s="3"/>
      <c r="D44" s="3"/>
      <c r="E44" s="8" t="s">
        <v>48</v>
      </c>
      <c r="F44" s="3" t="s">
        <v>18</v>
      </c>
      <c r="G44" s="5">
        <v>1</v>
      </c>
      <c r="H44" s="5"/>
      <c r="I44" s="6">
        <v>30500</v>
      </c>
      <c r="J44" s="7">
        <f t="shared" si="0"/>
        <v>30500</v>
      </c>
      <c r="L44" s="6">
        <v>26234.286</v>
      </c>
      <c r="M44" s="7">
        <f t="shared" si="3"/>
        <v>26234.29</v>
      </c>
      <c r="O44" s="111">
        <v>21672.268907563026</v>
      </c>
      <c r="P44" s="7">
        <f t="shared" si="4"/>
        <v>21672.27</v>
      </c>
      <c r="Q44" s="115"/>
      <c r="R44" s="122">
        <f>ROUND(MIN(I44,L44,O44),2)</f>
        <v>21672.27</v>
      </c>
      <c r="S44" s="122">
        <f t="shared" ref="S44" si="21">ROUND(AVERAGE(I44,L44,O44),2)</f>
        <v>26135.52</v>
      </c>
      <c r="T44" s="122">
        <f t="shared" ref="T44" si="22">ROUND(MAX(I44,L44,O44),2)</f>
        <v>30500</v>
      </c>
      <c r="U44" s="119">
        <f t="shared" si="1"/>
        <v>0.40732835092955177</v>
      </c>
      <c r="V44" s="123">
        <f t="shared" si="2"/>
        <v>23903.9</v>
      </c>
      <c r="Z44" s="134">
        <f t="shared" si="18"/>
        <v>23903.9</v>
      </c>
      <c r="AA44" s="7">
        <f t="shared" si="7"/>
        <v>23903.9</v>
      </c>
    </row>
    <row r="45" spans="1:27" ht="18" x14ac:dyDescent="0.3">
      <c r="A45" s="144">
        <v>1.36</v>
      </c>
      <c r="B45" s="3"/>
      <c r="C45" s="3"/>
      <c r="D45" s="3"/>
      <c r="E45" s="8" t="s">
        <v>49</v>
      </c>
      <c r="F45" s="3" t="s">
        <v>18</v>
      </c>
      <c r="G45" s="5">
        <v>1</v>
      </c>
      <c r="H45" s="5"/>
      <c r="I45" s="129">
        <v>35600</v>
      </c>
      <c r="J45" s="7">
        <f t="shared" si="0"/>
        <v>35600</v>
      </c>
      <c r="L45" s="6">
        <v>11307.1998</v>
      </c>
      <c r="M45" s="7">
        <f t="shared" si="3"/>
        <v>11307.2</v>
      </c>
      <c r="O45" s="111">
        <v>27090.336134453784</v>
      </c>
      <c r="P45" s="7">
        <f t="shared" si="4"/>
        <v>27090.34</v>
      </c>
      <c r="Q45" s="115"/>
      <c r="R45" s="122">
        <f>ROUND(MIN(L45,O45),2)</f>
        <v>11307.2</v>
      </c>
      <c r="S45" s="122">
        <f>ROUND(AVERAGE(L45,O45),2)</f>
        <v>19198.77</v>
      </c>
      <c r="T45" s="122">
        <f>ROUND(MAX(L45,O45),2)</f>
        <v>27090.34</v>
      </c>
      <c r="U45" s="119">
        <f t="shared" si="1"/>
        <v>1.3958486627989246</v>
      </c>
      <c r="V45" s="123">
        <f t="shared" si="2"/>
        <v>15252.99</v>
      </c>
      <c r="Z45" s="134">
        <f t="shared" si="18"/>
        <v>15252.99</v>
      </c>
      <c r="AA45" s="7">
        <f t="shared" si="7"/>
        <v>15252.99</v>
      </c>
    </row>
    <row r="46" spans="1:27" ht="18" x14ac:dyDescent="0.3">
      <c r="A46" s="144">
        <v>1.37</v>
      </c>
      <c r="B46" s="3"/>
      <c r="C46" s="3"/>
      <c r="D46" s="3"/>
      <c r="E46" s="8" t="s">
        <v>50</v>
      </c>
      <c r="F46" s="3" t="s">
        <v>18</v>
      </c>
      <c r="G46" s="5">
        <v>1</v>
      </c>
      <c r="H46" s="5"/>
      <c r="I46" s="129">
        <v>400000</v>
      </c>
      <c r="J46" s="7">
        <f t="shared" si="0"/>
        <v>400000</v>
      </c>
      <c r="L46" s="6">
        <v>11877.134099999999</v>
      </c>
      <c r="M46" s="7">
        <f t="shared" si="3"/>
        <v>11877.13</v>
      </c>
      <c r="O46" s="111">
        <v>27090.336134453784</v>
      </c>
      <c r="P46" s="7">
        <f t="shared" si="4"/>
        <v>27090.34</v>
      </c>
      <c r="Q46" s="115"/>
      <c r="R46" s="122">
        <f>ROUND(MIN(L46,O46),2)</f>
        <v>11877.13</v>
      </c>
      <c r="S46" s="122">
        <f t="shared" ref="S46:S48" si="23">ROUND(AVERAGE(L46,O46),2)</f>
        <v>19483.740000000002</v>
      </c>
      <c r="T46" s="122">
        <f t="shared" ref="T46:T48" si="24">ROUND(MAX(L46,O46),2)</f>
        <v>27090.34</v>
      </c>
      <c r="U46" s="119">
        <f t="shared" si="1"/>
        <v>1.280882671150354</v>
      </c>
      <c r="V46" s="123">
        <f t="shared" si="2"/>
        <v>15680.44</v>
      </c>
      <c r="Z46" s="134">
        <f t="shared" si="18"/>
        <v>15680.44</v>
      </c>
      <c r="AA46" s="7">
        <f t="shared" si="7"/>
        <v>15680.44</v>
      </c>
    </row>
    <row r="47" spans="1:27" ht="18" x14ac:dyDescent="0.3">
      <c r="A47" s="144">
        <v>1.38</v>
      </c>
      <c r="B47" s="3"/>
      <c r="C47" s="3"/>
      <c r="D47" s="3"/>
      <c r="E47" s="8" t="s">
        <v>51</v>
      </c>
      <c r="F47" s="3" t="s">
        <v>18</v>
      </c>
      <c r="G47" s="5">
        <v>1</v>
      </c>
      <c r="H47" s="5"/>
      <c r="I47" s="129">
        <v>80000</v>
      </c>
      <c r="J47" s="7">
        <f t="shared" si="0"/>
        <v>80000</v>
      </c>
      <c r="L47" s="6">
        <v>12350.637000000001</v>
      </c>
      <c r="M47" s="7">
        <f t="shared" si="3"/>
        <v>12350.64</v>
      </c>
      <c r="O47" s="111">
        <v>27090.336134453784</v>
      </c>
      <c r="P47" s="7">
        <f t="shared" si="4"/>
        <v>27090.34</v>
      </c>
      <c r="Q47" s="115"/>
      <c r="R47" s="122">
        <f>ROUND(MIN(L47,O47),2)</f>
        <v>12350.64</v>
      </c>
      <c r="S47" s="122">
        <f t="shared" si="23"/>
        <v>19720.490000000002</v>
      </c>
      <c r="T47" s="122">
        <f t="shared" si="24"/>
        <v>27090.34</v>
      </c>
      <c r="U47" s="119">
        <f t="shared" si="1"/>
        <v>1.1934361296256712</v>
      </c>
      <c r="V47" s="123">
        <f t="shared" si="2"/>
        <v>16035.57</v>
      </c>
      <c r="Z47" s="134">
        <f t="shared" si="18"/>
        <v>16035.57</v>
      </c>
      <c r="AA47" s="7">
        <f t="shared" si="7"/>
        <v>16035.57</v>
      </c>
    </row>
    <row r="48" spans="1:27" ht="54" x14ac:dyDescent="0.3">
      <c r="A48" s="144">
        <v>1.39</v>
      </c>
      <c r="B48" s="3"/>
      <c r="C48" s="3"/>
      <c r="D48" s="3"/>
      <c r="E48" s="8" t="s">
        <v>52</v>
      </c>
      <c r="F48" s="3" t="s">
        <v>16</v>
      </c>
      <c r="G48" s="5">
        <v>1</v>
      </c>
      <c r="H48" s="5"/>
      <c r="I48" s="129">
        <v>48000</v>
      </c>
      <c r="J48" s="7">
        <f t="shared" si="0"/>
        <v>48000</v>
      </c>
      <c r="L48" s="6">
        <v>22253.4</v>
      </c>
      <c r="M48" s="7">
        <f t="shared" si="3"/>
        <v>22253.4</v>
      </c>
      <c r="O48" s="111">
        <v>27090.336134453784</v>
      </c>
      <c r="P48" s="7">
        <f t="shared" si="4"/>
        <v>27090.34</v>
      </c>
      <c r="Q48" s="115"/>
      <c r="R48" s="122">
        <f>ROUND(MIN(L48,O48),2)</f>
        <v>22253.4</v>
      </c>
      <c r="S48" s="122">
        <f t="shared" si="23"/>
        <v>24671.87</v>
      </c>
      <c r="T48" s="122">
        <f t="shared" si="24"/>
        <v>27090.34</v>
      </c>
      <c r="U48" s="133">
        <f t="shared" si="1"/>
        <v>0.21735734764125914</v>
      </c>
      <c r="V48" s="123">
        <f t="shared" si="2"/>
        <v>23462.639999999999</v>
      </c>
      <c r="Z48" s="134">
        <f>T48</f>
        <v>27090.34</v>
      </c>
      <c r="AA48" s="7">
        <f t="shared" si="7"/>
        <v>27090.34</v>
      </c>
    </row>
    <row r="49" spans="1:27" ht="18" x14ac:dyDescent="0.3">
      <c r="A49" s="144">
        <v>1.4</v>
      </c>
      <c r="B49" s="3"/>
      <c r="C49" s="3"/>
      <c r="D49" s="3"/>
      <c r="E49" s="8" t="s">
        <v>53</v>
      </c>
      <c r="F49" s="3" t="s">
        <v>12</v>
      </c>
      <c r="G49" s="5">
        <v>1</v>
      </c>
      <c r="H49" s="5"/>
      <c r="I49" s="6">
        <v>23500</v>
      </c>
      <c r="J49" s="7">
        <f t="shared" si="0"/>
        <v>23500</v>
      </c>
      <c r="L49" s="6">
        <v>20554.7238</v>
      </c>
      <c r="M49" s="7">
        <f t="shared" si="3"/>
        <v>20554.72</v>
      </c>
      <c r="O49" s="111">
        <v>13003.361344537816</v>
      </c>
      <c r="P49" s="7">
        <f t="shared" si="4"/>
        <v>13003.36</v>
      </c>
      <c r="Q49" s="115"/>
      <c r="R49" s="122">
        <f>ROUND(MIN(I49,L49,O49),2)</f>
        <v>13003.36</v>
      </c>
      <c r="S49" s="122">
        <f t="shared" ref="S49" si="25">ROUND(AVERAGE(I49,L49,O49),2)</f>
        <v>19019.36</v>
      </c>
      <c r="T49" s="122">
        <f t="shared" ref="T49" si="26">ROUND(MAX(I49,L49,O49),2)</f>
        <v>23500</v>
      </c>
      <c r="U49" s="119">
        <f t="shared" si="1"/>
        <v>0.80722520948431775</v>
      </c>
      <c r="V49" s="123">
        <f t="shared" si="2"/>
        <v>16011.36</v>
      </c>
      <c r="Z49" s="134">
        <f>V49</f>
        <v>16011.36</v>
      </c>
      <c r="AA49" s="7">
        <f t="shared" si="7"/>
        <v>16011.36</v>
      </c>
    </row>
    <row r="50" spans="1:27" ht="18" x14ac:dyDescent="0.3">
      <c r="A50" s="144">
        <v>1.41</v>
      </c>
      <c r="B50" s="3"/>
      <c r="C50" s="3"/>
      <c r="D50" s="3"/>
      <c r="E50" s="8" t="s">
        <v>54</v>
      </c>
      <c r="F50" s="3" t="s">
        <v>12</v>
      </c>
      <c r="G50" s="5">
        <v>1</v>
      </c>
      <c r="H50" s="5"/>
      <c r="I50" s="6">
        <v>45000</v>
      </c>
      <c r="J50" s="7">
        <f t="shared" si="0"/>
        <v>45000</v>
      </c>
      <c r="L50" s="6">
        <v>29125.991699999999</v>
      </c>
      <c r="M50" s="7">
        <f t="shared" si="3"/>
        <v>29125.99</v>
      </c>
      <c r="O50" s="111">
        <v>27090.336134453784</v>
      </c>
      <c r="P50" s="7">
        <f t="shared" si="4"/>
        <v>27090.34</v>
      </c>
      <c r="Q50" s="115"/>
      <c r="R50" s="122">
        <f>ROUND(MIN(I50,L50,O50),2)</f>
        <v>27090.34</v>
      </c>
      <c r="S50" s="122">
        <f t="shared" ref="S50:S51" si="27">ROUND(AVERAGE(I50,L50,O50),2)</f>
        <v>33738.78</v>
      </c>
      <c r="T50" s="122">
        <f t="shared" ref="T50:T51" si="28">ROUND(MAX(I50,L50,O50),2)</f>
        <v>45000</v>
      </c>
      <c r="U50" s="119">
        <f t="shared" si="1"/>
        <v>0.66110871993485509</v>
      </c>
      <c r="V50" s="123">
        <f t="shared" si="2"/>
        <v>30414.560000000001</v>
      </c>
      <c r="Z50" s="134">
        <f>V50</f>
        <v>30414.560000000001</v>
      </c>
      <c r="AA50" s="7">
        <f t="shared" si="7"/>
        <v>30414.560000000001</v>
      </c>
    </row>
    <row r="51" spans="1:27" ht="18" x14ac:dyDescent="0.3">
      <c r="A51" s="144">
        <v>1.42</v>
      </c>
      <c r="B51" s="3"/>
      <c r="C51" s="3"/>
      <c r="D51" s="3"/>
      <c r="E51" s="8" t="s">
        <v>55</v>
      </c>
      <c r="F51" s="3" t="s">
        <v>12</v>
      </c>
      <c r="G51" s="5">
        <v>1</v>
      </c>
      <c r="H51" s="5"/>
      <c r="I51" s="6">
        <v>85000</v>
      </c>
      <c r="J51" s="7">
        <f t="shared" si="0"/>
        <v>85000</v>
      </c>
      <c r="L51" s="6">
        <v>87949.145699999994</v>
      </c>
      <c r="M51" s="7">
        <f t="shared" si="3"/>
        <v>87949.15</v>
      </c>
      <c r="O51" s="111">
        <v>57431.512605042022</v>
      </c>
      <c r="P51" s="7">
        <f t="shared" si="4"/>
        <v>57431.51</v>
      </c>
      <c r="Q51" s="115"/>
      <c r="R51" s="122">
        <f>ROUND(MIN(I51,L51,O51),2)</f>
        <v>57431.51</v>
      </c>
      <c r="S51" s="122">
        <f t="shared" si="27"/>
        <v>76793.55</v>
      </c>
      <c r="T51" s="122">
        <f t="shared" si="28"/>
        <v>87949.15</v>
      </c>
      <c r="U51" s="119">
        <f t="shared" si="1"/>
        <v>0.53137450155846477</v>
      </c>
      <c r="V51" s="123">
        <f t="shared" si="2"/>
        <v>67112.53</v>
      </c>
      <c r="Z51" s="134">
        <f>V51</f>
        <v>67112.53</v>
      </c>
      <c r="AA51" s="7">
        <f t="shared" si="7"/>
        <v>67112.53</v>
      </c>
    </row>
    <row r="52" spans="1:27" ht="18" x14ac:dyDescent="0.3">
      <c r="A52" s="144">
        <v>1.43</v>
      </c>
      <c r="B52" s="3"/>
      <c r="C52" s="3"/>
      <c r="D52" s="3"/>
      <c r="E52" s="8" t="s">
        <v>56</v>
      </c>
      <c r="F52" s="3" t="s">
        <v>18</v>
      </c>
      <c r="G52" s="5">
        <v>1</v>
      </c>
      <c r="H52" s="5"/>
      <c r="I52" s="129">
        <v>80000</v>
      </c>
      <c r="J52" s="7">
        <f t="shared" si="0"/>
        <v>80000</v>
      </c>
      <c r="L52" s="6">
        <v>32711.261699999999</v>
      </c>
      <c r="M52" s="7">
        <f t="shared" si="3"/>
        <v>32711.26</v>
      </c>
      <c r="O52" s="128">
        <v>127866.38655462184</v>
      </c>
      <c r="P52" s="7">
        <f t="shared" si="4"/>
        <v>127866.39</v>
      </c>
      <c r="Q52" s="115"/>
      <c r="R52" s="122">
        <f>ROUND(MIN(L52),2)</f>
        <v>32711.26</v>
      </c>
      <c r="S52" s="122">
        <f>ROUND(AVERAGE(L52),2)</f>
        <v>32711.26</v>
      </c>
      <c r="T52" s="122">
        <f>ROUND(MAX(L52),2)</f>
        <v>32711.26</v>
      </c>
      <c r="U52" s="140">
        <f t="shared" si="1"/>
        <v>0</v>
      </c>
      <c r="V52" s="123">
        <f t="shared" si="2"/>
        <v>32711.26</v>
      </c>
      <c r="Z52" s="134">
        <f t="shared" ref="Z52:Z58" si="29">V52</f>
        <v>32711.26</v>
      </c>
      <c r="AA52" s="7">
        <f t="shared" si="7"/>
        <v>32711.26</v>
      </c>
    </row>
    <row r="53" spans="1:27" ht="18" x14ac:dyDescent="0.3">
      <c r="A53" s="144">
        <v>1.44</v>
      </c>
      <c r="B53" s="3"/>
      <c r="C53" s="3"/>
      <c r="D53" s="3"/>
      <c r="E53" s="4" t="s">
        <v>57</v>
      </c>
      <c r="F53" s="3" t="s">
        <v>18</v>
      </c>
      <c r="G53" s="5">
        <v>1</v>
      </c>
      <c r="H53" s="5"/>
      <c r="I53" s="6">
        <v>100000</v>
      </c>
      <c r="J53" s="7">
        <f t="shared" si="0"/>
        <v>100000</v>
      </c>
      <c r="L53" s="6">
        <v>75115.115399999995</v>
      </c>
      <c r="M53" s="7">
        <f t="shared" si="3"/>
        <v>75115.12</v>
      </c>
      <c r="O53" s="128">
        <v>265485.29411764711</v>
      </c>
      <c r="P53" s="7">
        <f t="shared" si="4"/>
        <v>265485.28999999998</v>
      </c>
      <c r="Q53" s="115"/>
      <c r="R53" s="122">
        <f>ROUND(MIN(I53,L53),2)</f>
        <v>75115.12</v>
      </c>
      <c r="S53" s="122">
        <f>ROUND(AVERAGE(I53,L53),2)</f>
        <v>87557.56</v>
      </c>
      <c r="T53" s="122">
        <f>ROUND(MAX(I53,L53),2)</f>
        <v>100000</v>
      </c>
      <c r="U53" s="119">
        <f t="shared" si="1"/>
        <v>0.33128989210161697</v>
      </c>
      <c r="V53" s="123">
        <f t="shared" si="2"/>
        <v>81336.34</v>
      </c>
      <c r="Z53" s="134">
        <f>V53</f>
        <v>81336.34</v>
      </c>
      <c r="AA53" s="7">
        <f t="shared" si="7"/>
        <v>81336.34</v>
      </c>
    </row>
    <row r="54" spans="1:27" ht="18" x14ac:dyDescent="0.3">
      <c r="A54" s="144">
        <v>1.45</v>
      </c>
      <c r="B54" s="3"/>
      <c r="C54" s="3"/>
      <c r="D54" s="3"/>
      <c r="E54" s="4" t="s">
        <v>58</v>
      </c>
      <c r="F54" s="3" t="s">
        <v>18</v>
      </c>
      <c r="G54" s="5">
        <v>1</v>
      </c>
      <c r="H54" s="5"/>
      <c r="I54" s="6">
        <v>50000</v>
      </c>
      <c r="J54" s="7">
        <f t="shared" si="0"/>
        <v>50000</v>
      </c>
      <c r="L54" s="6">
        <v>34616.400000000001</v>
      </c>
      <c r="M54" s="7">
        <f t="shared" si="3"/>
        <v>34616.400000000001</v>
      </c>
      <c r="O54" s="128">
        <v>106194.11764705881</v>
      </c>
      <c r="P54" s="7">
        <f t="shared" si="4"/>
        <v>106194.12</v>
      </c>
      <c r="Q54" s="115"/>
      <c r="R54" s="122">
        <f>ROUND(MIN(I54,L54),2)</f>
        <v>34616.400000000001</v>
      </c>
      <c r="S54" s="122">
        <f t="shared" ref="S54:S55" si="30">ROUND(AVERAGE(I54,L54),2)</f>
        <v>42308.2</v>
      </c>
      <c r="T54" s="122">
        <f t="shared" ref="T54:T55" si="31">ROUND(MAX(I54,L54),2)</f>
        <v>50000</v>
      </c>
      <c r="U54" s="119">
        <f t="shared" si="1"/>
        <v>0.44440207531690179</v>
      </c>
      <c r="V54" s="123">
        <f t="shared" si="2"/>
        <v>38462.300000000003</v>
      </c>
      <c r="Z54" s="134">
        <f>V54</f>
        <v>38462.300000000003</v>
      </c>
      <c r="AA54" s="7">
        <f t="shared" si="7"/>
        <v>38462.300000000003</v>
      </c>
    </row>
    <row r="55" spans="1:27" ht="18" x14ac:dyDescent="0.3">
      <c r="A55" s="144">
        <v>1.46</v>
      </c>
      <c r="B55" s="3"/>
      <c r="C55" s="3"/>
      <c r="D55" s="3"/>
      <c r="E55" s="4" t="s">
        <v>59</v>
      </c>
      <c r="F55" s="3" t="s">
        <v>12</v>
      </c>
      <c r="G55" s="5">
        <v>1</v>
      </c>
      <c r="H55" s="5"/>
      <c r="I55" s="6">
        <v>25000</v>
      </c>
      <c r="J55" s="7">
        <f t="shared" si="0"/>
        <v>25000</v>
      </c>
      <c r="L55" s="6">
        <v>11744.85</v>
      </c>
      <c r="M55" s="7">
        <f t="shared" si="3"/>
        <v>11744.85</v>
      </c>
      <c r="O55" s="128">
        <v>32508.403361344539</v>
      </c>
      <c r="P55" s="7">
        <f t="shared" si="4"/>
        <v>32508.400000000001</v>
      </c>
      <c r="Q55" s="115"/>
      <c r="R55" s="122">
        <f>ROUND(MIN(I55,L55),2)</f>
        <v>11744.85</v>
      </c>
      <c r="S55" s="122">
        <f t="shared" si="30"/>
        <v>18372.43</v>
      </c>
      <c r="T55" s="122">
        <f t="shared" si="31"/>
        <v>25000</v>
      </c>
      <c r="U55" s="119">
        <f t="shared" si="1"/>
        <v>1.1285925320459604</v>
      </c>
      <c r="V55" s="123">
        <f t="shared" si="2"/>
        <v>15058.64</v>
      </c>
      <c r="Z55" s="134">
        <f>V55</f>
        <v>15058.64</v>
      </c>
      <c r="AA55" s="7">
        <f t="shared" si="7"/>
        <v>15058.64</v>
      </c>
    </row>
    <row r="56" spans="1:27" ht="18" x14ac:dyDescent="0.3">
      <c r="A56" s="144">
        <v>1.47</v>
      </c>
      <c r="B56" s="3"/>
      <c r="C56" s="3"/>
      <c r="D56" s="3"/>
      <c r="E56" s="8" t="s">
        <v>60</v>
      </c>
      <c r="F56" s="3" t="s">
        <v>16</v>
      </c>
      <c r="G56" s="5">
        <v>1</v>
      </c>
      <c r="H56" s="5"/>
      <c r="I56" s="130">
        <v>28900</v>
      </c>
      <c r="J56" s="7">
        <f t="shared" si="0"/>
        <v>28900</v>
      </c>
      <c r="L56" s="6">
        <v>19162.650000000001</v>
      </c>
      <c r="M56" s="7">
        <f t="shared" si="3"/>
        <v>19162.650000000001</v>
      </c>
      <c r="O56" s="111">
        <v>17337.81512605042</v>
      </c>
      <c r="P56" s="7">
        <f t="shared" si="4"/>
        <v>17337.82</v>
      </c>
      <c r="Q56" s="115"/>
      <c r="R56" s="122">
        <f>ROUND(MIN(I56,L56,O56),2)</f>
        <v>17337.82</v>
      </c>
      <c r="S56" s="122">
        <f t="shared" ref="S56" si="32">ROUND(AVERAGE(I56,L56,O56),2)</f>
        <v>21800.16</v>
      </c>
      <c r="T56" s="122">
        <f t="shared" ref="T56" si="33">ROUND(MAX(I56,L56,O56),2)</f>
        <v>28900</v>
      </c>
      <c r="U56" s="119">
        <f t="shared" si="1"/>
        <v>0.66687622780718692</v>
      </c>
      <c r="V56" s="123">
        <f t="shared" si="2"/>
        <v>19568.990000000002</v>
      </c>
      <c r="Z56" s="134">
        <f>V56</f>
        <v>19568.990000000002</v>
      </c>
      <c r="AA56" s="7">
        <f t="shared" si="7"/>
        <v>19568.990000000002</v>
      </c>
    </row>
    <row r="57" spans="1:27" ht="18" x14ac:dyDescent="0.3">
      <c r="A57" s="144">
        <v>1.48</v>
      </c>
      <c r="B57" s="3"/>
      <c r="C57" s="3"/>
      <c r="D57" s="3"/>
      <c r="E57" s="8" t="s">
        <v>61</v>
      </c>
      <c r="F57" s="3" t="s">
        <v>18</v>
      </c>
      <c r="G57" s="5">
        <v>1</v>
      </c>
      <c r="H57" s="5"/>
      <c r="I57" s="129">
        <v>152000</v>
      </c>
      <c r="J57" s="7">
        <f t="shared" si="0"/>
        <v>152000</v>
      </c>
      <c r="L57" s="6">
        <v>102842.8518</v>
      </c>
      <c r="M57" s="7">
        <f t="shared" si="3"/>
        <v>102842.85</v>
      </c>
      <c r="O57" s="111">
        <v>63933.193277310922</v>
      </c>
      <c r="P57" s="7">
        <f t="shared" si="4"/>
        <v>63933.19</v>
      </c>
      <c r="Q57" s="115"/>
      <c r="R57" s="122">
        <f>ROUND(MIN(L57,O57),2)</f>
        <v>63933.19</v>
      </c>
      <c r="S57" s="122">
        <f t="shared" ref="S57" si="34">ROUND(AVERAGE(L57,O57),2)</f>
        <v>83388.02</v>
      </c>
      <c r="T57" s="122">
        <f t="shared" ref="T57" si="35">ROUND(MAX(L57,O57),2)</f>
        <v>102842.85</v>
      </c>
      <c r="U57" s="119">
        <f t="shared" si="1"/>
        <v>0.60859875754674531</v>
      </c>
      <c r="V57" s="123">
        <f t="shared" si="2"/>
        <v>73660.61</v>
      </c>
      <c r="Z57" s="134">
        <f>V57</f>
        <v>73660.61</v>
      </c>
      <c r="AA57" s="7">
        <f t="shared" si="7"/>
        <v>73660.61</v>
      </c>
    </row>
    <row r="58" spans="1:27" ht="18" x14ac:dyDescent="0.3">
      <c r="A58" s="144">
        <v>1.49</v>
      </c>
      <c r="B58" s="3"/>
      <c r="C58" s="3"/>
      <c r="D58" s="3"/>
      <c r="E58" s="8" t="s">
        <v>62</v>
      </c>
      <c r="F58" s="3" t="s">
        <v>18</v>
      </c>
      <c r="G58" s="5">
        <v>1</v>
      </c>
      <c r="H58" s="5"/>
      <c r="I58" s="131">
        <v>1000</v>
      </c>
      <c r="J58" s="7">
        <f t="shared" si="0"/>
        <v>1000</v>
      </c>
      <c r="L58" s="6">
        <v>43222.284299999999</v>
      </c>
      <c r="M58" s="7">
        <f t="shared" si="3"/>
        <v>43222.28</v>
      </c>
      <c r="O58" s="111">
        <v>63933.193277310922</v>
      </c>
      <c r="P58" s="7">
        <f t="shared" si="4"/>
        <v>63933.19</v>
      </c>
      <c r="Q58" s="115"/>
      <c r="R58" s="122">
        <f>ROUND(MIN(L58,O58),2)</f>
        <v>43222.28</v>
      </c>
      <c r="S58" s="122">
        <f t="shared" ref="S58:S59" si="36">ROUND(AVERAGE(L58,O58),2)</f>
        <v>53577.74</v>
      </c>
      <c r="T58" s="122">
        <f t="shared" ref="T58:T59" si="37">ROUND(MAX(L58,O58),2)</f>
        <v>63933.19</v>
      </c>
      <c r="U58" s="119">
        <f t="shared" si="1"/>
        <v>0.47917208439721382</v>
      </c>
      <c r="V58" s="123">
        <f t="shared" si="2"/>
        <v>48400.01</v>
      </c>
      <c r="Z58" s="134">
        <f t="shared" si="29"/>
        <v>48400.01</v>
      </c>
      <c r="AA58" s="7">
        <f t="shared" si="7"/>
        <v>48400.01</v>
      </c>
    </row>
    <row r="59" spans="1:27" ht="54" x14ac:dyDescent="0.3">
      <c r="A59" s="144">
        <v>1.5</v>
      </c>
      <c r="B59" s="3"/>
      <c r="C59" s="3"/>
      <c r="D59" s="3"/>
      <c r="E59" s="4" t="s">
        <v>63</v>
      </c>
      <c r="F59" s="3" t="s">
        <v>64</v>
      </c>
      <c r="G59" s="5">
        <v>1</v>
      </c>
      <c r="H59" s="5"/>
      <c r="I59" s="131">
        <v>70000</v>
      </c>
      <c r="J59" s="7">
        <f t="shared" si="0"/>
        <v>70000</v>
      </c>
      <c r="L59" s="6">
        <v>164100.28049999999</v>
      </c>
      <c r="M59" s="7">
        <f t="shared" si="3"/>
        <v>164100.28</v>
      </c>
      <c r="O59" s="111">
        <v>159291.17647058825</v>
      </c>
      <c r="P59" s="7">
        <f t="shared" si="4"/>
        <v>159291.18</v>
      </c>
      <c r="Q59" s="115"/>
      <c r="R59" s="122">
        <f>ROUND(MIN(L59,O59),2)</f>
        <v>159291.18</v>
      </c>
      <c r="S59" s="122">
        <f t="shared" si="36"/>
        <v>161695.73000000001</v>
      </c>
      <c r="T59" s="122">
        <f t="shared" si="37"/>
        <v>164100.28</v>
      </c>
      <c r="U59" s="133">
        <f t="shared" si="1"/>
        <v>3.0190623234757963E-2</v>
      </c>
      <c r="V59" s="123">
        <f t="shared" si="2"/>
        <v>160493.46</v>
      </c>
      <c r="Z59" s="134">
        <f>T59</f>
        <v>164100.28</v>
      </c>
      <c r="AA59" s="7">
        <f t="shared" si="7"/>
        <v>164100.28</v>
      </c>
    </row>
    <row r="60" spans="1:27" ht="18" x14ac:dyDescent="0.3">
      <c r="A60" s="144">
        <v>1.51</v>
      </c>
      <c r="B60" s="3"/>
      <c r="C60" s="3"/>
      <c r="D60" s="3"/>
      <c r="E60" s="4" t="s">
        <v>65</v>
      </c>
      <c r="F60" s="3" t="s">
        <v>12</v>
      </c>
      <c r="G60" s="5">
        <v>1</v>
      </c>
      <c r="H60" s="5"/>
      <c r="I60" s="6">
        <v>48000</v>
      </c>
      <c r="J60" s="7">
        <f t="shared" si="0"/>
        <v>48000</v>
      </c>
      <c r="L60" s="6">
        <v>34616.400000000001</v>
      </c>
      <c r="M60" s="7">
        <f t="shared" si="3"/>
        <v>34616.400000000001</v>
      </c>
      <c r="O60" s="111">
        <v>58515.126050420171</v>
      </c>
      <c r="P60" s="7">
        <f t="shared" si="4"/>
        <v>58515.13</v>
      </c>
      <c r="Q60" s="115"/>
      <c r="R60" s="122">
        <f>ROUND(MIN(I60,L60,O60),2)</f>
        <v>34616.400000000001</v>
      </c>
      <c r="S60" s="122">
        <f t="shared" si="8"/>
        <v>47043.839999999997</v>
      </c>
      <c r="T60" s="122">
        <f t="shared" si="9"/>
        <v>58515.13</v>
      </c>
      <c r="U60" s="119">
        <f t="shared" si="1"/>
        <v>0.69038750418876593</v>
      </c>
      <c r="V60" s="123">
        <f t="shared" si="2"/>
        <v>40830.120000000003</v>
      </c>
      <c r="Z60" s="134">
        <f>V60</f>
        <v>40830.120000000003</v>
      </c>
      <c r="AA60" s="7">
        <f t="shared" si="7"/>
        <v>40830.120000000003</v>
      </c>
    </row>
    <row r="61" spans="1:27" ht="18" x14ac:dyDescent="0.3">
      <c r="A61" s="144">
        <v>1.52</v>
      </c>
      <c r="B61" s="3"/>
      <c r="C61" s="3"/>
      <c r="D61" s="3"/>
      <c r="E61" s="4" t="s">
        <v>66</v>
      </c>
      <c r="F61" s="3" t="s">
        <v>12</v>
      </c>
      <c r="G61" s="5">
        <v>1</v>
      </c>
      <c r="H61" s="5"/>
      <c r="I61" s="6">
        <v>54000</v>
      </c>
      <c r="J61" s="7">
        <f t="shared" si="0"/>
        <v>54000</v>
      </c>
      <c r="L61" s="6">
        <v>43270.5</v>
      </c>
      <c r="M61" s="7">
        <f t="shared" si="3"/>
        <v>43270.5</v>
      </c>
      <c r="O61" s="111">
        <v>63933.193277310922</v>
      </c>
      <c r="P61" s="7">
        <f t="shared" si="4"/>
        <v>63933.19</v>
      </c>
      <c r="Q61" s="115"/>
      <c r="R61" s="122">
        <f>ROUND(MIN(I61,L61,O61),2)</f>
        <v>43270.5</v>
      </c>
      <c r="S61" s="122">
        <f t="shared" si="8"/>
        <v>53734.559999999998</v>
      </c>
      <c r="T61" s="122">
        <f t="shared" si="9"/>
        <v>63933.19</v>
      </c>
      <c r="U61" s="119">
        <f t="shared" si="1"/>
        <v>0.47752371708207675</v>
      </c>
      <c r="V61" s="123">
        <f t="shared" si="2"/>
        <v>48502.53</v>
      </c>
      <c r="Z61" s="134">
        <f>V61</f>
        <v>48502.53</v>
      </c>
      <c r="AA61" s="7">
        <f t="shared" si="7"/>
        <v>48502.53</v>
      </c>
    </row>
    <row r="62" spans="1:27" ht="36" x14ac:dyDescent="0.3">
      <c r="A62" s="144">
        <v>1.53</v>
      </c>
      <c r="B62" s="3"/>
      <c r="C62" s="3"/>
      <c r="D62" s="3"/>
      <c r="E62" s="4" t="s">
        <v>67</v>
      </c>
      <c r="F62" s="3" t="s">
        <v>12</v>
      </c>
      <c r="G62" s="5">
        <v>1</v>
      </c>
      <c r="H62" s="5"/>
      <c r="I62" s="6">
        <v>48000</v>
      </c>
      <c r="J62" s="7">
        <f t="shared" si="0"/>
        <v>48000</v>
      </c>
      <c r="L62" s="6">
        <v>51924.6</v>
      </c>
      <c r="M62" s="7">
        <f t="shared" si="3"/>
        <v>51924.6</v>
      </c>
      <c r="O62" s="111">
        <v>53097.058823529405</v>
      </c>
      <c r="P62" s="7">
        <f t="shared" si="4"/>
        <v>53097.06</v>
      </c>
      <c r="Q62" s="115"/>
      <c r="R62" s="122">
        <f>ROUND(MIN(I62,L62,O62),2)</f>
        <v>48000</v>
      </c>
      <c r="S62" s="122">
        <f t="shared" si="8"/>
        <v>51007.22</v>
      </c>
      <c r="T62" s="122">
        <f t="shared" si="9"/>
        <v>53097.06</v>
      </c>
      <c r="U62" s="133">
        <f t="shared" si="1"/>
        <v>0.10618875000000005</v>
      </c>
      <c r="V62" s="123">
        <f t="shared" si="2"/>
        <v>49503.61</v>
      </c>
      <c r="Z62" s="134">
        <f>T62</f>
        <v>53097.06</v>
      </c>
      <c r="AA62" s="7">
        <f t="shared" si="7"/>
        <v>53097.06</v>
      </c>
    </row>
    <row r="63" spans="1:27" ht="54" x14ac:dyDescent="0.3">
      <c r="A63" s="144">
        <v>1.54</v>
      </c>
      <c r="B63" s="3"/>
      <c r="C63" s="3"/>
      <c r="D63" s="3"/>
      <c r="E63" s="4" t="s">
        <v>68</v>
      </c>
      <c r="F63" s="3" t="s">
        <v>16</v>
      </c>
      <c r="G63" s="5">
        <v>1</v>
      </c>
      <c r="H63" s="5"/>
      <c r="I63" s="6">
        <v>48000</v>
      </c>
      <c r="J63" s="7">
        <f t="shared" si="0"/>
        <v>48000</v>
      </c>
      <c r="L63" s="6">
        <v>39561.599999999999</v>
      </c>
      <c r="M63" s="7">
        <f t="shared" si="3"/>
        <v>39561.599999999999</v>
      </c>
      <c r="O63" s="111">
        <v>53097.058823529405</v>
      </c>
      <c r="P63" s="7">
        <f t="shared" si="4"/>
        <v>53097.06</v>
      </c>
      <c r="Q63" s="115"/>
      <c r="R63" s="122">
        <f>ROUND(MIN(I63,L63,O63),2)</f>
        <v>39561.599999999999</v>
      </c>
      <c r="S63" s="122">
        <f t="shared" si="8"/>
        <v>46886.22</v>
      </c>
      <c r="T63" s="122">
        <f t="shared" si="9"/>
        <v>53097.06</v>
      </c>
      <c r="U63" s="119">
        <f t="shared" si="1"/>
        <v>0.34213631400145594</v>
      </c>
      <c r="V63" s="123">
        <f t="shared" si="2"/>
        <v>43223.91</v>
      </c>
      <c r="W63" s="78"/>
      <c r="Z63" s="134">
        <f>V63</f>
        <v>43223.91</v>
      </c>
      <c r="AA63" s="7">
        <f t="shared" si="7"/>
        <v>43223.91</v>
      </c>
    </row>
    <row r="64" spans="1:27" ht="18" x14ac:dyDescent="0.3">
      <c r="A64" s="144">
        <v>1.55</v>
      </c>
      <c r="B64" s="3"/>
      <c r="C64" s="3"/>
      <c r="D64" s="3"/>
      <c r="E64" s="8" t="s">
        <v>69</v>
      </c>
      <c r="F64" s="3" t="s">
        <v>16</v>
      </c>
      <c r="G64" s="5">
        <v>1</v>
      </c>
      <c r="H64" s="5"/>
      <c r="I64" s="129">
        <v>28900</v>
      </c>
      <c r="J64" s="7">
        <f t="shared" si="0"/>
        <v>28900</v>
      </c>
      <c r="L64" s="6">
        <v>12664.6572</v>
      </c>
      <c r="M64" s="7">
        <f t="shared" si="3"/>
        <v>12664.66</v>
      </c>
      <c r="O64" s="128">
        <v>27090.336134453784</v>
      </c>
      <c r="P64" s="7">
        <f t="shared" si="4"/>
        <v>27090.34</v>
      </c>
      <c r="Q64" s="115"/>
      <c r="R64" s="122">
        <f>ROUND(MIN(L64),2)</f>
        <v>12664.66</v>
      </c>
      <c r="S64" s="122">
        <f>ROUND(AVERAGE(L64),2)</f>
        <v>12664.66</v>
      </c>
      <c r="T64" s="122">
        <f>ROUND(MAX(L64),2)</f>
        <v>12664.66</v>
      </c>
      <c r="U64" s="140">
        <f t="shared" si="1"/>
        <v>0</v>
      </c>
      <c r="V64" s="123">
        <f t="shared" si="2"/>
        <v>12664.66</v>
      </c>
      <c r="Z64" s="134">
        <f>V64</f>
        <v>12664.66</v>
      </c>
      <c r="AA64" s="7">
        <f t="shared" si="7"/>
        <v>12664.66</v>
      </c>
    </row>
    <row r="65" spans="1:27" ht="18" x14ac:dyDescent="0.3">
      <c r="A65" s="144">
        <v>1.56</v>
      </c>
      <c r="B65" s="3"/>
      <c r="C65" s="3"/>
      <c r="D65" s="3"/>
      <c r="E65" s="8" t="s">
        <v>70</v>
      </c>
      <c r="F65" s="3" t="s">
        <v>16</v>
      </c>
      <c r="G65" s="5">
        <v>1</v>
      </c>
      <c r="H65" s="5"/>
      <c r="I65" s="6">
        <v>24000</v>
      </c>
      <c r="J65" s="7">
        <f t="shared" si="0"/>
        <v>24000</v>
      </c>
      <c r="L65" s="6">
        <v>17471.391599999999</v>
      </c>
      <c r="M65" s="7">
        <f t="shared" si="3"/>
        <v>17471.39</v>
      </c>
      <c r="O65" s="111">
        <v>10836.134453781513</v>
      </c>
      <c r="P65" s="7">
        <f t="shared" si="4"/>
        <v>10836.13</v>
      </c>
      <c r="Q65" s="115"/>
      <c r="R65" s="122">
        <f>ROUND(MIN(I65,L65,O65),2)</f>
        <v>10836.13</v>
      </c>
      <c r="S65" s="122">
        <f t="shared" si="8"/>
        <v>17435.84</v>
      </c>
      <c r="T65" s="122">
        <f t="shared" si="9"/>
        <v>24000</v>
      </c>
      <c r="U65" s="119">
        <f t="shared" si="1"/>
        <v>1.2148128529281212</v>
      </c>
      <c r="V65" s="123">
        <f t="shared" si="2"/>
        <v>14135.99</v>
      </c>
      <c r="Z65" s="134">
        <f>V65</f>
        <v>14135.99</v>
      </c>
      <c r="AA65" s="7">
        <f t="shared" si="7"/>
        <v>14135.99</v>
      </c>
    </row>
    <row r="66" spans="1:27" ht="18" x14ac:dyDescent="0.3">
      <c r="A66" s="144">
        <v>1.57</v>
      </c>
      <c r="B66" s="3"/>
      <c r="C66" s="3"/>
      <c r="D66" s="3"/>
      <c r="E66" s="8" t="s">
        <v>71</v>
      </c>
      <c r="F66" s="3" t="s">
        <v>18</v>
      </c>
      <c r="G66" s="5">
        <v>1</v>
      </c>
      <c r="H66" s="5"/>
      <c r="I66" s="6">
        <v>26000</v>
      </c>
      <c r="J66" s="7">
        <f t="shared" si="0"/>
        <v>26000</v>
      </c>
      <c r="L66" s="6">
        <v>22919.7657</v>
      </c>
      <c r="M66" s="7">
        <f t="shared" si="3"/>
        <v>22919.77</v>
      </c>
      <c r="O66" s="111">
        <v>27090.336134453784</v>
      </c>
      <c r="P66" s="7">
        <f t="shared" si="4"/>
        <v>27090.34</v>
      </c>
      <c r="Q66" s="115"/>
      <c r="R66" s="122">
        <f>ROUND(MIN(I66,L66,O66),2)</f>
        <v>22919.77</v>
      </c>
      <c r="S66" s="122">
        <f t="shared" ref="S66" si="38">ROUND(AVERAGE(I66,L66,O66),2)</f>
        <v>25336.7</v>
      </c>
      <c r="T66" s="122">
        <f t="shared" ref="T66" si="39">ROUND(MAX(I66,L66,O66),2)</f>
        <v>27090.34</v>
      </c>
      <c r="U66" s="133">
        <f t="shared" si="1"/>
        <v>0.18196386787476482</v>
      </c>
      <c r="V66" s="123">
        <f t="shared" si="2"/>
        <v>24128.240000000002</v>
      </c>
      <c r="Z66" s="134">
        <f>T66</f>
        <v>27090.34</v>
      </c>
      <c r="AA66" s="7">
        <f t="shared" si="7"/>
        <v>27090.34</v>
      </c>
    </row>
    <row r="67" spans="1:27" ht="36" x14ac:dyDescent="0.3">
      <c r="A67" s="144">
        <v>1.58</v>
      </c>
      <c r="B67" s="3"/>
      <c r="C67" s="3"/>
      <c r="D67" s="3"/>
      <c r="E67" s="8" t="s">
        <v>72</v>
      </c>
      <c r="F67" s="3" t="s">
        <v>18</v>
      </c>
      <c r="G67" s="5">
        <v>1</v>
      </c>
      <c r="H67" s="5"/>
      <c r="I67" s="6">
        <v>150000</v>
      </c>
      <c r="J67" s="7">
        <f t="shared" si="0"/>
        <v>150000</v>
      </c>
      <c r="L67" s="6">
        <v>117448.5</v>
      </c>
      <c r="M67" s="7">
        <f t="shared" si="3"/>
        <v>117448.5</v>
      </c>
      <c r="O67" s="128">
        <v>212388.23529411762</v>
      </c>
      <c r="P67" s="7">
        <f t="shared" si="4"/>
        <v>212388.24</v>
      </c>
      <c r="Q67" s="115"/>
      <c r="R67" s="122">
        <f>ROUND(MIN(I67,L67),2)</f>
        <v>117448.5</v>
      </c>
      <c r="S67" s="122">
        <f>ROUND(AVERAGE(I67,L67),2)</f>
        <v>133724.25</v>
      </c>
      <c r="T67" s="122">
        <f>ROUND(MAX(I67,L67),2)</f>
        <v>150000</v>
      </c>
      <c r="U67" s="119">
        <f t="shared" si="1"/>
        <v>0.27715551922757631</v>
      </c>
      <c r="V67" s="123">
        <f t="shared" si="2"/>
        <v>125586.38</v>
      </c>
      <c r="Z67" s="134">
        <f>V67</f>
        <v>125586.38</v>
      </c>
      <c r="AA67" s="7">
        <f t="shared" si="7"/>
        <v>125586.38</v>
      </c>
    </row>
    <row r="68" spans="1:27" ht="54" x14ac:dyDescent="0.3">
      <c r="A68" s="144">
        <v>1.59</v>
      </c>
      <c r="B68" s="3"/>
      <c r="C68" s="3"/>
      <c r="D68" s="3"/>
      <c r="E68" s="4" t="s">
        <v>73</v>
      </c>
      <c r="F68" s="3" t="s">
        <v>12</v>
      </c>
      <c r="G68" s="5">
        <v>1</v>
      </c>
      <c r="H68" s="5"/>
      <c r="I68" s="6">
        <v>210000</v>
      </c>
      <c r="J68" s="7">
        <f t="shared" si="0"/>
        <v>210000</v>
      </c>
      <c r="L68" s="6">
        <v>148356</v>
      </c>
      <c r="M68" s="7">
        <f t="shared" si="3"/>
        <v>148356</v>
      </c>
      <c r="O68" s="127">
        <v>96441.596638655465</v>
      </c>
      <c r="P68" s="7">
        <f t="shared" si="4"/>
        <v>96441.600000000006</v>
      </c>
      <c r="Q68" s="115"/>
      <c r="R68" s="122">
        <f>ROUND(MIN(I68,L68),2)</f>
        <v>148356</v>
      </c>
      <c r="S68" s="122">
        <f>ROUND(AVERAGE(I68,L68),2)</f>
        <v>179178</v>
      </c>
      <c r="T68" s="122">
        <f>ROUND(MAX(I68,L68),2)</f>
        <v>210000</v>
      </c>
      <c r="U68" s="119">
        <f t="shared" si="1"/>
        <v>0.41551403381056384</v>
      </c>
      <c r="V68" s="123">
        <f t="shared" si="2"/>
        <v>163767</v>
      </c>
      <c r="Z68" s="134">
        <f>V68</f>
        <v>163767</v>
      </c>
      <c r="AA68" s="7">
        <f t="shared" si="7"/>
        <v>163767</v>
      </c>
    </row>
    <row r="69" spans="1:27" ht="54" x14ac:dyDescent="0.3">
      <c r="A69" s="144">
        <v>1.6</v>
      </c>
      <c r="B69" s="3"/>
      <c r="C69" s="3"/>
      <c r="D69" s="3"/>
      <c r="E69" s="4" t="s">
        <v>74</v>
      </c>
      <c r="F69" s="3" t="s">
        <v>12</v>
      </c>
      <c r="G69" s="5">
        <v>1</v>
      </c>
      <c r="H69" s="5"/>
      <c r="I69" s="6">
        <v>52000</v>
      </c>
      <c r="J69" s="7">
        <f t="shared" si="0"/>
        <v>52000</v>
      </c>
      <c r="L69" s="6">
        <v>59342.400000000001</v>
      </c>
      <c r="M69" s="7">
        <f t="shared" si="3"/>
        <v>59342.400000000001</v>
      </c>
      <c r="O69" s="111">
        <v>80187.394957983197</v>
      </c>
      <c r="P69" s="7">
        <f t="shared" si="4"/>
        <v>80187.39</v>
      </c>
      <c r="Q69" s="115"/>
      <c r="R69" s="122">
        <f>ROUND(MIN(I69,L69,O69),2)</f>
        <v>52000</v>
      </c>
      <c r="S69" s="122">
        <f t="shared" ref="S69:S70" si="40">ROUND(AVERAGE(I69,L69,O69),2)</f>
        <v>63843.26</v>
      </c>
      <c r="T69" s="122">
        <f t="shared" ref="T69:T70" si="41">ROUND(MAX(I69,L69,O69),2)</f>
        <v>80187.39</v>
      </c>
      <c r="U69" s="119">
        <f t="shared" si="1"/>
        <v>0.54206519230769223</v>
      </c>
      <c r="V69" s="123">
        <f t="shared" si="2"/>
        <v>57921.63</v>
      </c>
      <c r="Z69" s="134">
        <f>V69</f>
        <v>57921.63</v>
      </c>
      <c r="AA69" s="7">
        <f t="shared" si="7"/>
        <v>57921.63</v>
      </c>
    </row>
    <row r="70" spans="1:27" ht="72" x14ac:dyDescent="0.3">
      <c r="A70" s="144">
        <v>1.61</v>
      </c>
      <c r="B70" s="3"/>
      <c r="C70" s="3"/>
      <c r="D70" s="3"/>
      <c r="E70" s="4" t="s">
        <v>75</v>
      </c>
      <c r="F70" s="3" t="s">
        <v>12</v>
      </c>
      <c r="G70" s="5">
        <v>1</v>
      </c>
      <c r="H70" s="5"/>
      <c r="I70" s="6">
        <v>15800</v>
      </c>
      <c r="J70" s="7">
        <f t="shared" si="0"/>
        <v>15800</v>
      </c>
      <c r="L70" s="6">
        <v>5563.35</v>
      </c>
      <c r="M70" s="7">
        <f t="shared" si="3"/>
        <v>5563.35</v>
      </c>
      <c r="O70" s="111">
        <v>16254.20168067227</v>
      </c>
      <c r="P70" s="7">
        <f t="shared" si="4"/>
        <v>16254.2</v>
      </c>
      <c r="Q70" s="115"/>
      <c r="R70" s="122">
        <f>ROUND(MIN(I70,L70,O70),2)</f>
        <v>5563.35</v>
      </c>
      <c r="S70" s="122">
        <f t="shared" si="40"/>
        <v>12539.18</v>
      </c>
      <c r="T70" s="122">
        <f t="shared" si="41"/>
        <v>16254.2</v>
      </c>
      <c r="U70" s="119">
        <f t="shared" si="1"/>
        <v>1.9216569153477669</v>
      </c>
      <c r="V70" s="123">
        <f t="shared" si="2"/>
        <v>9051.27</v>
      </c>
      <c r="Z70" s="134">
        <f>V70</f>
        <v>9051.27</v>
      </c>
      <c r="AA70" s="7">
        <f t="shared" si="7"/>
        <v>9051.27</v>
      </c>
    </row>
    <row r="71" spans="1:27" ht="54" x14ac:dyDescent="0.3">
      <c r="A71" s="144">
        <v>1.62</v>
      </c>
      <c r="B71" s="3"/>
      <c r="C71" s="3"/>
      <c r="D71" s="3"/>
      <c r="E71" s="4" t="s">
        <v>76</v>
      </c>
      <c r="F71" s="3" t="s">
        <v>16</v>
      </c>
      <c r="G71" s="5">
        <v>1</v>
      </c>
      <c r="H71" s="5"/>
      <c r="I71" s="6">
        <v>62300</v>
      </c>
      <c r="J71" s="7">
        <f t="shared" si="0"/>
        <v>62300</v>
      </c>
      <c r="L71" s="6">
        <v>46979.4</v>
      </c>
      <c r="M71" s="7">
        <f t="shared" si="3"/>
        <v>46979.4</v>
      </c>
      <c r="O71" s="128">
        <v>318582.3529411765</v>
      </c>
      <c r="P71" s="7">
        <f t="shared" si="4"/>
        <v>318582.34999999998</v>
      </c>
      <c r="Q71" s="115"/>
      <c r="R71" s="122">
        <f t="shared" ref="R71:R76" si="42">ROUND(MIN(I71,L71),2)</f>
        <v>46979.4</v>
      </c>
      <c r="S71" s="122">
        <f>ROUND(AVERAGE(I71,L71),2)</f>
        <v>54639.7</v>
      </c>
      <c r="T71" s="122">
        <f>ROUND(MAX(I71,L71),2)</f>
        <v>62300</v>
      </c>
      <c r="U71" s="119">
        <f t="shared" si="1"/>
        <v>0.32611314746463349</v>
      </c>
      <c r="V71" s="123">
        <f t="shared" si="2"/>
        <v>50809.55</v>
      </c>
      <c r="Z71" s="134">
        <f>V71</f>
        <v>50809.55</v>
      </c>
      <c r="AA71" s="7">
        <f t="shared" si="7"/>
        <v>50809.55</v>
      </c>
    </row>
    <row r="72" spans="1:27" ht="90" x14ac:dyDescent="0.3">
      <c r="A72" s="144">
        <v>1.63</v>
      </c>
      <c r="B72" s="3"/>
      <c r="C72" s="3"/>
      <c r="D72" s="3"/>
      <c r="E72" s="4" t="s">
        <v>77</v>
      </c>
      <c r="F72" s="3" t="s">
        <v>64</v>
      </c>
      <c r="G72" s="5">
        <v>1</v>
      </c>
      <c r="H72" s="5"/>
      <c r="I72" s="6">
        <v>63800</v>
      </c>
      <c r="J72" s="7">
        <f t="shared" si="0"/>
        <v>63800</v>
      </c>
      <c r="L72" s="6">
        <v>71705.399999999994</v>
      </c>
      <c r="M72" s="7">
        <f t="shared" si="3"/>
        <v>71705.399999999994</v>
      </c>
      <c r="O72" s="128">
        <v>159291.17647058825</v>
      </c>
      <c r="P72" s="7">
        <f t="shared" si="4"/>
        <v>159291.18</v>
      </c>
      <c r="Q72" s="115"/>
      <c r="R72" s="122">
        <f t="shared" si="42"/>
        <v>63800</v>
      </c>
      <c r="S72" s="122">
        <f t="shared" ref="S72:S76" si="43">ROUND(AVERAGE(I72,L72),2)</f>
        <v>67752.7</v>
      </c>
      <c r="T72" s="122">
        <f t="shared" ref="T72:T76" si="44">ROUND(MAX(I72,L72),2)</f>
        <v>71705.399999999994</v>
      </c>
      <c r="U72" s="133">
        <f t="shared" si="1"/>
        <v>0.12390909090909075</v>
      </c>
      <c r="V72" s="123">
        <f t="shared" si="2"/>
        <v>65776.350000000006</v>
      </c>
      <c r="Z72" s="134">
        <f>T72</f>
        <v>71705.399999999994</v>
      </c>
      <c r="AA72" s="7">
        <f t="shared" si="7"/>
        <v>71705.399999999994</v>
      </c>
    </row>
    <row r="73" spans="1:27" ht="54" x14ac:dyDescent="0.3">
      <c r="A73" s="144">
        <v>1.64</v>
      </c>
      <c r="B73" s="3"/>
      <c r="C73" s="3"/>
      <c r="D73" s="3"/>
      <c r="E73" s="4" t="s">
        <v>78</v>
      </c>
      <c r="F73" s="3" t="s">
        <v>12</v>
      </c>
      <c r="G73" s="5">
        <v>1</v>
      </c>
      <c r="H73" s="5"/>
      <c r="I73" s="6">
        <v>15602</v>
      </c>
      <c r="J73" s="7">
        <f t="shared" si="0"/>
        <v>15602</v>
      </c>
      <c r="L73" s="6">
        <v>10508.55</v>
      </c>
      <c r="M73" s="7">
        <f t="shared" si="3"/>
        <v>10508.55</v>
      </c>
      <c r="O73" s="128">
        <v>43344.537815126052</v>
      </c>
      <c r="P73" s="7">
        <f t="shared" si="4"/>
        <v>43344.54</v>
      </c>
      <c r="Q73" s="115"/>
      <c r="R73" s="122">
        <f t="shared" si="42"/>
        <v>10508.55</v>
      </c>
      <c r="S73" s="122">
        <f t="shared" si="43"/>
        <v>13055.28</v>
      </c>
      <c r="T73" s="122">
        <f t="shared" si="44"/>
        <v>15602</v>
      </c>
      <c r="U73" s="119">
        <f t="shared" si="1"/>
        <v>0.48469579532856599</v>
      </c>
      <c r="V73" s="123">
        <f t="shared" si="2"/>
        <v>11781.92</v>
      </c>
      <c r="Z73" s="134">
        <f>V73</f>
        <v>11781.92</v>
      </c>
      <c r="AA73" s="7">
        <f t="shared" si="7"/>
        <v>11781.92</v>
      </c>
    </row>
    <row r="74" spans="1:27" ht="126" x14ac:dyDescent="0.3">
      <c r="A74" s="144">
        <v>1.65</v>
      </c>
      <c r="B74" s="3"/>
      <c r="C74" s="3"/>
      <c r="D74" s="3"/>
      <c r="E74" s="4" t="s">
        <v>79</v>
      </c>
      <c r="F74" s="3" t="s">
        <v>16</v>
      </c>
      <c r="G74" s="5">
        <v>1</v>
      </c>
      <c r="H74" s="5"/>
      <c r="I74" s="6">
        <v>144000</v>
      </c>
      <c r="J74" s="7">
        <f t="shared" si="0"/>
        <v>144000</v>
      </c>
      <c r="L74" s="6">
        <v>179263.5</v>
      </c>
      <c r="M74" s="7">
        <f t="shared" si="3"/>
        <v>179263.5</v>
      </c>
      <c r="O74" s="128">
        <v>393351.68067226891</v>
      </c>
      <c r="P74" s="7">
        <f t="shared" si="4"/>
        <v>393351.67999999999</v>
      </c>
      <c r="Q74" s="115"/>
      <c r="R74" s="122">
        <f t="shared" si="42"/>
        <v>144000</v>
      </c>
      <c r="S74" s="122">
        <f t="shared" si="43"/>
        <v>161631.75</v>
      </c>
      <c r="T74" s="122">
        <f t="shared" si="44"/>
        <v>179263.5</v>
      </c>
      <c r="U74" s="133">
        <f t="shared" si="1"/>
        <v>0.24488541666666674</v>
      </c>
      <c r="V74" s="123">
        <f t="shared" si="2"/>
        <v>152815.88</v>
      </c>
      <c r="Z74" s="134">
        <f>T74</f>
        <v>179263.5</v>
      </c>
      <c r="AA74" s="7">
        <f t="shared" si="7"/>
        <v>179263.5</v>
      </c>
    </row>
    <row r="75" spans="1:27" ht="54" x14ac:dyDescent="0.3">
      <c r="A75" s="144">
        <v>1.66</v>
      </c>
      <c r="B75" s="3"/>
      <c r="C75" s="3"/>
      <c r="D75" s="3"/>
      <c r="E75" s="4" t="s">
        <v>80</v>
      </c>
      <c r="F75" s="3" t="s">
        <v>12</v>
      </c>
      <c r="G75" s="5">
        <v>1</v>
      </c>
      <c r="H75" s="5"/>
      <c r="I75" s="6">
        <v>30000</v>
      </c>
      <c r="J75" s="7">
        <f t="shared" ref="J75:J77" si="45">ROUND((I75*$G75),2)</f>
        <v>30000</v>
      </c>
      <c r="L75" s="6">
        <v>27198.6</v>
      </c>
      <c r="M75" s="7">
        <f t="shared" ref="M75:M77" si="46">ROUND((L75*$G75),2)</f>
        <v>27198.6</v>
      </c>
      <c r="O75" s="128">
        <v>96441.596638655465</v>
      </c>
      <c r="P75" s="7">
        <f t="shared" si="4"/>
        <v>96441.600000000006</v>
      </c>
      <c r="Q75" s="115"/>
      <c r="R75" s="122">
        <f t="shared" si="42"/>
        <v>27198.6</v>
      </c>
      <c r="S75" s="122">
        <f t="shared" si="43"/>
        <v>28599.3</v>
      </c>
      <c r="T75" s="122">
        <f t="shared" si="44"/>
        <v>30000</v>
      </c>
      <c r="U75" s="133">
        <f t="shared" ref="U75:U77" si="47">+(T75/R75)-1</f>
        <v>0.10299794842381593</v>
      </c>
      <c r="V75" s="123">
        <f t="shared" ref="V75:V77" si="48">+ROUND(AVERAGE(R75,S75),2)</f>
        <v>27898.95</v>
      </c>
      <c r="Z75" s="134">
        <f>T75</f>
        <v>30000</v>
      </c>
      <c r="AA75" s="7">
        <f t="shared" si="7"/>
        <v>30000</v>
      </c>
    </row>
    <row r="76" spans="1:27" ht="90" x14ac:dyDescent="0.3">
      <c r="A76" s="144">
        <v>1.67</v>
      </c>
      <c r="B76" s="3"/>
      <c r="C76" s="3"/>
      <c r="D76" s="3" t="s">
        <v>81</v>
      </c>
      <c r="E76" s="4" t="s">
        <v>82</v>
      </c>
      <c r="F76" s="3" t="s">
        <v>64</v>
      </c>
      <c r="G76" s="5">
        <v>1</v>
      </c>
      <c r="H76" s="5"/>
      <c r="I76" s="6">
        <v>10460</v>
      </c>
      <c r="J76" s="7">
        <f t="shared" si="45"/>
        <v>10460</v>
      </c>
      <c r="L76" s="6">
        <v>22253.4</v>
      </c>
      <c r="M76" s="7">
        <f t="shared" si="46"/>
        <v>22253.4</v>
      </c>
      <c r="O76" s="128">
        <v>318582.3529411765</v>
      </c>
      <c r="P76" s="7">
        <f t="shared" ref="P76:P77" si="49">ROUND((O76*$G76),2)</f>
        <v>318582.34999999998</v>
      </c>
      <c r="Q76" s="115"/>
      <c r="R76" s="122">
        <f t="shared" si="42"/>
        <v>10460</v>
      </c>
      <c r="S76" s="122">
        <f t="shared" si="43"/>
        <v>16356.7</v>
      </c>
      <c r="T76" s="122">
        <f t="shared" si="44"/>
        <v>22253.4</v>
      </c>
      <c r="U76" s="119">
        <f>+(T76/R76)-1</f>
        <v>1.1274760994263864</v>
      </c>
      <c r="V76" s="123">
        <f t="shared" si="48"/>
        <v>13408.35</v>
      </c>
      <c r="Z76" s="134">
        <f>V76</f>
        <v>13408.35</v>
      </c>
      <c r="AA76" s="7">
        <f t="shared" ref="AA76:AA77" si="50">ROUND((Z76*$G76),2)</f>
        <v>13408.35</v>
      </c>
    </row>
    <row r="77" spans="1:27" ht="90" x14ac:dyDescent="0.3">
      <c r="A77" s="144">
        <v>1.68</v>
      </c>
      <c r="B77" s="3"/>
      <c r="C77" s="3"/>
      <c r="D77" s="3"/>
      <c r="E77" s="4" t="s">
        <v>83</v>
      </c>
      <c r="F77" s="3" t="s">
        <v>12</v>
      </c>
      <c r="G77" s="5">
        <v>1</v>
      </c>
      <c r="H77" s="5"/>
      <c r="I77" s="6">
        <v>85000</v>
      </c>
      <c r="J77" s="7">
        <f t="shared" si="45"/>
        <v>85000</v>
      </c>
      <c r="L77" s="6">
        <v>92722.5</v>
      </c>
      <c r="M77" s="7">
        <f t="shared" si="46"/>
        <v>92722.5</v>
      </c>
      <c r="O77" s="111">
        <v>106194.11764705881</v>
      </c>
      <c r="P77" s="7">
        <f t="shared" si="49"/>
        <v>106194.12</v>
      </c>
      <c r="Q77" s="115"/>
      <c r="R77" s="122">
        <f>ROUND(MIN(I77,L77,O77),2)</f>
        <v>85000</v>
      </c>
      <c r="S77" s="122">
        <f t="shared" ref="S77" si="51">ROUND(AVERAGE(I77,L77,O77),2)</f>
        <v>94638.87</v>
      </c>
      <c r="T77" s="122">
        <f t="shared" ref="T77" si="52">ROUND(MAX(I77,L77,O77),2)</f>
        <v>106194.12</v>
      </c>
      <c r="U77" s="133">
        <f t="shared" si="47"/>
        <v>0.24934258823529398</v>
      </c>
      <c r="V77" s="123">
        <f t="shared" si="48"/>
        <v>89819.44</v>
      </c>
      <c r="W77" s="78"/>
      <c r="Z77" s="134">
        <f>T77</f>
        <v>106194.12</v>
      </c>
      <c r="AA77" s="7">
        <f t="shared" si="50"/>
        <v>106194.12</v>
      </c>
    </row>
    <row r="78" spans="1:27" x14ac:dyDescent="0.3">
      <c r="A78" s="350" t="s">
        <v>84</v>
      </c>
      <c r="B78" s="351"/>
      <c r="C78" s="351"/>
      <c r="D78" s="9"/>
      <c r="E78" s="10"/>
      <c r="F78" s="11"/>
      <c r="G78" s="5"/>
      <c r="H78" s="5"/>
      <c r="I78" s="6"/>
      <c r="J78" s="12">
        <f>ROUND(SUM(J10:J77),2)</f>
        <v>4700162</v>
      </c>
      <c r="L78" s="6"/>
      <c r="M78" s="12">
        <f>ROUND(SUM(M10:M77),2)</f>
        <v>2855736.79</v>
      </c>
      <c r="O78" s="6"/>
      <c r="P78" s="12">
        <f>ROUND(SUM(P10:P77),2)</f>
        <v>5720395.4299999997</v>
      </c>
      <c r="Q78" s="63"/>
      <c r="R78" s="124"/>
      <c r="S78" s="124"/>
      <c r="T78" s="124"/>
      <c r="U78" s="125"/>
      <c r="V78" s="124"/>
      <c r="Z78" s="135"/>
      <c r="AA78" s="12">
        <f>ROUND(SUM(AA10:AA77),2)</f>
        <v>2828273.16</v>
      </c>
    </row>
    <row r="79" spans="1:27" x14ac:dyDescent="0.3">
      <c r="A79" s="13"/>
      <c r="B79" s="1"/>
      <c r="C79" s="1"/>
      <c r="D79" s="1"/>
      <c r="E79" s="14" t="s">
        <v>85</v>
      </c>
      <c r="F79" s="1"/>
      <c r="G79" s="1"/>
      <c r="H79" s="1"/>
      <c r="I79" s="1"/>
      <c r="J79" s="1"/>
      <c r="L79" s="1"/>
      <c r="M79" s="1"/>
      <c r="O79" s="1"/>
      <c r="P79" s="1"/>
      <c r="Q79" s="117"/>
      <c r="R79" s="124"/>
      <c r="S79" s="124"/>
      <c r="T79" s="124"/>
      <c r="U79" s="125"/>
      <c r="V79" s="124"/>
      <c r="Z79" s="24"/>
      <c r="AA79" s="1"/>
    </row>
    <row r="80" spans="1:27" ht="15.6" x14ac:dyDescent="0.3">
      <c r="A80" s="226">
        <v>2.1</v>
      </c>
      <c r="B80" s="3"/>
      <c r="C80" s="3"/>
      <c r="D80" s="3"/>
      <c r="E80" s="15" t="s">
        <v>86</v>
      </c>
      <c r="F80" s="3" t="s">
        <v>12</v>
      </c>
      <c r="G80" s="5">
        <v>1</v>
      </c>
      <c r="H80" s="5"/>
      <c r="I80" s="6">
        <v>156000</v>
      </c>
      <c r="J80" s="7">
        <f>ROUND((I80*$G80),2)</f>
        <v>156000</v>
      </c>
      <c r="L80" s="6">
        <v>120336.49679999999</v>
      </c>
      <c r="M80" s="7">
        <f>ROUND((L80*$G80),2)</f>
        <v>120336.5</v>
      </c>
      <c r="O80" s="111">
        <v>164709.24369747899</v>
      </c>
      <c r="P80" s="7">
        <f>ROUND((O80*$G80),2)</f>
        <v>164709.24</v>
      </c>
      <c r="Q80" s="115"/>
      <c r="R80" s="122">
        <f>ROUND(MIN(I80,L80,O80),2)</f>
        <v>120336.5</v>
      </c>
      <c r="S80" s="122">
        <f t="shared" ref="S80" si="53">ROUND(AVERAGE(I80,L80,O80),2)</f>
        <v>147015.25</v>
      </c>
      <c r="T80" s="122">
        <f t="shared" ref="T80" si="54">ROUND(MAX(I80,L80,O80),2)</f>
        <v>164709.24</v>
      </c>
      <c r="U80" s="119">
        <f t="shared" ref="U80:U87" si="55">+(T80/R80)-1</f>
        <v>0.36873882820258186</v>
      </c>
      <c r="V80" s="123">
        <f t="shared" ref="V80" si="56">+ROUND(AVERAGE(R80,S80),2)</f>
        <v>133675.88</v>
      </c>
      <c r="Z80" s="134">
        <f t="shared" ref="Z80:Z86" si="57">V80</f>
        <v>133675.88</v>
      </c>
      <c r="AA80" s="7">
        <f>ROUND((Z80*$G80),2)</f>
        <v>133675.88</v>
      </c>
    </row>
    <row r="81" spans="1:27" ht="15.6" x14ac:dyDescent="0.3">
      <c r="A81" s="226">
        <v>2.2000000000000002</v>
      </c>
      <c r="B81" s="3"/>
      <c r="C81" s="3"/>
      <c r="D81" s="3"/>
      <c r="E81" s="16" t="s">
        <v>87</v>
      </c>
      <c r="F81" s="3" t="s">
        <v>16</v>
      </c>
      <c r="G81" s="5">
        <v>1</v>
      </c>
      <c r="H81" s="5"/>
      <c r="I81" s="129">
        <v>110500</v>
      </c>
      <c r="J81" s="7">
        <f t="shared" ref="J81:J87" si="58">ROUND((I81*$G81),2)</f>
        <v>110500</v>
      </c>
      <c r="L81" s="6">
        <v>58736.612999999998</v>
      </c>
      <c r="M81" s="7">
        <f t="shared" ref="M81:M87" si="59">ROUND((L81*$G81),2)</f>
        <v>58736.61</v>
      </c>
      <c r="O81" s="128">
        <v>101859.66386554622</v>
      </c>
      <c r="P81" s="7">
        <f t="shared" ref="P81:P87" si="60">ROUND((O81*$G81),2)</f>
        <v>101859.66</v>
      </c>
      <c r="Q81" s="115"/>
      <c r="R81" s="122">
        <f>ROUND(MIN(L81),2)</f>
        <v>58736.61</v>
      </c>
      <c r="S81" s="122">
        <f>ROUND(AVERAGE(L81),2)</f>
        <v>58736.61</v>
      </c>
      <c r="T81" s="122">
        <f>ROUND(MAX(L81),2)</f>
        <v>58736.61</v>
      </c>
      <c r="U81" s="140">
        <f t="shared" si="55"/>
        <v>0</v>
      </c>
      <c r="V81" s="123">
        <f t="shared" ref="V81:V87" si="61">+ROUND(AVERAGE(R81,S81),2)</f>
        <v>58736.61</v>
      </c>
      <c r="Z81" s="134">
        <f t="shared" si="57"/>
        <v>58736.61</v>
      </c>
      <c r="AA81" s="7">
        <f t="shared" ref="AA81:AA87" si="62">ROUND((Z81*$G81),2)</f>
        <v>58736.61</v>
      </c>
    </row>
    <row r="82" spans="1:27" ht="15.6" x14ac:dyDescent="0.3">
      <c r="A82" s="226">
        <v>2.2999999999999998</v>
      </c>
      <c r="B82" s="17"/>
      <c r="C82" s="17"/>
      <c r="D82" s="17"/>
      <c r="E82" s="18" t="s">
        <v>88</v>
      </c>
      <c r="F82" s="17" t="s">
        <v>12</v>
      </c>
      <c r="G82" s="5">
        <v>1</v>
      </c>
      <c r="H82" s="5"/>
      <c r="I82" s="6">
        <v>123400</v>
      </c>
      <c r="J82" s="7">
        <f t="shared" si="58"/>
        <v>123400</v>
      </c>
      <c r="L82" s="6">
        <v>74055.606299999999</v>
      </c>
      <c r="M82" s="7">
        <f t="shared" si="59"/>
        <v>74055.61</v>
      </c>
      <c r="O82" s="128">
        <v>159291.17647058825</v>
      </c>
      <c r="P82" s="7">
        <f t="shared" si="60"/>
        <v>159291.18</v>
      </c>
      <c r="Q82" s="115"/>
      <c r="R82" s="122">
        <f>ROUND(MIN(I82,L82),2)</f>
        <v>74055.61</v>
      </c>
      <c r="S82" s="122">
        <f>ROUND(AVERAGE(I82,L82),2)</f>
        <v>98727.8</v>
      </c>
      <c r="T82" s="122">
        <f>ROUND(MAX(I82,L82),2)</f>
        <v>123400</v>
      </c>
      <c r="U82" s="119">
        <f t="shared" si="55"/>
        <v>0.66631535409673881</v>
      </c>
      <c r="V82" s="123">
        <f t="shared" si="61"/>
        <v>86391.71</v>
      </c>
      <c r="Z82" s="134">
        <f t="shared" si="57"/>
        <v>86391.71</v>
      </c>
      <c r="AA82" s="7">
        <f t="shared" si="62"/>
        <v>86391.71</v>
      </c>
    </row>
    <row r="83" spans="1:27" ht="15.6" x14ac:dyDescent="0.3">
      <c r="A83" s="226">
        <v>2.4</v>
      </c>
      <c r="B83" s="3"/>
      <c r="C83" s="3"/>
      <c r="D83" s="3"/>
      <c r="E83" s="16" t="s">
        <v>89</v>
      </c>
      <c r="F83" s="3" t="s">
        <v>12</v>
      </c>
      <c r="G83" s="5">
        <v>1</v>
      </c>
      <c r="H83" s="5"/>
      <c r="I83" s="129">
        <v>54600</v>
      </c>
      <c r="J83" s="7">
        <f t="shared" si="58"/>
        <v>54600</v>
      </c>
      <c r="L83" s="6">
        <v>38531.7621</v>
      </c>
      <c r="M83" s="7">
        <f t="shared" si="59"/>
        <v>38531.760000000002</v>
      </c>
      <c r="O83" s="111">
        <v>48762.60504201681</v>
      </c>
      <c r="P83" s="7">
        <f t="shared" si="60"/>
        <v>48762.61</v>
      </c>
      <c r="Q83" s="115"/>
      <c r="R83" s="122">
        <f>ROUND(MIN(L83,O83),2)</f>
        <v>38531.760000000002</v>
      </c>
      <c r="S83" s="122">
        <f t="shared" ref="S83" si="63">ROUND(AVERAGE(L83,O83),2)</f>
        <v>43647.18</v>
      </c>
      <c r="T83" s="122">
        <f t="shared" ref="T83" si="64">ROUND(MAX(L83,O83),2)</f>
        <v>48762.61</v>
      </c>
      <c r="U83" s="119">
        <f t="shared" si="55"/>
        <v>0.26551732908125647</v>
      </c>
      <c r="V83" s="123">
        <f t="shared" si="61"/>
        <v>41089.47</v>
      </c>
      <c r="Z83" s="134">
        <f t="shared" si="57"/>
        <v>41089.47</v>
      </c>
      <c r="AA83" s="7">
        <f t="shared" si="62"/>
        <v>41089.47</v>
      </c>
    </row>
    <row r="84" spans="1:27" ht="15.6" x14ac:dyDescent="0.3">
      <c r="A84" s="226">
        <v>2.5</v>
      </c>
      <c r="B84" s="3"/>
      <c r="C84" s="3"/>
      <c r="D84" s="3"/>
      <c r="E84" s="16" t="s">
        <v>90</v>
      </c>
      <c r="F84" s="3" t="s">
        <v>16</v>
      </c>
      <c r="G84" s="5">
        <v>1</v>
      </c>
      <c r="H84" s="5"/>
      <c r="I84" s="6">
        <v>23550</v>
      </c>
      <c r="J84" s="7">
        <f t="shared" si="58"/>
        <v>23550</v>
      </c>
      <c r="L84" s="6">
        <v>23241.203699999998</v>
      </c>
      <c r="M84" s="7">
        <f t="shared" si="59"/>
        <v>23241.200000000001</v>
      </c>
      <c r="O84" s="111">
        <v>13003.361344537816</v>
      </c>
      <c r="P84" s="7">
        <f t="shared" si="60"/>
        <v>13003.36</v>
      </c>
      <c r="Q84" s="115"/>
      <c r="R84" s="122">
        <f>ROUND(MIN(I84,L84,O84),2)</f>
        <v>13003.36</v>
      </c>
      <c r="S84" s="122">
        <f t="shared" ref="S84" si="65">ROUND(AVERAGE(I84,L84,O84),2)</f>
        <v>19931.52</v>
      </c>
      <c r="T84" s="122">
        <f t="shared" ref="T84" si="66">ROUND(MAX(I84,L84,O84),2)</f>
        <v>23550</v>
      </c>
      <c r="U84" s="119">
        <f t="shared" si="55"/>
        <v>0.81107036950449718</v>
      </c>
      <c r="V84" s="123">
        <f t="shared" si="61"/>
        <v>16467.439999999999</v>
      </c>
      <c r="W84" s="78"/>
      <c r="Z84" s="134">
        <f t="shared" si="57"/>
        <v>16467.439999999999</v>
      </c>
      <c r="AA84" s="7">
        <f t="shared" si="62"/>
        <v>16467.439999999999</v>
      </c>
    </row>
    <row r="85" spans="1:27" ht="15.6" x14ac:dyDescent="0.3">
      <c r="A85" s="226">
        <v>2.6</v>
      </c>
      <c r="B85" s="3"/>
      <c r="C85" s="3"/>
      <c r="D85" s="3"/>
      <c r="E85" s="16" t="s">
        <v>91</v>
      </c>
      <c r="F85" s="3" t="s">
        <v>12</v>
      </c>
      <c r="G85" s="5">
        <v>1</v>
      </c>
      <c r="H85" s="5"/>
      <c r="I85" s="129">
        <v>46500</v>
      </c>
      <c r="J85" s="7">
        <f t="shared" si="58"/>
        <v>46500</v>
      </c>
      <c r="L85" s="6">
        <v>33509.911500000002</v>
      </c>
      <c r="M85" s="7">
        <f t="shared" si="59"/>
        <v>33509.910000000003</v>
      </c>
      <c r="O85" s="111">
        <v>19505.042016806728</v>
      </c>
      <c r="P85" s="7">
        <f t="shared" si="60"/>
        <v>19505.04</v>
      </c>
      <c r="Q85" s="115"/>
      <c r="R85" s="122">
        <f>ROUND(MIN(L85,O85),2)</f>
        <v>19505.04</v>
      </c>
      <c r="S85" s="122">
        <f t="shared" ref="S85" si="67">ROUND(AVERAGE(L85,O85),2)</f>
        <v>26507.48</v>
      </c>
      <c r="T85" s="122">
        <f t="shared" ref="T85" si="68">ROUND(MAX(L85,O85),2)</f>
        <v>33509.910000000003</v>
      </c>
      <c r="U85" s="119">
        <f t="shared" si="55"/>
        <v>0.71801288282413167</v>
      </c>
      <c r="V85" s="123">
        <f t="shared" si="61"/>
        <v>23006.26</v>
      </c>
      <c r="W85" s="78"/>
      <c r="Z85" s="134">
        <f t="shared" si="57"/>
        <v>23006.26</v>
      </c>
      <c r="AA85" s="7">
        <f t="shared" si="62"/>
        <v>23006.26</v>
      </c>
    </row>
    <row r="86" spans="1:27" ht="15.6" x14ac:dyDescent="0.3">
      <c r="A86" s="17">
        <v>2.7</v>
      </c>
      <c r="B86" s="17" t="s">
        <v>92</v>
      </c>
      <c r="C86" s="17"/>
      <c r="D86" s="17"/>
      <c r="E86" s="18" t="s">
        <v>93</v>
      </c>
      <c r="F86" s="17" t="s">
        <v>12</v>
      </c>
      <c r="G86" s="5">
        <v>1</v>
      </c>
      <c r="H86" s="5"/>
      <c r="I86" s="129">
        <v>215000</v>
      </c>
      <c r="J86" s="7">
        <f t="shared" si="58"/>
        <v>215000</v>
      </c>
      <c r="L86" s="6">
        <v>150552.9051</v>
      </c>
      <c r="M86" s="7">
        <f t="shared" si="59"/>
        <v>150552.91</v>
      </c>
      <c r="O86" s="128">
        <v>212388.23529411762</v>
      </c>
      <c r="P86" s="7">
        <f t="shared" si="60"/>
        <v>212388.24</v>
      </c>
      <c r="Q86" s="115"/>
      <c r="R86" s="122">
        <f>ROUND(MIN(L86),2)</f>
        <v>150552.91</v>
      </c>
      <c r="S86" s="122">
        <f>ROUND(AVERAGE(L86),2)</f>
        <v>150552.91</v>
      </c>
      <c r="T86" s="122">
        <f>ROUND(MAX(L86),2)</f>
        <v>150552.91</v>
      </c>
      <c r="U86" s="140">
        <f t="shared" si="55"/>
        <v>0</v>
      </c>
      <c r="V86" s="123">
        <f t="shared" si="61"/>
        <v>150552.91</v>
      </c>
      <c r="W86" s="78"/>
      <c r="Z86" s="134">
        <f t="shared" si="57"/>
        <v>150552.91</v>
      </c>
      <c r="AA86" s="7">
        <f t="shared" si="62"/>
        <v>150552.91</v>
      </c>
    </row>
    <row r="87" spans="1:27" ht="15.6" x14ac:dyDescent="0.3">
      <c r="A87" s="109">
        <v>2.8</v>
      </c>
      <c r="B87" s="3"/>
      <c r="C87" s="3"/>
      <c r="D87" s="3"/>
      <c r="E87" s="16" t="s">
        <v>94</v>
      </c>
      <c r="F87" s="3" t="s">
        <v>12</v>
      </c>
      <c r="G87" s="5">
        <v>1</v>
      </c>
      <c r="H87" s="5"/>
      <c r="I87" s="129">
        <v>244000</v>
      </c>
      <c r="J87" s="7">
        <f t="shared" si="58"/>
        <v>244000</v>
      </c>
      <c r="L87" s="6">
        <v>153308.61780000001</v>
      </c>
      <c r="M87" s="7">
        <f t="shared" si="59"/>
        <v>153308.62</v>
      </c>
      <c r="O87" s="111">
        <v>127866.38655462184</v>
      </c>
      <c r="P87" s="7">
        <f t="shared" si="60"/>
        <v>127866.39</v>
      </c>
      <c r="Q87" s="115"/>
      <c r="R87" s="122">
        <f>ROUND(MIN(L87,O87),2)</f>
        <v>127866.39</v>
      </c>
      <c r="S87" s="122">
        <f t="shared" ref="S87" si="69">ROUND(AVERAGE(L87,O87),2)</f>
        <v>140587.5</v>
      </c>
      <c r="T87" s="122">
        <f t="shared" ref="T87" si="70">ROUND(MAX(L87,O87),2)</f>
        <v>153308.62</v>
      </c>
      <c r="U87" s="133">
        <f t="shared" si="55"/>
        <v>0.19897511769902931</v>
      </c>
      <c r="V87" s="123">
        <f t="shared" si="61"/>
        <v>134226.95000000001</v>
      </c>
      <c r="W87" s="78"/>
      <c r="Z87" s="134">
        <f>T87</f>
        <v>153308.62</v>
      </c>
      <c r="AA87" s="7">
        <f t="shared" si="62"/>
        <v>153308.62</v>
      </c>
    </row>
    <row r="88" spans="1:27" x14ac:dyDescent="0.3">
      <c r="A88" s="350" t="s">
        <v>84</v>
      </c>
      <c r="B88" s="351"/>
      <c r="C88" s="351"/>
      <c r="D88" s="9"/>
      <c r="E88" s="10"/>
      <c r="F88" s="11"/>
      <c r="G88" s="5"/>
      <c r="H88" s="5"/>
      <c r="I88" s="6"/>
      <c r="J88" s="12">
        <f>ROUND(SUM(J80:J87),2)</f>
        <v>973550</v>
      </c>
      <c r="L88" s="6"/>
      <c r="M88" s="12">
        <f>ROUND(SUM(M80:M87),2)</f>
        <v>652273.12</v>
      </c>
      <c r="O88" s="6"/>
      <c r="P88" s="12">
        <f>ROUND(SUM(P80:P87),2)</f>
        <v>847385.72</v>
      </c>
      <c r="Q88" s="63"/>
      <c r="R88" s="124"/>
      <c r="S88" s="124"/>
      <c r="T88" s="199"/>
      <c r="U88" s="199"/>
      <c r="V88" s="124"/>
      <c r="W88" s="78"/>
      <c r="Z88" s="135"/>
      <c r="AA88" s="12">
        <f>ROUND(SUM(AA80:AA87),2)</f>
        <v>663228.9</v>
      </c>
    </row>
    <row r="89" spans="1:27" x14ac:dyDescent="0.3">
      <c r="A89" s="1">
        <v>3</v>
      </c>
      <c r="B89" s="1"/>
      <c r="C89" s="1"/>
      <c r="D89" s="1"/>
      <c r="E89" s="14" t="s">
        <v>95</v>
      </c>
      <c r="F89" s="1"/>
      <c r="G89" s="1"/>
      <c r="H89" s="1"/>
      <c r="I89" s="1"/>
      <c r="J89" s="1"/>
      <c r="L89" s="1"/>
      <c r="M89" s="1"/>
      <c r="O89" s="1"/>
      <c r="P89" s="1"/>
      <c r="Q89" s="117"/>
      <c r="R89" s="124"/>
      <c r="S89" s="124"/>
      <c r="T89" s="199"/>
      <c r="U89" s="199"/>
      <c r="V89" s="124"/>
      <c r="W89" s="78"/>
      <c r="Z89" s="24"/>
      <c r="AA89" s="1"/>
    </row>
    <row r="90" spans="1:27" ht="18" x14ac:dyDescent="0.3">
      <c r="A90" s="17">
        <v>3.1</v>
      </c>
      <c r="B90" s="17"/>
      <c r="C90" s="17"/>
      <c r="D90" s="17"/>
      <c r="E90" s="8" t="s">
        <v>96</v>
      </c>
      <c r="F90" s="17" t="s">
        <v>12</v>
      </c>
      <c r="G90" s="5">
        <v>1</v>
      </c>
      <c r="H90" s="5"/>
      <c r="I90" s="6">
        <v>150000</v>
      </c>
      <c r="J90" s="7">
        <f>ROUND((I90*$G90),2)</f>
        <v>150000</v>
      </c>
      <c r="L90" s="6">
        <v>140336.1219</v>
      </c>
      <c r="M90" s="7">
        <f>ROUND((L90*$G90),2)</f>
        <v>140336.12</v>
      </c>
      <c r="O90" s="111">
        <v>127866.38655462184</v>
      </c>
      <c r="P90" s="7">
        <f>ROUND((O90*$G90),2)</f>
        <v>127866.39</v>
      </c>
      <c r="Q90" s="115"/>
      <c r="R90" s="122">
        <f>ROUND(MIN(I90,L90,O90),2)</f>
        <v>127866.39</v>
      </c>
      <c r="S90" s="122">
        <f t="shared" ref="S90" si="71">ROUND(AVERAGE(I90,L90,O90),2)</f>
        <v>139400.84</v>
      </c>
      <c r="T90" s="122">
        <f t="shared" ref="T90" si="72">ROUND(MAX(I90,L90,O90),2)</f>
        <v>150000</v>
      </c>
      <c r="U90" s="133">
        <f t="shared" ref="U90:U107" si="73">+(T90/R90)-1</f>
        <v>0.17309951426641512</v>
      </c>
      <c r="V90" s="123">
        <f t="shared" ref="V90:V91" si="74">+ROUND(AVERAGE(R90,S90),2)</f>
        <v>133633.62</v>
      </c>
      <c r="W90" s="78"/>
      <c r="Z90" s="134">
        <f t="shared" ref="Z90:Z98" si="75">T90</f>
        <v>150000</v>
      </c>
      <c r="AA90" s="7">
        <f>ROUND((Z90*$G90),2)</f>
        <v>150000</v>
      </c>
    </row>
    <row r="91" spans="1:27" ht="36" x14ac:dyDescent="0.3">
      <c r="A91" s="17">
        <v>3.2</v>
      </c>
      <c r="B91" s="17"/>
      <c r="C91" s="17"/>
      <c r="D91" s="17"/>
      <c r="E91" s="8" t="s">
        <v>97</v>
      </c>
      <c r="F91" s="17" t="s">
        <v>18</v>
      </c>
      <c r="G91" s="5">
        <v>1</v>
      </c>
      <c r="H91" s="5"/>
      <c r="I91" s="6">
        <v>365900</v>
      </c>
      <c r="J91" s="7">
        <f t="shared" ref="J91:J107" si="76">ROUND((I91*$G91),2)</f>
        <v>365900</v>
      </c>
      <c r="L91" s="6">
        <v>295546.1691</v>
      </c>
      <c r="M91" s="7">
        <f t="shared" ref="M91:M107" si="77">ROUND((L91*$G91),2)</f>
        <v>295546.17</v>
      </c>
      <c r="O91" s="127">
        <v>170127.31092436978</v>
      </c>
      <c r="P91" s="7">
        <f t="shared" ref="P91:P107" si="78">ROUND((O91*$G91),2)</f>
        <v>170127.31</v>
      </c>
      <c r="Q91" s="115"/>
      <c r="R91" s="122">
        <f>ROUND(MIN(I91,L91),2)</f>
        <v>295546.17</v>
      </c>
      <c r="S91" s="122">
        <f>ROUND(AVERAGE(I91,L91),2)</f>
        <v>330723.08</v>
      </c>
      <c r="T91" s="122">
        <f>ROUND(MAX(I91,L91),2)</f>
        <v>365900</v>
      </c>
      <c r="U91" s="133">
        <f t="shared" si="73"/>
        <v>0.23804683376543179</v>
      </c>
      <c r="V91" s="123">
        <f t="shared" si="74"/>
        <v>313134.63</v>
      </c>
      <c r="W91" s="78"/>
      <c r="Z91" s="134">
        <f t="shared" si="75"/>
        <v>365900</v>
      </c>
      <c r="AA91" s="7">
        <f t="shared" ref="AA91:AA107" si="79">ROUND((Z91*$G91),2)</f>
        <v>365900</v>
      </c>
    </row>
    <row r="92" spans="1:27" ht="18" x14ac:dyDescent="0.3">
      <c r="A92" s="17">
        <v>3.3</v>
      </c>
      <c r="B92" s="17"/>
      <c r="C92" s="17"/>
      <c r="D92" s="17"/>
      <c r="E92" s="4" t="s">
        <v>98</v>
      </c>
      <c r="F92" s="17" t="s">
        <v>16</v>
      </c>
      <c r="G92" s="5">
        <v>1</v>
      </c>
      <c r="H92" s="5"/>
      <c r="I92" s="6">
        <v>62450</v>
      </c>
      <c r="J92" s="7">
        <f t="shared" si="76"/>
        <v>62450</v>
      </c>
      <c r="L92" s="6">
        <v>74391.8799</v>
      </c>
      <c r="M92" s="7">
        <f t="shared" si="77"/>
        <v>74391.88</v>
      </c>
      <c r="O92" s="127">
        <v>41177.310924369747</v>
      </c>
      <c r="P92" s="7">
        <f t="shared" si="78"/>
        <v>41177.31</v>
      </c>
      <c r="Q92" s="115"/>
      <c r="R92" s="122">
        <f>ROUND(MIN(I92,L92),2)</f>
        <v>62450</v>
      </c>
      <c r="S92" s="122">
        <f>ROUND(AVERAGE(I92,L92),2)</f>
        <v>68420.94</v>
      </c>
      <c r="T92" s="122">
        <f>ROUND(MAX(I92,L92),2)</f>
        <v>74391.88</v>
      </c>
      <c r="U92" s="133">
        <f t="shared" si="73"/>
        <v>0.19122305844675758</v>
      </c>
      <c r="V92" s="123">
        <f t="shared" ref="V92:V107" si="80">+ROUND(AVERAGE(R92,S92),2)</f>
        <v>65435.47</v>
      </c>
      <c r="Z92" s="134">
        <f t="shared" si="75"/>
        <v>74391.88</v>
      </c>
      <c r="AA92" s="7">
        <f t="shared" si="79"/>
        <v>74391.88</v>
      </c>
    </row>
    <row r="93" spans="1:27" ht="54" x14ac:dyDescent="0.3">
      <c r="A93" s="109">
        <v>3.4</v>
      </c>
      <c r="B93" s="17"/>
      <c r="C93" s="17"/>
      <c r="D93" s="17"/>
      <c r="E93" s="4" t="s">
        <v>99</v>
      </c>
      <c r="F93" s="17" t="s">
        <v>16</v>
      </c>
      <c r="G93" s="5">
        <v>1</v>
      </c>
      <c r="H93" s="5"/>
      <c r="I93" s="6">
        <v>31600</v>
      </c>
      <c r="J93" s="7">
        <f t="shared" si="76"/>
        <v>31600</v>
      </c>
      <c r="L93" s="131">
        <v>15825.8763</v>
      </c>
      <c r="M93" s="7">
        <f t="shared" si="77"/>
        <v>15825.88</v>
      </c>
      <c r="O93" s="111">
        <v>34675.63025210084</v>
      </c>
      <c r="P93" s="7">
        <f t="shared" si="78"/>
        <v>34675.629999999997</v>
      </c>
      <c r="Q93" s="115"/>
      <c r="R93" s="122">
        <f>ROUND(MIN(I93,O93),2)</f>
        <v>31600</v>
      </c>
      <c r="S93" s="122">
        <f>ROUND(AVERAGE(I93,O93),2)</f>
        <v>33137.82</v>
      </c>
      <c r="T93" s="122">
        <f>ROUND(MAX(I93,O93),2)</f>
        <v>34675.629999999997</v>
      </c>
      <c r="U93" s="133">
        <f t="shared" si="73"/>
        <v>9.7330063291139135E-2</v>
      </c>
      <c r="V93" s="123">
        <f t="shared" si="80"/>
        <v>32368.91</v>
      </c>
      <c r="Z93" s="134">
        <f t="shared" si="75"/>
        <v>34675.629999999997</v>
      </c>
      <c r="AA93" s="7">
        <f t="shared" si="79"/>
        <v>34675.629999999997</v>
      </c>
    </row>
    <row r="94" spans="1:27" ht="90" x14ac:dyDescent="0.3">
      <c r="A94" s="109">
        <v>3.5</v>
      </c>
      <c r="B94" s="17"/>
      <c r="C94" s="17"/>
      <c r="D94" s="17"/>
      <c r="E94" s="4" t="s">
        <v>100</v>
      </c>
      <c r="F94" s="17" t="s">
        <v>16</v>
      </c>
      <c r="G94" s="5">
        <v>1</v>
      </c>
      <c r="H94" s="5"/>
      <c r="I94" s="6">
        <v>680000</v>
      </c>
      <c r="J94" s="7">
        <f t="shared" si="76"/>
        <v>680000</v>
      </c>
      <c r="L94" s="6">
        <v>593424</v>
      </c>
      <c r="M94" s="7">
        <f t="shared" si="77"/>
        <v>593424</v>
      </c>
      <c r="O94" s="127">
        <v>159291.17647058825</v>
      </c>
      <c r="P94" s="7">
        <f t="shared" si="78"/>
        <v>159291.18</v>
      </c>
      <c r="Q94" s="115"/>
      <c r="R94" s="122">
        <f>ROUND(MIN(I94,L94),2)</f>
        <v>593424</v>
      </c>
      <c r="S94" s="122">
        <f>ROUND(AVERAGE(I94,L94),2)</f>
        <v>636712</v>
      </c>
      <c r="T94" s="122">
        <f>ROUND(MAX(I94,L94),2)</f>
        <v>680000</v>
      </c>
      <c r="U94" s="133">
        <f t="shared" si="73"/>
        <v>0.14589231308474204</v>
      </c>
      <c r="V94" s="123">
        <f t="shared" si="80"/>
        <v>615068</v>
      </c>
      <c r="Z94" s="134">
        <f t="shared" si="75"/>
        <v>680000</v>
      </c>
      <c r="AA94" s="7">
        <f t="shared" si="79"/>
        <v>680000</v>
      </c>
    </row>
    <row r="95" spans="1:27" ht="36" x14ac:dyDescent="0.3">
      <c r="A95" s="109">
        <v>3.6</v>
      </c>
      <c r="B95" s="17"/>
      <c r="C95" s="17"/>
      <c r="D95" s="17"/>
      <c r="E95" s="4" t="s">
        <v>101</v>
      </c>
      <c r="F95" s="17" t="s">
        <v>16</v>
      </c>
      <c r="G95" s="5">
        <v>1</v>
      </c>
      <c r="H95" s="5"/>
      <c r="I95" s="6">
        <v>502600</v>
      </c>
      <c r="J95" s="7">
        <f t="shared" si="76"/>
        <v>502600</v>
      </c>
      <c r="L95" s="6">
        <v>519246</v>
      </c>
      <c r="M95" s="7">
        <f t="shared" si="77"/>
        <v>519246</v>
      </c>
      <c r="O95" s="127">
        <v>170127.31092436978</v>
      </c>
      <c r="P95" s="7">
        <f t="shared" si="78"/>
        <v>170127.31</v>
      </c>
      <c r="Q95" s="115"/>
      <c r="R95" s="122">
        <f>ROUND(MIN(I95,L95),2)</f>
        <v>502600</v>
      </c>
      <c r="S95" s="122">
        <f>ROUND(AVERAGE(I95,L95),2)</f>
        <v>510923</v>
      </c>
      <c r="T95" s="122">
        <f>ROUND(MAX(I95,L95),2)</f>
        <v>519246</v>
      </c>
      <c r="U95" s="133">
        <f t="shared" si="73"/>
        <v>3.3119777158774344E-2</v>
      </c>
      <c r="V95" s="123">
        <f t="shared" si="80"/>
        <v>506761.5</v>
      </c>
      <c r="Z95" s="134">
        <f t="shared" si="75"/>
        <v>519246</v>
      </c>
      <c r="AA95" s="7">
        <f t="shared" si="79"/>
        <v>519246</v>
      </c>
    </row>
    <row r="96" spans="1:27" ht="72" x14ac:dyDescent="0.3">
      <c r="A96" s="109">
        <v>3.7</v>
      </c>
      <c r="B96" s="17"/>
      <c r="C96" s="17"/>
      <c r="D96" s="17"/>
      <c r="E96" s="4" t="s">
        <v>102</v>
      </c>
      <c r="F96" s="17" t="s">
        <v>18</v>
      </c>
      <c r="G96" s="5">
        <v>1</v>
      </c>
      <c r="H96" s="5"/>
      <c r="I96" s="6">
        <v>123500</v>
      </c>
      <c r="J96" s="7">
        <f t="shared" si="76"/>
        <v>123500</v>
      </c>
      <c r="L96" s="6">
        <v>117448.5</v>
      </c>
      <c r="M96" s="7">
        <f t="shared" si="77"/>
        <v>117448.5</v>
      </c>
      <c r="O96" s="111">
        <v>127866.38655462184</v>
      </c>
      <c r="P96" s="7">
        <f t="shared" si="78"/>
        <v>127866.39</v>
      </c>
      <c r="Q96" s="115"/>
      <c r="R96" s="122">
        <f>ROUND(MIN(I96,L96,O96),2)</f>
        <v>117448.5</v>
      </c>
      <c r="S96" s="122">
        <f t="shared" ref="S96" si="81">ROUND(AVERAGE(I96,L96,O96),2)</f>
        <v>122938.3</v>
      </c>
      <c r="T96" s="122">
        <f t="shared" ref="T96" si="82">ROUND(MAX(I96,L96,O96),2)</f>
        <v>127866.39</v>
      </c>
      <c r="U96" s="133">
        <f t="shared" si="73"/>
        <v>8.8701771414705144E-2</v>
      </c>
      <c r="V96" s="123">
        <f t="shared" si="80"/>
        <v>120193.4</v>
      </c>
      <c r="Z96" s="134">
        <f t="shared" si="75"/>
        <v>127866.39</v>
      </c>
      <c r="AA96" s="7">
        <f t="shared" si="79"/>
        <v>127866.39</v>
      </c>
    </row>
    <row r="97" spans="1:27" ht="36" x14ac:dyDescent="0.3">
      <c r="A97" s="109">
        <v>3.8</v>
      </c>
      <c r="B97" s="17"/>
      <c r="C97" s="17"/>
      <c r="D97" s="17"/>
      <c r="E97" s="4" t="s">
        <v>103</v>
      </c>
      <c r="F97" s="17" t="s">
        <v>104</v>
      </c>
      <c r="G97" s="5">
        <v>1</v>
      </c>
      <c r="H97" s="5"/>
      <c r="I97" s="6">
        <v>8500</v>
      </c>
      <c r="J97" s="7">
        <f t="shared" si="76"/>
        <v>8500</v>
      </c>
      <c r="L97" s="6">
        <v>8406.84</v>
      </c>
      <c r="M97" s="7">
        <f t="shared" si="77"/>
        <v>8406.84</v>
      </c>
      <c r="O97" s="128">
        <v>26006.722689075632</v>
      </c>
      <c r="P97" s="7">
        <f t="shared" si="78"/>
        <v>26006.720000000001</v>
      </c>
      <c r="Q97" s="115"/>
      <c r="R97" s="122">
        <f>ROUND(MIN(I97,L97),2)</f>
        <v>8406.84</v>
      </c>
      <c r="S97" s="122">
        <f>ROUND(AVERAGE(I97,L97),2)</f>
        <v>8453.42</v>
      </c>
      <c r="T97" s="122">
        <f>ROUND(MAX(I97,L97),2)</f>
        <v>8500</v>
      </c>
      <c r="U97" s="133">
        <f t="shared" si="73"/>
        <v>1.1081452721831253E-2</v>
      </c>
      <c r="V97" s="123">
        <f t="shared" si="80"/>
        <v>8430.1299999999992</v>
      </c>
      <c r="Z97" s="134">
        <f t="shared" si="75"/>
        <v>8500</v>
      </c>
      <c r="AA97" s="7">
        <f t="shared" si="79"/>
        <v>8500</v>
      </c>
    </row>
    <row r="98" spans="1:27" ht="36" x14ac:dyDescent="0.3">
      <c r="A98" s="109">
        <v>3.9</v>
      </c>
      <c r="B98" s="17"/>
      <c r="C98" s="17"/>
      <c r="D98" s="17"/>
      <c r="E98" s="4" t="s">
        <v>105</v>
      </c>
      <c r="F98" s="17" t="s">
        <v>64</v>
      </c>
      <c r="G98" s="5">
        <v>1</v>
      </c>
      <c r="H98" s="5"/>
      <c r="I98" s="6">
        <v>680000</v>
      </c>
      <c r="J98" s="7">
        <f t="shared" si="76"/>
        <v>680000</v>
      </c>
      <c r="L98" s="6">
        <v>642876</v>
      </c>
      <c r="M98" s="7">
        <f t="shared" si="77"/>
        <v>642876</v>
      </c>
      <c r="O98" s="128">
        <v>1433620.5882352942</v>
      </c>
      <c r="P98" s="7">
        <f t="shared" si="78"/>
        <v>1433620.59</v>
      </c>
      <c r="Q98" s="115"/>
      <c r="R98" s="122">
        <f>ROUND(MIN(I98,L98),2)</f>
        <v>642876</v>
      </c>
      <c r="S98" s="122">
        <f t="shared" ref="S98:S99" si="83">ROUND(AVERAGE(I98,L98),2)</f>
        <v>661438</v>
      </c>
      <c r="T98" s="122">
        <f t="shared" ref="T98:T99" si="84">ROUND(MAX(I98,L98),2)</f>
        <v>680000</v>
      </c>
      <c r="U98" s="133">
        <f t="shared" si="73"/>
        <v>5.7746750539761971E-2</v>
      </c>
      <c r="V98" s="123">
        <f t="shared" si="80"/>
        <v>652157</v>
      </c>
      <c r="Z98" s="134">
        <f t="shared" si="75"/>
        <v>680000</v>
      </c>
      <c r="AA98" s="7">
        <f t="shared" si="79"/>
        <v>680000</v>
      </c>
    </row>
    <row r="99" spans="1:27" ht="18" x14ac:dyDescent="0.3">
      <c r="A99" s="144">
        <v>3.1</v>
      </c>
      <c r="B99" s="17"/>
      <c r="C99" s="17"/>
      <c r="D99" s="17"/>
      <c r="E99" s="4" t="s">
        <v>106</v>
      </c>
      <c r="F99" s="17" t="s">
        <v>12</v>
      </c>
      <c r="G99" s="5">
        <v>1</v>
      </c>
      <c r="H99" s="5"/>
      <c r="I99" s="6">
        <v>15600</v>
      </c>
      <c r="J99" s="7">
        <f t="shared" si="76"/>
        <v>15600</v>
      </c>
      <c r="L99" s="6">
        <v>10508.55</v>
      </c>
      <c r="M99" s="7">
        <f t="shared" si="77"/>
        <v>10508.55</v>
      </c>
      <c r="O99" s="128">
        <v>244896.63865546219</v>
      </c>
      <c r="P99" s="7">
        <f t="shared" si="78"/>
        <v>244896.64000000001</v>
      </c>
      <c r="Q99" s="115"/>
      <c r="R99" s="122">
        <f>ROUND(MIN(I99,L99),2)</f>
        <v>10508.55</v>
      </c>
      <c r="S99" s="122">
        <f t="shared" si="83"/>
        <v>13054.28</v>
      </c>
      <c r="T99" s="122">
        <f t="shared" si="84"/>
        <v>15600</v>
      </c>
      <c r="U99" s="119">
        <f t="shared" si="73"/>
        <v>0.48450547411393585</v>
      </c>
      <c r="V99" s="123">
        <f t="shared" si="80"/>
        <v>11781.42</v>
      </c>
      <c r="Z99" s="134">
        <f t="shared" ref="Z99:Z107" si="85">V99</f>
        <v>11781.42</v>
      </c>
      <c r="AA99" s="7">
        <f t="shared" si="79"/>
        <v>11781.42</v>
      </c>
    </row>
    <row r="100" spans="1:27" ht="18" x14ac:dyDescent="0.3">
      <c r="A100" s="109">
        <v>3.11</v>
      </c>
      <c r="B100" s="17"/>
      <c r="C100" s="17"/>
      <c r="D100" s="17"/>
      <c r="E100" s="4" t="s">
        <v>107</v>
      </c>
      <c r="F100" s="17" t="s">
        <v>64</v>
      </c>
      <c r="G100" s="5">
        <v>1</v>
      </c>
      <c r="H100" s="5"/>
      <c r="I100" s="131">
        <v>62400</v>
      </c>
      <c r="J100" s="7">
        <f t="shared" si="76"/>
        <v>62400</v>
      </c>
      <c r="L100" s="6">
        <v>593424</v>
      </c>
      <c r="M100" s="7">
        <f t="shared" si="77"/>
        <v>593424</v>
      </c>
      <c r="O100" s="128">
        <v>1189807.5630252101</v>
      </c>
      <c r="P100" s="7">
        <f t="shared" si="78"/>
        <v>1189807.56</v>
      </c>
      <c r="Q100" s="115"/>
      <c r="R100" s="122">
        <f>ROUND(MIN(L100),2)</f>
        <v>593424</v>
      </c>
      <c r="S100" s="122">
        <f>ROUND(AVERAGE(L100),2)</f>
        <v>593424</v>
      </c>
      <c r="T100" s="122">
        <f>ROUND(MAX(L100),2)</f>
        <v>593424</v>
      </c>
      <c r="U100" s="140">
        <f t="shared" si="73"/>
        <v>0</v>
      </c>
      <c r="V100" s="123">
        <f t="shared" si="80"/>
        <v>593424</v>
      </c>
      <c r="Z100" s="134">
        <f t="shared" si="85"/>
        <v>593424</v>
      </c>
      <c r="AA100" s="7">
        <f t="shared" si="79"/>
        <v>593424</v>
      </c>
    </row>
    <row r="101" spans="1:27" ht="72" x14ac:dyDescent="0.3">
      <c r="A101" s="109">
        <v>3.12</v>
      </c>
      <c r="B101" s="17"/>
      <c r="C101" s="17"/>
      <c r="D101" s="17"/>
      <c r="E101" s="4" t="s">
        <v>108</v>
      </c>
      <c r="F101" s="17" t="s">
        <v>64</v>
      </c>
      <c r="G101" s="5">
        <v>1</v>
      </c>
      <c r="H101" s="5"/>
      <c r="I101" s="6">
        <v>273000</v>
      </c>
      <c r="J101" s="7">
        <f t="shared" si="76"/>
        <v>273000</v>
      </c>
      <c r="L101" s="6">
        <v>482157</v>
      </c>
      <c r="M101" s="7">
        <f t="shared" si="77"/>
        <v>482157</v>
      </c>
      <c r="O101" s="127">
        <v>1019680.2521008403</v>
      </c>
      <c r="P101" s="7">
        <f t="shared" si="78"/>
        <v>1019680.25</v>
      </c>
      <c r="Q101" s="115"/>
      <c r="R101" s="122">
        <f>ROUND(MIN(I101,L101),2)</f>
        <v>273000</v>
      </c>
      <c r="S101" s="122">
        <f>ROUND(AVERAGE(I101,L101),2)</f>
        <v>377578.5</v>
      </c>
      <c r="T101" s="122">
        <f>ROUND(MAX(I101,L101),2)</f>
        <v>482157</v>
      </c>
      <c r="U101" s="119">
        <f t="shared" si="73"/>
        <v>0.76614285714285724</v>
      </c>
      <c r="V101" s="123">
        <f t="shared" si="80"/>
        <v>325289.25</v>
      </c>
      <c r="Z101" s="134">
        <f t="shared" si="85"/>
        <v>325289.25</v>
      </c>
      <c r="AA101" s="7">
        <f t="shared" si="79"/>
        <v>325289.25</v>
      </c>
    </row>
    <row r="102" spans="1:27" ht="144" x14ac:dyDescent="0.3">
      <c r="A102" s="109">
        <v>3.13</v>
      </c>
      <c r="B102" s="17"/>
      <c r="C102" s="17"/>
      <c r="D102" s="17"/>
      <c r="E102" s="4" t="s">
        <v>109</v>
      </c>
      <c r="F102" s="17" t="s">
        <v>104</v>
      </c>
      <c r="G102" s="5">
        <v>1</v>
      </c>
      <c r="H102" s="5"/>
      <c r="I102" s="6">
        <v>16900</v>
      </c>
      <c r="J102" s="7">
        <f t="shared" si="76"/>
        <v>16900</v>
      </c>
      <c r="L102" s="6">
        <v>15453.75</v>
      </c>
      <c r="M102" s="7">
        <f t="shared" si="77"/>
        <v>15453.75</v>
      </c>
      <c r="O102" s="111">
        <v>26006.722689075632</v>
      </c>
      <c r="P102" s="7">
        <f t="shared" si="78"/>
        <v>26006.720000000001</v>
      </c>
      <c r="Q102" s="115"/>
      <c r="R102" s="122">
        <f>ROUND(MIN(I102,L102,O102),2)</f>
        <v>15453.75</v>
      </c>
      <c r="S102" s="122">
        <f t="shared" ref="S102" si="86">ROUND(AVERAGE(I102,L102,O102),2)</f>
        <v>19453.490000000002</v>
      </c>
      <c r="T102" s="122">
        <f t="shared" ref="T102" si="87">ROUND(MAX(I102,L102,O102),2)</f>
        <v>26006.720000000001</v>
      </c>
      <c r="U102" s="119">
        <f t="shared" si="73"/>
        <v>0.68287438324031391</v>
      </c>
      <c r="V102" s="123">
        <f t="shared" si="80"/>
        <v>17453.62</v>
      </c>
      <c r="Z102" s="134">
        <f t="shared" si="85"/>
        <v>17453.62</v>
      </c>
      <c r="AA102" s="7">
        <f t="shared" si="79"/>
        <v>17453.62</v>
      </c>
    </row>
    <row r="103" spans="1:27" ht="36" x14ac:dyDescent="0.3">
      <c r="A103" s="17">
        <v>3.14</v>
      </c>
      <c r="B103" s="17"/>
      <c r="C103" s="17"/>
      <c r="D103" s="17"/>
      <c r="E103" s="4" t="s">
        <v>110</v>
      </c>
      <c r="F103" s="17" t="s">
        <v>104</v>
      </c>
      <c r="G103" s="5">
        <v>1</v>
      </c>
      <c r="H103" s="5"/>
      <c r="I103" s="6">
        <v>15600</v>
      </c>
      <c r="J103" s="7">
        <f t="shared" si="76"/>
        <v>15600</v>
      </c>
      <c r="L103" s="6">
        <v>15082.86</v>
      </c>
      <c r="M103" s="7">
        <f t="shared" si="77"/>
        <v>15082.86</v>
      </c>
      <c r="O103" s="111">
        <v>26006.722689075632</v>
      </c>
      <c r="P103" s="7">
        <f t="shared" si="78"/>
        <v>26006.720000000001</v>
      </c>
      <c r="Q103" s="115"/>
      <c r="R103" s="122">
        <f>ROUND(MIN(I103,L103,O103),2)</f>
        <v>15082.86</v>
      </c>
      <c r="S103" s="122">
        <f t="shared" ref="S103" si="88">ROUND(AVERAGE(I103,L103,O103),2)</f>
        <v>18896.53</v>
      </c>
      <c r="T103" s="122">
        <f t="shared" ref="T103" si="89">ROUND(MAX(I103,L103,O103),2)</f>
        <v>26006.720000000001</v>
      </c>
      <c r="U103" s="119">
        <f t="shared" si="73"/>
        <v>0.72425654020523966</v>
      </c>
      <c r="V103" s="123">
        <f t="shared" si="80"/>
        <v>16989.7</v>
      </c>
      <c r="Z103" s="134">
        <f t="shared" si="85"/>
        <v>16989.7</v>
      </c>
      <c r="AA103" s="7">
        <f t="shared" si="79"/>
        <v>16989.7</v>
      </c>
    </row>
    <row r="104" spans="1:27" ht="18" x14ac:dyDescent="0.3">
      <c r="A104" s="109">
        <v>3.15</v>
      </c>
      <c r="B104" s="17"/>
      <c r="C104" s="17"/>
      <c r="D104" s="17"/>
      <c r="E104" s="4" t="s">
        <v>111</v>
      </c>
      <c r="F104" s="17" t="s">
        <v>12</v>
      </c>
      <c r="G104" s="5">
        <v>1</v>
      </c>
      <c r="H104" s="5"/>
      <c r="I104" s="6">
        <v>36400</v>
      </c>
      <c r="J104" s="7">
        <f t="shared" si="76"/>
        <v>36400</v>
      </c>
      <c r="L104" s="6">
        <v>22871.55</v>
      </c>
      <c r="M104" s="7">
        <f t="shared" si="77"/>
        <v>22871.55</v>
      </c>
      <c r="O104" s="127">
        <v>11919.747899159664</v>
      </c>
      <c r="P104" s="7">
        <f t="shared" si="78"/>
        <v>11919.75</v>
      </c>
      <c r="Q104" s="115"/>
      <c r="R104" s="122">
        <f>ROUND(MIN(I104,L104),2)</f>
        <v>22871.55</v>
      </c>
      <c r="S104" s="122">
        <f>ROUND(AVERAGE(I104,L104),2)</f>
        <v>29635.78</v>
      </c>
      <c r="T104" s="122">
        <f>ROUND(MAX(I104,L104),2)</f>
        <v>36400</v>
      </c>
      <c r="U104" s="119">
        <f t="shared" si="73"/>
        <v>0.5914968596356609</v>
      </c>
      <c r="V104" s="123">
        <f t="shared" si="80"/>
        <v>26253.67</v>
      </c>
      <c r="Z104" s="134">
        <f t="shared" si="85"/>
        <v>26253.67</v>
      </c>
      <c r="AA104" s="7">
        <f t="shared" si="79"/>
        <v>26253.67</v>
      </c>
    </row>
    <row r="105" spans="1:27" ht="18" x14ac:dyDescent="0.3">
      <c r="A105" s="109">
        <v>3.16</v>
      </c>
      <c r="B105" s="17"/>
      <c r="C105" s="17"/>
      <c r="D105" s="17"/>
      <c r="E105" s="4" t="s">
        <v>112</v>
      </c>
      <c r="F105" s="17" t="s">
        <v>12</v>
      </c>
      <c r="G105" s="5">
        <v>1</v>
      </c>
      <c r="H105" s="5"/>
      <c r="I105" s="6">
        <v>123800</v>
      </c>
      <c r="J105" s="7">
        <f t="shared" si="76"/>
        <v>123800</v>
      </c>
      <c r="L105" s="6">
        <v>154537.5</v>
      </c>
      <c r="M105" s="7">
        <f t="shared" si="77"/>
        <v>154537.5</v>
      </c>
      <c r="O105" s="111">
        <v>106194.11764705881</v>
      </c>
      <c r="P105" s="7">
        <f t="shared" si="78"/>
        <v>106194.12</v>
      </c>
      <c r="Q105" s="115"/>
      <c r="R105" s="122">
        <f>ROUND(MIN(I105,L105,O105),2)</f>
        <v>106194.12</v>
      </c>
      <c r="S105" s="122">
        <f t="shared" ref="S105" si="90">ROUND(AVERAGE(I105,L105,O105),2)</f>
        <v>128177.21</v>
      </c>
      <c r="T105" s="122">
        <f t="shared" ref="T105" si="91">ROUND(MAX(I105,L105,O105),2)</f>
        <v>154537.5</v>
      </c>
      <c r="U105" s="119">
        <f t="shared" si="73"/>
        <v>0.45523593961699582</v>
      </c>
      <c r="V105" s="123">
        <f t="shared" si="80"/>
        <v>117185.67</v>
      </c>
      <c r="W105" s="78"/>
      <c r="Y105" t="s">
        <v>81</v>
      </c>
      <c r="Z105" s="134">
        <f t="shared" si="85"/>
        <v>117185.67</v>
      </c>
      <c r="AA105" s="7">
        <f t="shared" si="79"/>
        <v>117185.67</v>
      </c>
    </row>
    <row r="106" spans="1:27" ht="18" x14ac:dyDescent="0.3">
      <c r="A106" s="109">
        <v>3.17</v>
      </c>
      <c r="B106" s="17"/>
      <c r="C106" s="17"/>
      <c r="D106" s="17"/>
      <c r="E106" s="4" t="s">
        <v>113</v>
      </c>
      <c r="F106" s="17" t="s">
        <v>12</v>
      </c>
      <c r="G106" s="5">
        <v>1</v>
      </c>
      <c r="H106" s="5"/>
      <c r="I106" s="6">
        <v>156000</v>
      </c>
      <c r="J106" s="7">
        <f t="shared" si="76"/>
        <v>156000</v>
      </c>
      <c r="L106" s="6">
        <v>203989.5</v>
      </c>
      <c r="M106" s="7">
        <f t="shared" si="77"/>
        <v>203989.5</v>
      </c>
      <c r="O106" s="127">
        <v>74769.327731092446</v>
      </c>
      <c r="P106" s="7">
        <f t="shared" si="78"/>
        <v>74769.33</v>
      </c>
      <c r="Q106" s="115"/>
      <c r="R106" s="122">
        <f>ROUND(MIN(I106,L106),2)</f>
        <v>156000</v>
      </c>
      <c r="S106" s="122">
        <f>ROUND(AVERAGE(I106,L106),2)</f>
        <v>179994.75</v>
      </c>
      <c r="T106" s="122">
        <f>ROUND(MAX(I106,L106),2)</f>
        <v>203989.5</v>
      </c>
      <c r="U106" s="119">
        <f t="shared" si="73"/>
        <v>0.30762500000000004</v>
      </c>
      <c r="V106" s="123">
        <f t="shared" si="80"/>
        <v>167997.38</v>
      </c>
      <c r="W106" s="78"/>
      <c r="Z106" s="134">
        <f t="shared" si="85"/>
        <v>167997.38</v>
      </c>
      <c r="AA106" s="7">
        <f t="shared" si="79"/>
        <v>167997.38</v>
      </c>
    </row>
    <row r="107" spans="1:27" ht="18" x14ac:dyDescent="0.3">
      <c r="A107" s="109">
        <v>3.18</v>
      </c>
      <c r="B107" s="17"/>
      <c r="C107" s="17"/>
      <c r="D107" s="17"/>
      <c r="E107" s="4" t="s">
        <v>114</v>
      </c>
      <c r="F107" s="17" t="s">
        <v>16</v>
      </c>
      <c r="G107" s="5">
        <v>1</v>
      </c>
      <c r="H107" s="5"/>
      <c r="I107" s="6">
        <v>24600</v>
      </c>
      <c r="J107" s="7">
        <f t="shared" si="76"/>
        <v>24600</v>
      </c>
      <c r="L107" s="6">
        <v>17926.349999999999</v>
      </c>
      <c r="M107" s="7">
        <f t="shared" si="77"/>
        <v>17926.349999999999</v>
      </c>
      <c r="O107" s="128">
        <v>37926.470588235294</v>
      </c>
      <c r="P107" s="7">
        <f t="shared" si="78"/>
        <v>37926.47</v>
      </c>
      <c r="Q107" s="115"/>
      <c r="R107" s="122">
        <f>ROUND(MIN(I107,L107),2)</f>
        <v>17926.349999999999</v>
      </c>
      <c r="S107" s="122">
        <f>ROUND(AVERAGE(I107,L107),2)</f>
        <v>21263.18</v>
      </c>
      <c r="T107" s="122">
        <f>ROUND(MAX(I107,L107),2)</f>
        <v>24600</v>
      </c>
      <c r="U107" s="119">
        <f t="shared" si="73"/>
        <v>0.37228158548728563</v>
      </c>
      <c r="V107" s="123">
        <f t="shared" si="80"/>
        <v>19594.77</v>
      </c>
      <c r="W107" s="78"/>
      <c r="Z107" s="134">
        <f t="shared" si="85"/>
        <v>19594.77</v>
      </c>
      <c r="AA107" s="7">
        <f t="shared" si="79"/>
        <v>19594.77</v>
      </c>
    </row>
    <row r="108" spans="1:27" x14ac:dyDescent="0.3">
      <c r="A108" s="350" t="s">
        <v>84</v>
      </c>
      <c r="B108" s="351"/>
      <c r="C108" s="351"/>
      <c r="D108" s="9"/>
      <c r="E108" s="10"/>
      <c r="F108" s="11"/>
      <c r="G108" s="5"/>
      <c r="H108" s="5"/>
      <c r="I108" s="6"/>
      <c r="J108" s="12">
        <f>ROUND(SUM(J90:J107),2)</f>
        <v>3328850</v>
      </c>
      <c r="L108" s="6"/>
      <c r="M108" s="12">
        <f>ROUND(SUM(M90:M107),2)</f>
        <v>3923452.45</v>
      </c>
      <c r="O108" s="6"/>
      <c r="P108" s="12">
        <f>ROUND(SUM(P90:P107),2)</f>
        <v>5027966.3899999997</v>
      </c>
      <c r="Q108" s="63"/>
      <c r="R108" s="124"/>
      <c r="S108" s="124"/>
      <c r="T108" s="124"/>
      <c r="U108" s="199"/>
      <c r="V108" s="124"/>
      <c r="W108" s="78"/>
      <c r="Z108" s="135"/>
      <c r="AA108" s="12">
        <f>ROUND(SUM(AA90:AA107),2)</f>
        <v>3936549.38</v>
      </c>
    </row>
    <row r="109" spans="1:27" x14ac:dyDescent="0.3">
      <c r="A109" s="1">
        <v>4</v>
      </c>
      <c r="B109" s="1"/>
      <c r="C109" s="1"/>
      <c r="D109" s="1"/>
      <c r="E109" s="14" t="s">
        <v>115</v>
      </c>
      <c r="F109" s="1"/>
      <c r="G109" s="1"/>
      <c r="H109" s="1"/>
      <c r="I109" s="1"/>
      <c r="J109" s="1"/>
      <c r="L109" s="1"/>
      <c r="M109" s="1"/>
      <c r="O109" s="1"/>
      <c r="P109" s="1"/>
      <c r="Q109" s="117"/>
      <c r="R109" s="124"/>
      <c r="S109" s="124"/>
      <c r="T109" s="124"/>
      <c r="U109" s="199"/>
      <c r="V109" s="124"/>
      <c r="W109" s="78"/>
      <c r="Z109" s="24"/>
      <c r="AA109" s="1"/>
    </row>
    <row r="110" spans="1:27" ht="27.6" x14ac:dyDescent="0.3">
      <c r="A110" s="17">
        <v>4.0999999999999996</v>
      </c>
      <c r="B110" s="17"/>
      <c r="C110" s="17"/>
      <c r="D110" s="17"/>
      <c r="E110" s="19" t="s">
        <v>116</v>
      </c>
      <c r="F110" s="17" t="s">
        <v>12</v>
      </c>
      <c r="G110" s="5">
        <v>1</v>
      </c>
      <c r="H110" s="5"/>
      <c r="I110" s="131">
        <v>23400</v>
      </c>
      <c r="J110" s="7">
        <f>ROUND((I110*$G110),2)</f>
        <v>23400</v>
      </c>
      <c r="L110" s="6">
        <v>209262.31950000001</v>
      </c>
      <c r="M110" s="7">
        <f>ROUND((L110*$G110),2)</f>
        <v>209262.32</v>
      </c>
      <c r="O110" s="111">
        <v>175545.37815126052</v>
      </c>
      <c r="P110" s="7">
        <f>ROUND((O110*$G110),2)</f>
        <v>175545.38</v>
      </c>
      <c r="Q110" s="115"/>
      <c r="R110" s="122">
        <f>ROUND(MIN(L110,O110),2)</f>
        <v>175545.38</v>
      </c>
      <c r="S110" s="122">
        <f t="shared" ref="S110" si="92">ROUND(AVERAGE(L110,O110),2)</f>
        <v>192403.85</v>
      </c>
      <c r="T110" s="122">
        <f t="shared" ref="T110" si="93">ROUND(MAX(L110,O110),2)</f>
        <v>209262.32</v>
      </c>
      <c r="U110" s="133">
        <f t="shared" ref="U110:U127" si="94">+(T110/R110)-1</f>
        <v>0.19206965173335799</v>
      </c>
      <c r="V110" s="123">
        <f t="shared" ref="V110:V111" si="95">+ROUND(AVERAGE(R110,S110),2)</f>
        <v>183974.62</v>
      </c>
      <c r="W110" s="78"/>
      <c r="Z110" s="134">
        <f>T110</f>
        <v>209262.32</v>
      </c>
      <c r="AA110" s="7">
        <f>ROUND((Z110*$G110),2)</f>
        <v>209262.32</v>
      </c>
    </row>
    <row r="111" spans="1:27" ht="27.6" x14ac:dyDescent="0.3">
      <c r="A111" s="17">
        <v>4.2</v>
      </c>
      <c r="B111" s="17"/>
      <c r="C111" s="17"/>
      <c r="D111" s="17"/>
      <c r="E111" s="19" t="s">
        <v>117</v>
      </c>
      <c r="F111" s="17" t="s">
        <v>12</v>
      </c>
      <c r="G111" s="5">
        <v>1</v>
      </c>
      <c r="H111" s="5"/>
      <c r="I111" s="6">
        <v>71500</v>
      </c>
      <c r="J111" s="7">
        <f t="shared" ref="J111:J127" si="96">ROUND((I111*$G111),2)</f>
        <v>71500</v>
      </c>
      <c r="L111" s="6">
        <v>93267.708299999998</v>
      </c>
      <c r="M111" s="7">
        <f t="shared" ref="M111:M127" si="97">ROUND((L111*$G111),2)</f>
        <v>93267.71</v>
      </c>
      <c r="O111" s="128">
        <v>180963.44537815129</v>
      </c>
      <c r="P111" s="7">
        <f t="shared" ref="P111:P127" si="98">ROUND((O111*$G111),2)</f>
        <v>180963.45</v>
      </c>
      <c r="Q111" s="115"/>
      <c r="R111" s="122">
        <f>ROUND(MIN(I111,L111),2)</f>
        <v>71500</v>
      </c>
      <c r="S111" s="122">
        <f>ROUND(AVERAGE(I111,L111),2)</f>
        <v>82383.850000000006</v>
      </c>
      <c r="T111" s="122">
        <f>ROUND(MAX(I111,L111),2)</f>
        <v>93267.71</v>
      </c>
      <c r="U111" s="119">
        <f t="shared" si="94"/>
        <v>0.30444349650349656</v>
      </c>
      <c r="V111" s="123">
        <f t="shared" si="95"/>
        <v>76941.929999999993</v>
      </c>
      <c r="Z111" s="134">
        <f t="shared" ref="Z111:Z117" si="99">V111</f>
        <v>76941.929999999993</v>
      </c>
      <c r="AA111" s="7">
        <f t="shared" ref="AA111:AA127" si="100">ROUND((Z111*$G111),2)</f>
        <v>76941.929999999993</v>
      </c>
    </row>
    <row r="112" spans="1:27" ht="15.6" x14ac:dyDescent="0.3">
      <c r="A112" s="17">
        <v>4.3</v>
      </c>
      <c r="B112" s="17"/>
      <c r="C112" s="17"/>
      <c r="D112" s="17"/>
      <c r="E112" s="19" t="s">
        <v>118</v>
      </c>
      <c r="F112" s="17" t="s">
        <v>12</v>
      </c>
      <c r="G112" s="5">
        <v>1</v>
      </c>
      <c r="H112" s="5"/>
      <c r="I112" s="6">
        <v>36400</v>
      </c>
      <c r="J112" s="7">
        <f t="shared" si="96"/>
        <v>36400</v>
      </c>
      <c r="L112" s="6">
        <v>25201.9755</v>
      </c>
      <c r="M112" s="7">
        <f t="shared" si="97"/>
        <v>25201.98</v>
      </c>
      <c r="O112" s="128">
        <v>43344.537815126052</v>
      </c>
      <c r="P112" s="7">
        <f t="shared" si="98"/>
        <v>43344.54</v>
      </c>
      <c r="Q112" s="115"/>
      <c r="R112" s="122">
        <f>ROUND(MIN(I112,L112),2)</f>
        <v>25201.98</v>
      </c>
      <c r="S112" s="122">
        <f t="shared" ref="S112:S113" si="101">ROUND(AVERAGE(I112,L112),2)</f>
        <v>30800.99</v>
      </c>
      <c r="T112" s="122">
        <f t="shared" ref="T112:T113" si="102">ROUND(MAX(I112,L112),2)</f>
        <v>36400</v>
      </c>
      <c r="U112" s="119">
        <f t="shared" si="94"/>
        <v>0.44433096129748528</v>
      </c>
      <c r="V112" s="123">
        <f t="shared" ref="V112:V127" si="103">+ROUND(AVERAGE(R112,S112),2)</f>
        <v>28001.49</v>
      </c>
      <c r="Z112" s="134">
        <f t="shared" si="99"/>
        <v>28001.49</v>
      </c>
      <c r="AA112" s="7">
        <f t="shared" si="100"/>
        <v>28001.49</v>
      </c>
    </row>
    <row r="113" spans="1:27" ht="15.6" x14ac:dyDescent="0.3">
      <c r="A113" s="17">
        <v>4.4000000000000004</v>
      </c>
      <c r="B113" s="17"/>
      <c r="C113" s="17"/>
      <c r="D113" s="17"/>
      <c r="E113" s="19" t="s">
        <v>119</v>
      </c>
      <c r="F113" s="17" t="s">
        <v>16</v>
      </c>
      <c r="G113" s="5">
        <v>1</v>
      </c>
      <c r="H113" s="5"/>
      <c r="I113" s="6">
        <v>15600</v>
      </c>
      <c r="J113" s="7">
        <f t="shared" si="96"/>
        <v>15600</v>
      </c>
      <c r="L113" s="6">
        <v>26169.9984</v>
      </c>
      <c r="M113" s="7">
        <f t="shared" si="97"/>
        <v>26170</v>
      </c>
      <c r="O113" s="128">
        <v>37926.470588235294</v>
      </c>
      <c r="P113" s="7">
        <f t="shared" si="98"/>
        <v>37926.47</v>
      </c>
      <c r="Q113" s="115"/>
      <c r="R113" s="122">
        <f>ROUND(MIN(I113,L113),2)</f>
        <v>15600</v>
      </c>
      <c r="S113" s="122">
        <f t="shared" si="101"/>
        <v>20885</v>
      </c>
      <c r="T113" s="122">
        <f t="shared" si="102"/>
        <v>26170</v>
      </c>
      <c r="U113" s="119">
        <f t="shared" si="94"/>
        <v>0.6775641025641026</v>
      </c>
      <c r="V113" s="123">
        <f t="shared" si="103"/>
        <v>18242.5</v>
      </c>
      <c r="Z113" s="134">
        <f t="shared" si="99"/>
        <v>18242.5</v>
      </c>
      <c r="AA113" s="7">
        <f t="shared" si="100"/>
        <v>18242.5</v>
      </c>
    </row>
    <row r="114" spans="1:27" ht="27.6" x14ac:dyDescent="0.3">
      <c r="A114" s="17">
        <v>4.5</v>
      </c>
      <c r="B114" s="17"/>
      <c r="C114" s="17"/>
      <c r="D114" s="17"/>
      <c r="E114" s="19" t="s">
        <v>120</v>
      </c>
      <c r="F114" s="17" t="s">
        <v>16</v>
      </c>
      <c r="G114" s="5">
        <v>1</v>
      </c>
      <c r="H114" s="5"/>
      <c r="I114" s="6">
        <v>62400</v>
      </c>
      <c r="J114" s="7">
        <f t="shared" si="96"/>
        <v>62400</v>
      </c>
      <c r="L114" s="6">
        <v>98552.890799999994</v>
      </c>
      <c r="M114" s="7">
        <f t="shared" si="97"/>
        <v>98552.89</v>
      </c>
      <c r="O114" s="111">
        <v>53097.058823529405</v>
      </c>
      <c r="P114" s="7">
        <f t="shared" si="98"/>
        <v>53097.06</v>
      </c>
      <c r="Q114" s="115"/>
      <c r="R114" s="122">
        <f>ROUND(MIN(I114,L114,O114),2)</f>
        <v>53097.06</v>
      </c>
      <c r="S114" s="122">
        <f t="shared" ref="S114:S127" si="104">ROUND(AVERAGE(I114,L114,O114),2)</f>
        <v>71349.98</v>
      </c>
      <c r="T114" s="122">
        <f t="shared" ref="T114:T127" si="105">ROUND(MAX(I114,L114,O114),2)</f>
        <v>98552.89</v>
      </c>
      <c r="U114" s="119">
        <f t="shared" si="94"/>
        <v>0.85608939553338748</v>
      </c>
      <c r="V114" s="123">
        <f t="shared" si="103"/>
        <v>62223.519999999997</v>
      </c>
      <c r="Z114" s="134">
        <f t="shared" si="99"/>
        <v>62223.519999999997</v>
      </c>
      <c r="AA114" s="7">
        <f t="shared" si="100"/>
        <v>62223.519999999997</v>
      </c>
    </row>
    <row r="115" spans="1:27" ht="27.6" x14ac:dyDescent="0.3">
      <c r="A115" s="17">
        <v>4.5999999999999996</v>
      </c>
      <c r="B115" s="17"/>
      <c r="C115" s="17"/>
      <c r="D115" s="17"/>
      <c r="E115" s="19" t="s">
        <v>121</v>
      </c>
      <c r="F115" s="17" t="s">
        <v>16</v>
      </c>
      <c r="G115" s="5">
        <v>1</v>
      </c>
      <c r="H115" s="5"/>
      <c r="I115" s="6">
        <v>45500</v>
      </c>
      <c r="J115" s="7">
        <f t="shared" si="96"/>
        <v>45500</v>
      </c>
      <c r="L115" s="6">
        <v>61221.576000000001</v>
      </c>
      <c r="M115" s="7">
        <f t="shared" si="97"/>
        <v>61221.58</v>
      </c>
      <c r="O115" s="111">
        <v>43344.537815126052</v>
      </c>
      <c r="P115" s="7">
        <f t="shared" si="98"/>
        <v>43344.54</v>
      </c>
      <c r="Q115" s="115"/>
      <c r="R115" s="122">
        <f>ROUND(MIN(I115,L115,O115),2)</f>
        <v>43344.54</v>
      </c>
      <c r="S115" s="122">
        <f t="shared" ref="S115:S116" si="106">ROUND(AVERAGE(I115,L115,O115),2)</f>
        <v>50022.04</v>
      </c>
      <c r="T115" s="122">
        <f t="shared" ref="T115:T116" si="107">ROUND(MAX(I115,L115,O115),2)</f>
        <v>61221.58</v>
      </c>
      <c r="U115" s="119">
        <f t="shared" si="94"/>
        <v>0.41244041348691218</v>
      </c>
      <c r="V115" s="123">
        <f t="shared" si="103"/>
        <v>46683.29</v>
      </c>
      <c r="Z115" s="134">
        <f t="shared" si="99"/>
        <v>46683.29</v>
      </c>
      <c r="AA115" s="7">
        <f t="shared" si="100"/>
        <v>46683.29</v>
      </c>
    </row>
    <row r="116" spans="1:27" ht="15.6" x14ac:dyDescent="0.3">
      <c r="A116" s="17">
        <v>4.7</v>
      </c>
      <c r="B116" s="17"/>
      <c r="C116" s="17"/>
      <c r="D116" s="17"/>
      <c r="E116" s="19" t="s">
        <v>122</v>
      </c>
      <c r="F116" s="17" t="s">
        <v>12</v>
      </c>
      <c r="G116" s="5">
        <v>1</v>
      </c>
      <c r="H116" s="5"/>
      <c r="I116" s="6">
        <v>28600</v>
      </c>
      <c r="J116" s="7">
        <f t="shared" si="96"/>
        <v>28600</v>
      </c>
      <c r="L116" s="6">
        <v>27280.195800000001</v>
      </c>
      <c r="M116" s="7">
        <f t="shared" si="97"/>
        <v>27280.2</v>
      </c>
      <c r="O116" s="111">
        <v>34675.63025210084</v>
      </c>
      <c r="P116" s="7">
        <f t="shared" si="98"/>
        <v>34675.629999999997</v>
      </c>
      <c r="Q116" s="115"/>
      <c r="R116" s="122">
        <f>ROUND(MIN(I116,L116,O116),2)</f>
        <v>27280.2</v>
      </c>
      <c r="S116" s="122">
        <f t="shared" si="106"/>
        <v>30185.279999999999</v>
      </c>
      <c r="T116" s="122">
        <f t="shared" si="107"/>
        <v>34675.629999999997</v>
      </c>
      <c r="U116" s="119">
        <f t="shared" si="94"/>
        <v>0.27109148759906443</v>
      </c>
      <c r="V116" s="123">
        <f t="shared" si="103"/>
        <v>28732.74</v>
      </c>
      <c r="Z116" s="134">
        <f t="shared" si="99"/>
        <v>28732.74</v>
      </c>
      <c r="AA116" s="7">
        <f t="shared" si="100"/>
        <v>28732.74</v>
      </c>
    </row>
    <row r="117" spans="1:27" ht="15.6" x14ac:dyDescent="0.3">
      <c r="A117" s="17">
        <v>4.8</v>
      </c>
      <c r="B117" s="17"/>
      <c r="C117" s="17"/>
      <c r="D117" s="17"/>
      <c r="E117" s="19" t="s">
        <v>123</v>
      </c>
      <c r="F117" s="17" t="s">
        <v>12</v>
      </c>
      <c r="G117" s="5">
        <v>1</v>
      </c>
      <c r="H117" s="5"/>
      <c r="I117" s="6">
        <v>36400</v>
      </c>
      <c r="J117" s="7">
        <f t="shared" si="96"/>
        <v>36400</v>
      </c>
      <c r="L117" s="6">
        <v>64794.483</v>
      </c>
      <c r="M117" s="7">
        <f t="shared" si="97"/>
        <v>64794.48</v>
      </c>
      <c r="O117" s="128">
        <v>127866.38655462184</v>
      </c>
      <c r="P117" s="7">
        <f t="shared" si="98"/>
        <v>127866.39</v>
      </c>
      <c r="Q117" s="115"/>
      <c r="R117" s="122">
        <f>ROUND(MIN(I117,L117),2)</f>
        <v>36400</v>
      </c>
      <c r="S117" s="122">
        <f t="shared" ref="S117" si="108">ROUND(AVERAGE(I117,L117),2)</f>
        <v>50597.24</v>
      </c>
      <c r="T117" s="122">
        <f t="shared" ref="T117" si="109">ROUND(MAX(I117,L117),2)</f>
        <v>64794.48</v>
      </c>
      <c r="U117" s="119">
        <f t="shared" si="94"/>
        <v>0.78006813186813195</v>
      </c>
      <c r="V117" s="123">
        <f t="shared" si="103"/>
        <v>43498.62</v>
      </c>
      <c r="Z117" s="134">
        <f t="shared" si="99"/>
        <v>43498.62</v>
      </c>
      <c r="AA117" s="7">
        <f t="shared" si="100"/>
        <v>43498.62</v>
      </c>
    </row>
    <row r="118" spans="1:27" ht="15.6" x14ac:dyDescent="0.3">
      <c r="A118" s="17">
        <v>4.9000000000000004</v>
      </c>
      <c r="B118" s="17"/>
      <c r="C118" s="17"/>
      <c r="D118" s="17"/>
      <c r="E118" s="19" t="s">
        <v>124</v>
      </c>
      <c r="F118" s="17" t="s">
        <v>16</v>
      </c>
      <c r="G118" s="5">
        <v>1</v>
      </c>
      <c r="H118" s="5"/>
      <c r="I118" s="131">
        <v>23400</v>
      </c>
      <c r="J118" s="7">
        <f t="shared" si="96"/>
        <v>23400</v>
      </c>
      <c r="L118" s="6">
        <v>38123.783100000001</v>
      </c>
      <c r="M118" s="7">
        <f t="shared" si="97"/>
        <v>38123.78</v>
      </c>
      <c r="O118" s="111">
        <v>37926.470588235294</v>
      </c>
      <c r="P118" s="7">
        <f t="shared" si="98"/>
        <v>37926.47</v>
      </c>
      <c r="Q118" s="115"/>
      <c r="R118" s="122">
        <f>ROUND(MIN(L118,O118),2)</f>
        <v>37926.47</v>
      </c>
      <c r="S118" s="122">
        <f t="shared" ref="S118" si="110">ROUND(AVERAGE(L118,O118),2)</f>
        <v>38025.129999999997</v>
      </c>
      <c r="T118" s="122">
        <f t="shared" ref="T118" si="111">ROUND(MAX(L118,O118),2)</f>
        <v>38123.78</v>
      </c>
      <c r="U118" s="133">
        <f t="shared" si="94"/>
        <v>5.2024351330350882E-3</v>
      </c>
      <c r="V118" s="123">
        <f t="shared" si="103"/>
        <v>37975.800000000003</v>
      </c>
      <c r="Z118" s="134">
        <f>T118</f>
        <v>38123.78</v>
      </c>
      <c r="AA118" s="7">
        <f t="shared" si="100"/>
        <v>38123.78</v>
      </c>
    </row>
    <row r="119" spans="1:27" ht="41.4" x14ac:dyDescent="0.3">
      <c r="A119" s="2">
        <v>4.0999999999999996</v>
      </c>
      <c r="B119" s="17"/>
      <c r="C119" s="17"/>
      <c r="D119" s="17"/>
      <c r="E119" s="19" t="s">
        <v>125</v>
      </c>
      <c r="F119" s="17" t="s">
        <v>12</v>
      </c>
      <c r="G119" s="5">
        <v>1</v>
      </c>
      <c r="H119" s="5"/>
      <c r="I119" s="6">
        <v>41600</v>
      </c>
      <c r="J119" s="7">
        <f t="shared" si="96"/>
        <v>41600</v>
      </c>
      <c r="L119" s="6">
        <v>43270.5</v>
      </c>
      <c r="M119" s="7">
        <f t="shared" si="97"/>
        <v>43270.5</v>
      </c>
      <c r="O119" s="111">
        <v>48762.60504201681</v>
      </c>
      <c r="P119" s="7">
        <f t="shared" si="98"/>
        <v>48762.61</v>
      </c>
      <c r="Q119" s="115"/>
      <c r="R119" s="122">
        <f>ROUND(MIN(I119,L119,O119),2)</f>
        <v>41600</v>
      </c>
      <c r="S119" s="122">
        <f t="shared" si="104"/>
        <v>44544.37</v>
      </c>
      <c r="T119" s="122">
        <f t="shared" si="105"/>
        <v>48762.61</v>
      </c>
      <c r="U119" s="133">
        <f t="shared" si="94"/>
        <v>0.17217812500000007</v>
      </c>
      <c r="V119" s="123">
        <f t="shared" si="103"/>
        <v>43072.19</v>
      </c>
      <c r="Z119" s="134">
        <f>T119</f>
        <v>48762.61</v>
      </c>
      <c r="AA119" s="7">
        <f t="shared" si="100"/>
        <v>48762.61</v>
      </c>
    </row>
    <row r="120" spans="1:27" ht="41.4" x14ac:dyDescent="0.3">
      <c r="A120" s="17">
        <v>4.1100000000000003</v>
      </c>
      <c r="B120" s="17"/>
      <c r="C120" s="17"/>
      <c r="D120" s="17"/>
      <c r="E120" s="19" t="s">
        <v>126</v>
      </c>
      <c r="F120" s="17" t="s">
        <v>12</v>
      </c>
      <c r="G120" s="5">
        <v>1</v>
      </c>
      <c r="H120" s="5"/>
      <c r="I120" s="131">
        <v>123500</v>
      </c>
      <c r="J120" s="7">
        <f t="shared" si="96"/>
        <v>123500</v>
      </c>
      <c r="L120" s="6">
        <v>201823.5024</v>
      </c>
      <c r="M120" s="7">
        <f t="shared" si="97"/>
        <v>201823.5</v>
      </c>
      <c r="O120" s="111">
        <v>265485.29411764711</v>
      </c>
      <c r="P120" s="7">
        <f t="shared" si="98"/>
        <v>265485.28999999998</v>
      </c>
      <c r="Q120" s="115"/>
      <c r="R120" s="122">
        <f>ROUND(MIN(L120,O120),2)</f>
        <v>201823.5</v>
      </c>
      <c r="S120" s="122">
        <f t="shared" ref="S120" si="112">ROUND(AVERAGE(L120,O120),2)</f>
        <v>233654.39999999999</v>
      </c>
      <c r="T120" s="122">
        <f t="shared" ref="T120" si="113">ROUND(MAX(L120,O120),2)</f>
        <v>265485.28999999998</v>
      </c>
      <c r="U120" s="119">
        <f t="shared" si="94"/>
        <v>0.31543298971626177</v>
      </c>
      <c r="V120" s="123">
        <f t="shared" si="103"/>
        <v>217738.95</v>
      </c>
      <c r="Z120" s="134">
        <f>V120</f>
        <v>217738.95</v>
      </c>
      <c r="AA120" s="7">
        <f t="shared" si="100"/>
        <v>217738.95</v>
      </c>
    </row>
    <row r="121" spans="1:27" ht="41.4" x14ac:dyDescent="0.3">
      <c r="A121" s="17">
        <v>4.12</v>
      </c>
      <c r="B121" s="17"/>
      <c r="C121" s="17"/>
      <c r="D121" s="17"/>
      <c r="E121" s="19" t="s">
        <v>127</v>
      </c>
      <c r="F121" s="17" t="s">
        <v>12</v>
      </c>
      <c r="G121" s="5">
        <v>1</v>
      </c>
      <c r="H121" s="5"/>
      <c r="I121" s="131">
        <v>143000</v>
      </c>
      <c r="J121" s="7">
        <f t="shared" si="96"/>
        <v>143000</v>
      </c>
      <c r="L121" s="6">
        <v>412592.87160000001</v>
      </c>
      <c r="M121" s="7">
        <f t="shared" si="97"/>
        <v>412592.87</v>
      </c>
      <c r="O121" s="111">
        <v>308829.83193277312</v>
      </c>
      <c r="P121" s="7">
        <f t="shared" si="98"/>
        <v>308829.83</v>
      </c>
      <c r="Q121" s="115"/>
      <c r="R121" s="122">
        <f>ROUND(MIN(L121,O121),2)</f>
        <v>308829.83</v>
      </c>
      <c r="S121" s="122">
        <f t="shared" ref="S121" si="114">ROUND(AVERAGE(L121,O121),2)</f>
        <v>360711.35</v>
      </c>
      <c r="T121" s="122">
        <f t="shared" ref="T121" si="115">ROUND(MAX(L121,O121),2)</f>
        <v>412592.87</v>
      </c>
      <c r="U121" s="119">
        <f t="shared" si="94"/>
        <v>0.3359877509241902</v>
      </c>
      <c r="V121" s="123">
        <f t="shared" si="103"/>
        <v>334770.59000000003</v>
      </c>
      <c r="Z121" s="134">
        <f>V121</f>
        <v>334770.59000000003</v>
      </c>
      <c r="AA121" s="7">
        <f t="shared" si="100"/>
        <v>334770.59000000003</v>
      </c>
    </row>
    <row r="122" spans="1:27" ht="27.6" x14ac:dyDescent="0.3">
      <c r="A122" s="109">
        <v>4.13</v>
      </c>
      <c r="B122" s="17"/>
      <c r="C122" s="17"/>
      <c r="D122" s="17"/>
      <c r="E122" s="19" t="s">
        <v>128</v>
      </c>
      <c r="F122" s="17" t="s">
        <v>12</v>
      </c>
      <c r="G122" s="5">
        <v>1</v>
      </c>
      <c r="H122" s="5"/>
      <c r="I122" s="6">
        <v>182000</v>
      </c>
      <c r="J122" s="7">
        <f t="shared" si="96"/>
        <v>182000</v>
      </c>
      <c r="L122" s="6">
        <v>148160.66459999999</v>
      </c>
      <c r="M122" s="7">
        <f t="shared" si="97"/>
        <v>148160.66</v>
      </c>
      <c r="O122" s="127">
        <v>101859.66386554622</v>
      </c>
      <c r="P122" s="7">
        <f t="shared" si="98"/>
        <v>101859.66</v>
      </c>
      <c r="Q122" s="115"/>
      <c r="R122" s="122">
        <f>ROUND(MIN(I122,L122),2)</f>
        <v>148160.66</v>
      </c>
      <c r="S122" s="122">
        <f t="shared" ref="S122" si="116">ROUND(AVERAGE(I122,L122),2)</f>
        <v>165080.32999999999</v>
      </c>
      <c r="T122" s="122">
        <f t="shared" ref="T122" si="117">ROUND(MAX(I122,L122),2)</f>
        <v>182000</v>
      </c>
      <c r="U122" s="133">
        <f t="shared" si="94"/>
        <v>0.22839625579421696</v>
      </c>
      <c r="V122" s="123">
        <f t="shared" si="103"/>
        <v>156620.5</v>
      </c>
      <c r="Z122" s="134">
        <f>T122</f>
        <v>182000</v>
      </c>
      <c r="AA122" s="7">
        <f t="shared" si="100"/>
        <v>182000</v>
      </c>
    </row>
    <row r="123" spans="1:27" ht="15.6" x14ac:dyDescent="0.3">
      <c r="A123" s="109">
        <v>4.1399999999999997</v>
      </c>
      <c r="B123" s="17"/>
      <c r="C123" s="17"/>
      <c r="D123" s="17"/>
      <c r="E123" s="19" t="s">
        <v>129</v>
      </c>
      <c r="F123" s="17" t="s">
        <v>12</v>
      </c>
      <c r="G123" s="5">
        <v>1</v>
      </c>
      <c r="H123" s="5"/>
      <c r="I123" s="6">
        <v>208000</v>
      </c>
      <c r="J123" s="7">
        <f t="shared" si="96"/>
        <v>208000</v>
      </c>
      <c r="L123" s="6">
        <v>309075</v>
      </c>
      <c r="M123" s="7">
        <f t="shared" si="97"/>
        <v>309075</v>
      </c>
      <c r="O123" s="127">
        <v>117030.25210084034</v>
      </c>
      <c r="P123" s="7">
        <f t="shared" si="98"/>
        <v>117030.25</v>
      </c>
      <c r="Q123" s="115"/>
      <c r="R123" s="122">
        <f>ROUND(MIN(I123,L123),2)</f>
        <v>208000</v>
      </c>
      <c r="S123" s="122">
        <f t="shared" ref="S123" si="118">ROUND(AVERAGE(I123,L123),2)</f>
        <v>258537.5</v>
      </c>
      <c r="T123" s="122">
        <f t="shared" ref="T123" si="119">ROUND(MAX(I123,L123),2)</f>
        <v>309075</v>
      </c>
      <c r="U123" s="119">
        <f t="shared" si="94"/>
        <v>0.48593749999999991</v>
      </c>
      <c r="V123" s="123">
        <f t="shared" si="103"/>
        <v>233268.75</v>
      </c>
      <c r="Z123" s="134">
        <f>V123</f>
        <v>233268.75</v>
      </c>
      <c r="AA123" s="7">
        <f t="shared" si="100"/>
        <v>233268.75</v>
      </c>
    </row>
    <row r="124" spans="1:27" ht="15.6" x14ac:dyDescent="0.3">
      <c r="A124" s="109">
        <v>4.1500000000000004</v>
      </c>
      <c r="B124" s="17"/>
      <c r="C124" s="17"/>
      <c r="D124" s="17"/>
      <c r="E124" s="19" t="s">
        <v>130</v>
      </c>
      <c r="F124" s="17" t="s">
        <v>16</v>
      </c>
      <c r="G124" s="5">
        <v>1</v>
      </c>
      <c r="H124" s="5"/>
      <c r="I124" s="129">
        <v>117000</v>
      </c>
      <c r="J124" s="7">
        <f t="shared" si="96"/>
        <v>117000</v>
      </c>
      <c r="L124" s="6">
        <v>15037.116900000001</v>
      </c>
      <c r="M124" s="7">
        <f t="shared" si="97"/>
        <v>15037.12</v>
      </c>
      <c r="O124" s="111">
        <v>16254.20168067227</v>
      </c>
      <c r="P124" s="7">
        <f t="shared" si="98"/>
        <v>16254.2</v>
      </c>
      <c r="Q124" s="115"/>
      <c r="R124" s="122">
        <f>ROUND(MIN(L124,O124),2)</f>
        <v>15037.12</v>
      </c>
      <c r="S124" s="122">
        <f t="shared" ref="S124" si="120">ROUND(AVERAGE(L124,O124),2)</f>
        <v>15645.66</v>
      </c>
      <c r="T124" s="122">
        <f t="shared" ref="T124" si="121">ROUND(MAX(L124,O124),2)</f>
        <v>16254.2</v>
      </c>
      <c r="U124" s="133">
        <f t="shared" si="94"/>
        <v>8.0938371177459612E-2</v>
      </c>
      <c r="V124" s="123">
        <f t="shared" si="103"/>
        <v>15341.39</v>
      </c>
      <c r="Z124" s="134">
        <f>T124</f>
        <v>16254.2</v>
      </c>
      <c r="AA124" s="7">
        <f t="shared" si="100"/>
        <v>16254.2</v>
      </c>
    </row>
    <row r="125" spans="1:27" ht="15.6" x14ac:dyDescent="0.3">
      <c r="A125" s="109">
        <v>4.16</v>
      </c>
      <c r="B125" s="17"/>
      <c r="C125" s="17"/>
      <c r="D125" s="17"/>
      <c r="E125" s="19" t="s">
        <v>131</v>
      </c>
      <c r="F125" s="17" t="s">
        <v>12</v>
      </c>
      <c r="G125" s="5">
        <v>1</v>
      </c>
      <c r="H125" s="5"/>
      <c r="I125" s="6">
        <v>78000</v>
      </c>
      <c r="J125" s="7">
        <f t="shared" si="96"/>
        <v>78000</v>
      </c>
      <c r="L125" s="129">
        <v>160719</v>
      </c>
      <c r="M125" s="7">
        <f t="shared" si="97"/>
        <v>160719</v>
      </c>
      <c r="O125" s="111">
        <v>48762.60504201681</v>
      </c>
      <c r="P125" s="7">
        <f t="shared" si="98"/>
        <v>48762.61</v>
      </c>
      <c r="Q125" s="115"/>
      <c r="R125" s="122">
        <f>ROUND(MIN(I125,O125),2)</f>
        <v>48762.61</v>
      </c>
      <c r="S125" s="122">
        <f>ROUND(AVERAGE(I125,O125),2)</f>
        <v>63381.3</v>
      </c>
      <c r="T125" s="122">
        <f>ROUND(MAX(I125,O125),2)</f>
        <v>78000</v>
      </c>
      <c r="U125" s="119">
        <f t="shared" si="94"/>
        <v>0.59958624035916031</v>
      </c>
      <c r="V125" s="123">
        <f t="shared" si="103"/>
        <v>56071.96</v>
      </c>
      <c r="Z125" s="134">
        <f>V125</f>
        <v>56071.96</v>
      </c>
      <c r="AA125" s="7">
        <f t="shared" si="100"/>
        <v>56071.96</v>
      </c>
    </row>
    <row r="126" spans="1:27" ht="27.6" x14ac:dyDescent="0.3">
      <c r="A126" s="109">
        <v>4.17</v>
      </c>
      <c r="B126" s="17"/>
      <c r="C126" s="17"/>
      <c r="D126" s="17"/>
      <c r="E126" s="19" t="s">
        <v>507</v>
      </c>
      <c r="F126" s="17" t="s">
        <v>12</v>
      </c>
      <c r="G126" s="5">
        <v>1</v>
      </c>
      <c r="H126" s="5"/>
      <c r="I126" s="6">
        <v>247000</v>
      </c>
      <c r="J126" s="7">
        <f t="shared" si="96"/>
        <v>247000</v>
      </c>
      <c r="L126" s="129">
        <v>346164</v>
      </c>
      <c r="M126" s="7">
        <f t="shared" si="97"/>
        <v>346164</v>
      </c>
      <c r="O126" s="111">
        <v>234060.50420168068</v>
      </c>
      <c r="P126" s="7">
        <f t="shared" si="98"/>
        <v>234060.5</v>
      </c>
      <c r="Q126" s="115"/>
      <c r="R126" s="122">
        <f>ROUND(MIN(I126,O126),2)</f>
        <v>234060.5</v>
      </c>
      <c r="S126" s="122">
        <f>ROUND(AVERAGE(I126,O126),2)</f>
        <v>240530.25</v>
      </c>
      <c r="T126" s="122">
        <f>ROUND(MAX(I126,O126),2)</f>
        <v>247000</v>
      </c>
      <c r="U126" s="133">
        <f t="shared" si="94"/>
        <v>5.5282715366326229E-2</v>
      </c>
      <c r="V126" s="123">
        <f t="shared" si="103"/>
        <v>237295.38</v>
      </c>
      <c r="W126" s="78"/>
      <c r="Z126" s="134">
        <f>T126</f>
        <v>247000</v>
      </c>
      <c r="AA126" s="7">
        <f t="shared" si="100"/>
        <v>247000</v>
      </c>
    </row>
    <row r="127" spans="1:27" ht="41.4" x14ac:dyDescent="0.3">
      <c r="A127" s="109">
        <v>4.18</v>
      </c>
      <c r="B127" s="17"/>
      <c r="C127" s="17"/>
      <c r="D127" s="17"/>
      <c r="E127" s="19" t="s">
        <v>132</v>
      </c>
      <c r="F127" s="17" t="s">
        <v>12</v>
      </c>
      <c r="G127" s="5">
        <v>1</v>
      </c>
      <c r="H127" s="5"/>
      <c r="I127" s="6">
        <v>275000</v>
      </c>
      <c r="J127" s="7">
        <f t="shared" si="96"/>
        <v>275000</v>
      </c>
      <c r="L127" s="6">
        <v>309075</v>
      </c>
      <c r="M127" s="7">
        <f t="shared" si="97"/>
        <v>309075</v>
      </c>
      <c r="O127" s="111">
        <v>371679.41176470584</v>
      </c>
      <c r="P127" s="7">
        <f t="shared" si="98"/>
        <v>371679.41</v>
      </c>
      <c r="Q127" s="115"/>
      <c r="R127" s="122">
        <f>ROUND(MIN(I127,L127,O127),2)</f>
        <v>275000</v>
      </c>
      <c r="S127" s="122">
        <f t="shared" si="104"/>
        <v>318584.8</v>
      </c>
      <c r="T127" s="122">
        <f t="shared" si="105"/>
        <v>371679.41</v>
      </c>
      <c r="U127" s="119">
        <f t="shared" si="94"/>
        <v>0.35156149090909072</v>
      </c>
      <c r="V127" s="123">
        <f t="shared" si="103"/>
        <v>296792.40000000002</v>
      </c>
      <c r="W127" s="78"/>
      <c r="Z127" s="134">
        <f>V127</f>
        <v>296792.40000000002</v>
      </c>
      <c r="AA127" s="7">
        <f t="shared" si="100"/>
        <v>296792.40000000002</v>
      </c>
    </row>
    <row r="128" spans="1:27" ht="15.6" x14ac:dyDescent="0.3">
      <c r="A128" s="350" t="s">
        <v>84</v>
      </c>
      <c r="B128" s="351"/>
      <c r="C128" s="351"/>
      <c r="D128" s="9"/>
      <c r="E128" s="10"/>
      <c r="F128" s="11"/>
      <c r="G128" s="5"/>
      <c r="H128" s="5"/>
      <c r="I128" s="6"/>
      <c r="J128" s="12">
        <f>ROUND(SUM(J110:J127),2)</f>
        <v>1758300</v>
      </c>
      <c r="L128" s="6"/>
      <c r="M128" s="12">
        <f>ROUND(SUM(M110:M127),2)</f>
        <v>2589792.59</v>
      </c>
      <c r="O128" s="6"/>
      <c r="P128" s="12">
        <f>ROUND(SUM(P110:P127),2)</f>
        <v>2247414.29</v>
      </c>
      <c r="Q128" s="63"/>
      <c r="R128" s="122"/>
      <c r="S128" s="122"/>
      <c r="T128" s="123"/>
      <c r="U128" s="123"/>
      <c r="V128" s="123"/>
      <c r="W128" s="78"/>
      <c r="Z128" s="135"/>
      <c r="AA128" s="12">
        <f>ROUND(SUM(AA110:AA127),2)</f>
        <v>2184369.65</v>
      </c>
    </row>
    <row r="129" spans="1:27" x14ac:dyDescent="0.3">
      <c r="A129" s="1">
        <v>5</v>
      </c>
      <c r="B129" s="1"/>
      <c r="C129" s="1"/>
      <c r="D129" s="1"/>
      <c r="E129" s="14" t="s">
        <v>133</v>
      </c>
      <c r="F129" s="1"/>
      <c r="G129" s="1"/>
      <c r="H129" s="1"/>
      <c r="I129" s="1"/>
      <c r="J129" s="1"/>
      <c r="L129" s="1"/>
      <c r="M129" s="1"/>
      <c r="O129" s="1"/>
      <c r="P129" s="1"/>
      <c r="Q129" s="117"/>
      <c r="R129" s="124"/>
      <c r="S129" s="124"/>
      <c r="T129" s="124"/>
      <c r="U129" s="199"/>
      <c r="V129" s="124"/>
      <c r="Z129" s="24"/>
      <c r="AA129" s="1"/>
    </row>
    <row r="130" spans="1:27" ht="15.6" x14ac:dyDescent="0.3">
      <c r="A130" s="17">
        <v>5.0999999999999996</v>
      </c>
      <c r="B130" s="17"/>
      <c r="C130" s="17"/>
      <c r="D130" s="17"/>
      <c r="E130" s="19" t="s">
        <v>134</v>
      </c>
      <c r="F130" s="17" t="s">
        <v>18</v>
      </c>
      <c r="G130" s="5">
        <v>1</v>
      </c>
      <c r="H130" s="5"/>
      <c r="I130" s="131">
        <v>364000</v>
      </c>
      <c r="J130" s="7">
        <f>ROUND((I130*$G130),2)</f>
        <v>364000</v>
      </c>
      <c r="L130" s="6">
        <v>944529.49109999998</v>
      </c>
      <c r="M130" s="7">
        <f>ROUND((L130*$G130),2)</f>
        <v>944529.49</v>
      </c>
      <c r="O130" s="128">
        <v>1274329.411764706</v>
      </c>
      <c r="P130" s="7">
        <f>ROUND((O130*$G130),2)</f>
        <v>1274329.4099999999</v>
      </c>
      <c r="Q130" s="115"/>
      <c r="R130" s="122">
        <f>ROUND(MIN(L130),2)</f>
        <v>944529.49</v>
      </c>
      <c r="S130" s="122">
        <f>ROUND(AVERAGE(L130),2)</f>
        <v>944529.49</v>
      </c>
      <c r="T130" s="122">
        <f>ROUND(MAX(L130),2)</f>
        <v>944529.49</v>
      </c>
      <c r="U130" s="140">
        <f t="shared" ref="U130:U149" si="122">+(T130/R130)-1</f>
        <v>0</v>
      </c>
      <c r="V130" s="123">
        <f t="shared" ref="V130:V131" si="123">+ROUND(AVERAGE(R130,S130),2)</f>
        <v>944529.49</v>
      </c>
      <c r="Z130" s="134">
        <f>V130</f>
        <v>944529.49</v>
      </c>
      <c r="AA130" s="7">
        <f>ROUND((Z130*$G130),2)</f>
        <v>944529.49</v>
      </c>
    </row>
    <row r="131" spans="1:27" ht="15.6" x14ac:dyDescent="0.3">
      <c r="A131" s="17">
        <v>5.2</v>
      </c>
      <c r="B131" s="17"/>
      <c r="C131" s="17"/>
      <c r="D131" s="17"/>
      <c r="E131" s="19" t="s">
        <v>135</v>
      </c>
      <c r="F131" s="17" t="s">
        <v>18</v>
      </c>
      <c r="G131" s="5">
        <v>1</v>
      </c>
      <c r="H131" s="5"/>
      <c r="I131" s="131">
        <v>58500</v>
      </c>
      <c r="J131" s="7">
        <f t="shared" ref="J131:J149" si="124">ROUND((I131*$G131),2)</f>
        <v>58500</v>
      </c>
      <c r="L131" s="6">
        <v>368031.67440000002</v>
      </c>
      <c r="M131" s="7">
        <f t="shared" ref="M131:M149" si="125">ROUND((L131*$G131),2)</f>
        <v>368031.67</v>
      </c>
      <c r="O131" s="127">
        <v>212388.23529411762</v>
      </c>
      <c r="P131" s="7">
        <f t="shared" ref="P131:P149" si="126">ROUND((O131*$G131),2)</f>
        <v>212388.24</v>
      </c>
      <c r="Q131" s="115"/>
      <c r="R131" s="122">
        <f>ROUND(MIN(L131),2)</f>
        <v>368031.67</v>
      </c>
      <c r="S131" s="122">
        <f t="shared" ref="S131:S132" si="127">ROUND(AVERAGE(L131),2)</f>
        <v>368031.67</v>
      </c>
      <c r="T131" s="122">
        <f t="shared" ref="T131:T132" si="128">ROUND(MAX(L131),2)</f>
        <v>368031.67</v>
      </c>
      <c r="U131" s="140">
        <f t="shared" si="122"/>
        <v>0</v>
      </c>
      <c r="V131" s="123">
        <f t="shared" si="123"/>
        <v>368031.67</v>
      </c>
      <c r="Z131" s="134">
        <f>V131</f>
        <v>368031.67</v>
      </c>
      <c r="AA131" s="7">
        <f t="shared" ref="AA131:AA149" si="129">ROUND((Z131*$G131),2)</f>
        <v>368031.67</v>
      </c>
    </row>
    <row r="132" spans="1:27" ht="15.6" x14ac:dyDescent="0.3">
      <c r="A132" s="17">
        <v>5.3</v>
      </c>
      <c r="B132" s="17"/>
      <c r="C132" s="17"/>
      <c r="D132" s="17"/>
      <c r="E132" s="19" t="s">
        <v>136</v>
      </c>
      <c r="F132" s="17" t="s">
        <v>18</v>
      </c>
      <c r="G132" s="5">
        <v>1</v>
      </c>
      <c r="H132" s="5"/>
      <c r="I132" s="129">
        <v>1014000</v>
      </c>
      <c r="J132" s="7">
        <f t="shared" si="124"/>
        <v>1014000</v>
      </c>
      <c r="L132" s="6">
        <v>858742.63410000002</v>
      </c>
      <c r="M132" s="7">
        <f t="shared" si="125"/>
        <v>858742.63</v>
      </c>
      <c r="O132" s="128">
        <v>1274329.411764706</v>
      </c>
      <c r="P132" s="7">
        <f t="shared" si="126"/>
        <v>1274329.4099999999</v>
      </c>
      <c r="Q132" s="115"/>
      <c r="R132" s="122">
        <f>ROUND(MIN(L132),2)</f>
        <v>858742.63</v>
      </c>
      <c r="S132" s="122">
        <f t="shared" si="127"/>
        <v>858742.63</v>
      </c>
      <c r="T132" s="122">
        <f t="shared" si="128"/>
        <v>858742.63</v>
      </c>
      <c r="U132" s="140">
        <f t="shared" si="122"/>
        <v>0</v>
      </c>
      <c r="V132" s="123">
        <f t="shared" ref="V132:V149" si="130">+ROUND(AVERAGE(R132,S132),2)</f>
        <v>858742.63</v>
      </c>
      <c r="Z132" s="134">
        <f>V132</f>
        <v>858742.63</v>
      </c>
      <c r="AA132" s="7">
        <f t="shared" si="129"/>
        <v>858742.63</v>
      </c>
    </row>
    <row r="133" spans="1:27" ht="15.6" x14ac:dyDescent="0.3">
      <c r="A133" s="17">
        <v>5.4</v>
      </c>
      <c r="B133" s="17"/>
      <c r="C133" s="17"/>
      <c r="D133" s="17"/>
      <c r="E133" s="19" t="s">
        <v>137</v>
      </c>
      <c r="F133" s="17" t="s">
        <v>18</v>
      </c>
      <c r="G133" s="5">
        <v>1</v>
      </c>
      <c r="H133" s="5"/>
      <c r="I133" s="6">
        <v>806000</v>
      </c>
      <c r="J133" s="7">
        <f t="shared" si="124"/>
        <v>806000</v>
      </c>
      <c r="L133" s="6">
        <v>730708.93350000004</v>
      </c>
      <c r="M133" s="7">
        <f t="shared" si="125"/>
        <v>730708.93</v>
      </c>
      <c r="O133" s="111">
        <v>690261.76470588229</v>
      </c>
      <c r="P133" s="7">
        <f t="shared" si="126"/>
        <v>690261.76</v>
      </c>
      <c r="Q133" s="115"/>
      <c r="R133" s="122">
        <f>ROUND(MIN(I133,L133,O133),2)</f>
        <v>690261.76</v>
      </c>
      <c r="S133" s="122">
        <f t="shared" ref="S133" si="131">ROUND(AVERAGE(I133,L133,O133),2)</f>
        <v>742323.57</v>
      </c>
      <c r="T133" s="122">
        <f t="shared" ref="T133" si="132">ROUND(MAX(I133,L133,O133),2)</f>
        <v>806000</v>
      </c>
      <c r="U133" s="133">
        <f t="shared" si="122"/>
        <v>0.16767297090309619</v>
      </c>
      <c r="V133" s="123">
        <f t="shared" si="130"/>
        <v>716292.67</v>
      </c>
      <c r="Z133" s="134">
        <f>T133</f>
        <v>806000</v>
      </c>
      <c r="AA133" s="7">
        <f t="shared" si="129"/>
        <v>806000</v>
      </c>
    </row>
    <row r="134" spans="1:27" ht="15.6" x14ac:dyDescent="0.3">
      <c r="A134" s="17">
        <v>5.5</v>
      </c>
      <c r="B134" s="17"/>
      <c r="C134" s="17"/>
      <c r="D134" s="17"/>
      <c r="E134" s="19" t="s">
        <v>138</v>
      </c>
      <c r="F134" s="17" t="s">
        <v>18</v>
      </c>
      <c r="G134" s="5">
        <v>1</v>
      </c>
      <c r="H134" s="5"/>
      <c r="I134" s="6">
        <v>1196000</v>
      </c>
      <c r="J134" s="7">
        <f t="shared" si="124"/>
        <v>1196000</v>
      </c>
      <c r="L134" s="6">
        <v>1479375.1244999999</v>
      </c>
      <c r="M134" s="7">
        <f t="shared" si="125"/>
        <v>1479375.12</v>
      </c>
      <c r="O134" s="111">
        <v>1592911.7647058824</v>
      </c>
      <c r="P134" s="7">
        <f t="shared" si="126"/>
        <v>1592911.76</v>
      </c>
      <c r="Q134" s="115"/>
      <c r="R134" s="122">
        <f>ROUND(MIN(I134,L134,O134),2)</f>
        <v>1196000</v>
      </c>
      <c r="S134" s="122">
        <f t="shared" ref="S134" si="133">ROUND(AVERAGE(I134,L134,O134),2)</f>
        <v>1422762.3</v>
      </c>
      <c r="T134" s="122">
        <f t="shared" ref="T134" si="134">ROUND(MAX(I134,L134,O134),2)</f>
        <v>1592911.76</v>
      </c>
      <c r="U134" s="119">
        <f t="shared" si="122"/>
        <v>0.3318660200668897</v>
      </c>
      <c r="V134" s="123">
        <f t="shared" si="130"/>
        <v>1309381.1499999999</v>
      </c>
      <c r="Z134" s="134">
        <f>V134</f>
        <v>1309381.1499999999</v>
      </c>
      <c r="AA134" s="7">
        <f t="shared" si="129"/>
        <v>1309381.1499999999</v>
      </c>
    </row>
    <row r="135" spans="1:27" ht="15.6" x14ac:dyDescent="0.3">
      <c r="A135" s="17">
        <v>5.6</v>
      </c>
      <c r="B135" s="17"/>
      <c r="C135" s="17"/>
      <c r="D135" s="17"/>
      <c r="E135" s="19" t="s">
        <v>139</v>
      </c>
      <c r="F135" s="17" t="s">
        <v>12</v>
      </c>
      <c r="G135" s="5">
        <v>1</v>
      </c>
      <c r="H135" s="5"/>
      <c r="I135" s="6">
        <v>58500</v>
      </c>
      <c r="J135" s="7">
        <f t="shared" si="124"/>
        <v>58500</v>
      </c>
      <c r="L135" s="6">
        <v>67754.185200000007</v>
      </c>
      <c r="M135" s="7">
        <f t="shared" si="125"/>
        <v>67754.19</v>
      </c>
      <c r="O135" s="128">
        <v>117030.25210084034</v>
      </c>
      <c r="P135" s="7">
        <f t="shared" si="126"/>
        <v>117030.25</v>
      </c>
      <c r="Q135" s="115"/>
      <c r="R135" s="122">
        <f>ROUND(MIN(I135,L135),2)</f>
        <v>58500</v>
      </c>
      <c r="S135" s="122">
        <f t="shared" ref="S135" si="135">ROUND(AVERAGE(I135,L135),2)</f>
        <v>63127.09</v>
      </c>
      <c r="T135" s="122">
        <f t="shared" ref="T135" si="136">ROUND(MAX(I135,L135),2)</f>
        <v>67754.19</v>
      </c>
      <c r="U135" s="133">
        <f t="shared" si="122"/>
        <v>0.15819128205128208</v>
      </c>
      <c r="V135" s="123">
        <f t="shared" si="130"/>
        <v>60813.55</v>
      </c>
      <c r="Z135" s="134">
        <f>T135</f>
        <v>67754.19</v>
      </c>
      <c r="AA135" s="7">
        <f t="shared" si="129"/>
        <v>67754.19</v>
      </c>
    </row>
    <row r="136" spans="1:27" ht="15.6" x14ac:dyDescent="0.3">
      <c r="A136" s="17">
        <v>5.7</v>
      </c>
      <c r="B136" s="17"/>
      <c r="C136" s="17"/>
      <c r="D136" s="17"/>
      <c r="E136" s="19" t="s">
        <v>140</v>
      </c>
      <c r="F136" s="17" t="s">
        <v>16</v>
      </c>
      <c r="G136" s="5">
        <v>1</v>
      </c>
      <c r="H136" s="5"/>
      <c r="I136" s="131">
        <v>546000</v>
      </c>
      <c r="J136" s="7">
        <f t="shared" si="124"/>
        <v>546000</v>
      </c>
      <c r="L136" s="6">
        <v>965561.42669999995</v>
      </c>
      <c r="M136" s="7">
        <f t="shared" si="125"/>
        <v>965561.43</v>
      </c>
      <c r="O136" s="111">
        <v>945994.53781512601</v>
      </c>
      <c r="P136" s="7">
        <f t="shared" si="126"/>
        <v>945994.54</v>
      </c>
      <c r="Q136" s="115"/>
      <c r="R136" s="122">
        <f>ROUND(MIN(L136,O136),2)</f>
        <v>945994.54</v>
      </c>
      <c r="S136" s="122">
        <f t="shared" ref="S136" si="137">ROUND(AVERAGE(L136,O136),2)</f>
        <v>955777.98</v>
      </c>
      <c r="T136" s="122">
        <f t="shared" ref="T136" si="138">ROUND(MAX(L136,O136),2)</f>
        <v>965561.43</v>
      </c>
      <c r="U136" s="133">
        <f t="shared" si="122"/>
        <v>2.0683935448506885E-2</v>
      </c>
      <c r="V136" s="123">
        <f t="shared" si="130"/>
        <v>950886.26</v>
      </c>
      <c r="Z136" s="134">
        <f>T136</f>
        <v>965561.43</v>
      </c>
      <c r="AA136" s="7">
        <f t="shared" si="129"/>
        <v>965561.43</v>
      </c>
    </row>
    <row r="137" spans="1:27" ht="15.6" x14ac:dyDescent="0.3">
      <c r="A137" s="17">
        <v>5.8</v>
      </c>
      <c r="B137" s="17"/>
      <c r="C137" s="17"/>
      <c r="D137" s="17"/>
      <c r="E137" s="19" t="s">
        <v>141</v>
      </c>
      <c r="F137" s="17" t="s">
        <v>16</v>
      </c>
      <c r="G137" s="5">
        <v>1</v>
      </c>
      <c r="H137" s="5"/>
      <c r="I137" s="131">
        <v>676000</v>
      </c>
      <c r="J137" s="7">
        <f t="shared" si="124"/>
        <v>676000</v>
      </c>
      <c r="L137" s="6">
        <v>1378554.8595</v>
      </c>
      <c r="M137" s="7">
        <f t="shared" si="125"/>
        <v>1378554.86</v>
      </c>
      <c r="O137" s="111">
        <v>1486717.6470588234</v>
      </c>
      <c r="P137" s="7">
        <f t="shared" si="126"/>
        <v>1486717.65</v>
      </c>
      <c r="Q137" s="115"/>
      <c r="R137" s="122">
        <f>ROUND(MIN(L137,O137),2)</f>
        <v>1378554.86</v>
      </c>
      <c r="S137" s="122">
        <f t="shared" ref="S137:S138" si="139">ROUND(AVERAGE(L137,O137),2)</f>
        <v>1432636.25</v>
      </c>
      <c r="T137" s="122">
        <f t="shared" ref="T137:T138" si="140">ROUND(MAX(L137,O137),2)</f>
        <v>1486717.65</v>
      </c>
      <c r="U137" s="133">
        <f t="shared" si="122"/>
        <v>7.8460997917775943E-2</v>
      </c>
      <c r="V137" s="123">
        <f t="shared" si="130"/>
        <v>1405595.56</v>
      </c>
      <c r="Z137" s="134">
        <f>T137</f>
        <v>1486717.65</v>
      </c>
      <c r="AA137" s="7">
        <f t="shared" si="129"/>
        <v>1486717.65</v>
      </c>
    </row>
    <row r="138" spans="1:27" ht="15.6" x14ac:dyDescent="0.3">
      <c r="A138" s="17">
        <v>5.9</v>
      </c>
      <c r="B138" s="17"/>
      <c r="C138" s="17"/>
      <c r="D138" s="17"/>
      <c r="E138" s="19" t="s">
        <v>142</v>
      </c>
      <c r="F138" s="17" t="s">
        <v>12</v>
      </c>
      <c r="G138" s="5">
        <v>1</v>
      </c>
      <c r="H138" s="5"/>
      <c r="I138" s="131">
        <v>624000</v>
      </c>
      <c r="J138" s="7">
        <f t="shared" si="124"/>
        <v>624000</v>
      </c>
      <c r="L138" s="6">
        <v>1189556.7333</v>
      </c>
      <c r="M138" s="7">
        <f t="shared" si="125"/>
        <v>1189556.73</v>
      </c>
      <c r="O138" s="111">
        <v>1008844.1176470588</v>
      </c>
      <c r="P138" s="7">
        <f t="shared" si="126"/>
        <v>1008844.12</v>
      </c>
      <c r="Q138" s="115"/>
      <c r="R138" s="122">
        <f>ROUND(MIN(L138,O138),2)</f>
        <v>1008844.12</v>
      </c>
      <c r="S138" s="122">
        <f t="shared" si="139"/>
        <v>1099200.43</v>
      </c>
      <c r="T138" s="122">
        <f t="shared" si="140"/>
        <v>1189556.73</v>
      </c>
      <c r="U138" s="133">
        <f t="shared" si="122"/>
        <v>0.17912837713719343</v>
      </c>
      <c r="V138" s="123">
        <f t="shared" si="130"/>
        <v>1054022.28</v>
      </c>
      <c r="Z138" s="134">
        <f>T138</f>
        <v>1189556.73</v>
      </c>
      <c r="AA138" s="7">
        <f t="shared" si="129"/>
        <v>1189556.73</v>
      </c>
    </row>
    <row r="139" spans="1:27" ht="15.6" x14ac:dyDescent="0.3">
      <c r="A139" s="2">
        <v>5.0999999999999996</v>
      </c>
      <c r="B139" s="17"/>
      <c r="C139" s="17"/>
      <c r="D139" s="17"/>
      <c r="E139" s="19" t="s">
        <v>143</v>
      </c>
      <c r="F139" s="17" t="s">
        <v>16</v>
      </c>
      <c r="G139" s="5">
        <v>1</v>
      </c>
      <c r="H139" s="5"/>
      <c r="I139" s="6">
        <v>845000</v>
      </c>
      <c r="J139" s="7">
        <f t="shared" si="124"/>
        <v>845000</v>
      </c>
      <c r="L139" s="6">
        <v>696409.02630000003</v>
      </c>
      <c r="M139" s="7">
        <f t="shared" si="125"/>
        <v>696409.03</v>
      </c>
      <c r="O139" s="128">
        <v>1274329.411764706</v>
      </c>
      <c r="P139" s="7">
        <f t="shared" si="126"/>
        <v>1274329.4099999999</v>
      </c>
      <c r="Q139" s="115"/>
      <c r="R139" s="122">
        <f>ROUND(MIN(I139,L139),2)</f>
        <v>696409.03</v>
      </c>
      <c r="S139" s="122">
        <f t="shared" ref="S139" si="141">ROUND(AVERAGE(I139,L139),2)</f>
        <v>770704.51</v>
      </c>
      <c r="T139" s="122">
        <f t="shared" ref="T139" si="142">ROUND(MAX(I139,L139),2)</f>
        <v>845000</v>
      </c>
      <c r="U139" s="133">
        <f t="shared" si="122"/>
        <v>0.21336737979977083</v>
      </c>
      <c r="V139" s="123">
        <f t="shared" si="130"/>
        <v>733556.77</v>
      </c>
      <c r="Z139" s="134">
        <f>T139</f>
        <v>845000</v>
      </c>
      <c r="AA139" s="7">
        <f t="shared" si="129"/>
        <v>845000</v>
      </c>
    </row>
    <row r="140" spans="1:27" ht="15.6" x14ac:dyDescent="0.3">
      <c r="A140" s="17">
        <v>5.1100000000000003</v>
      </c>
      <c r="B140" s="17"/>
      <c r="C140" s="17"/>
      <c r="D140" s="17"/>
      <c r="E140" s="19" t="s">
        <v>144</v>
      </c>
      <c r="F140" s="17" t="s">
        <v>18</v>
      </c>
      <c r="G140" s="5">
        <v>1</v>
      </c>
      <c r="H140" s="5"/>
      <c r="I140" s="129">
        <v>546000</v>
      </c>
      <c r="J140" s="7">
        <f t="shared" si="124"/>
        <v>546000</v>
      </c>
      <c r="L140" s="6">
        <v>226346.74919999999</v>
      </c>
      <c r="M140" s="7">
        <f t="shared" si="125"/>
        <v>226346.75</v>
      </c>
      <c r="O140" s="128">
        <v>1061941.1764705884</v>
      </c>
      <c r="P140" s="7">
        <f t="shared" si="126"/>
        <v>1061941.18</v>
      </c>
      <c r="Q140" s="115"/>
      <c r="R140" s="122">
        <f>ROUND(MIN(L140),2)</f>
        <v>226346.75</v>
      </c>
      <c r="S140" s="122">
        <f t="shared" ref="S140" si="143">ROUND(AVERAGE(L140),2)</f>
        <v>226346.75</v>
      </c>
      <c r="T140" s="122">
        <f t="shared" ref="T140" si="144">ROUND(MAX(L140),2)</f>
        <v>226346.75</v>
      </c>
      <c r="U140" s="140">
        <f t="shared" si="122"/>
        <v>0</v>
      </c>
      <c r="V140" s="123">
        <f t="shared" si="130"/>
        <v>226346.75</v>
      </c>
      <c r="Z140" s="134">
        <f>V140</f>
        <v>226346.75</v>
      </c>
      <c r="AA140" s="7">
        <f t="shared" si="129"/>
        <v>226346.75</v>
      </c>
    </row>
    <row r="141" spans="1:27" ht="27.6" x14ac:dyDescent="0.3">
      <c r="A141" s="17">
        <v>5.12</v>
      </c>
      <c r="B141" s="17"/>
      <c r="C141" s="17"/>
      <c r="D141" s="17"/>
      <c r="E141" s="19" t="s">
        <v>145</v>
      </c>
      <c r="F141" s="17" t="s">
        <v>12</v>
      </c>
      <c r="G141" s="5">
        <v>1</v>
      </c>
      <c r="H141" s="5"/>
      <c r="I141" s="131">
        <v>208000</v>
      </c>
      <c r="J141" s="7">
        <f t="shared" si="124"/>
        <v>208000</v>
      </c>
      <c r="L141" s="6">
        <v>602216.56559999997</v>
      </c>
      <c r="M141" s="7">
        <f t="shared" si="125"/>
        <v>602216.56999999995</v>
      </c>
      <c r="O141" s="111">
        <v>690261.76470588229</v>
      </c>
      <c r="P141" s="7">
        <f t="shared" si="126"/>
        <v>690261.76</v>
      </c>
      <c r="Q141" s="115"/>
      <c r="R141" s="122">
        <f>ROUND(MIN(L141,O141),2)</f>
        <v>602216.56999999995</v>
      </c>
      <c r="S141" s="122">
        <f t="shared" ref="S141" si="145">ROUND(AVERAGE(L141,O141),2)</f>
        <v>646239.17000000004</v>
      </c>
      <c r="T141" s="122">
        <f t="shared" ref="T141" si="146">ROUND(MAX(L141,O141),2)</f>
        <v>690261.76</v>
      </c>
      <c r="U141" s="133">
        <f t="shared" si="122"/>
        <v>0.14620187219358649</v>
      </c>
      <c r="V141" s="123">
        <f t="shared" si="130"/>
        <v>624227.87</v>
      </c>
      <c r="Z141" s="134">
        <f>T141</f>
        <v>690261.76</v>
      </c>
      <c r="AA141" s="7">
        <f t="shared" si="129"/>
        <v>690261.76</v>
      </c>
    </row>
    <row r="142" spans="1:27" ht="41.4" x14ac:dyDescent="0.3">
      <c r="A142" s="17">
        <v>5.13</v>
      </c>
      <c r="B142" s="17"/>
      <c r="C142" s="17"/>
      <c r="D142" s="17"/>
      <c r="E142" s="19" t="s">
        <v>146</v>
      </c>
      <c r="F142" s="17" t="s">
        <v>16</v>
      </c>
      <c r="G142" s="5">
        <v>1</v>
      </c>
      <c r="H142" s="5"/>
      <c r="I142" s="130">
        <v>234000</v>
      </c>
      <c r="J142" s="7">
        <f t="shared" si="124"/>
        <v>234000</v>
      </c>
      <c r="L142" s="6">
        <v>445061.81849999999</v>
      </c>
      <c r="M142" s="7">
        <f t="shared" si="125"/>
        <v>445061.82</v>
      </c>
      <c r="O142" s="127">
        <v>175545.37815126052</v>
      </c>
      <c r="P142" s="7">
        <f t="shared" si="126"/>
        <v>175545.38</v>
      </c>
      <c r="Q142" s="115"/>
      <c r="R142" s="122">
        <f>ROUND(MIN(I142,L142),2)</f>
        <v>234000</v>
      </c>
      <c r="S142" s="122">
        <f t="shared" ref="S142" si="147">ROUND(AVERAGE(I142,L142),2)</f>
        <v>339530.91</v>
      </c>
      <c r="T142" s="122">
        <f t="shared" ref="T142" si="148">ROUND(MAX(I142,L142),2)</f>
        <v>445061.82</v>
      </c>
      <c r="U142" s="119">
        <f t="shared" si="122"/>
        <v>0.90197358974358988</v>
      </c>
      <c r="V142" s="123">
        <f t="shared" si="130"/>
        <v>286765.46000000002</v>
      </c>
      <c r="Z142" s="134">
        <f>V142</f>
        <v>286765.46000000002</v>
      </c>
      <c r="AA142" s="7">
        <f t="shared" si="129"/>
        <v>286765.46000000002</v>
      </c>
    </row>
    <row r="143" spans="1:27" ht="55.2" x14ac:dyDescent="0.3">
      <c r="A143" s="17">
        <v>5.14</v>
      </c>
      <c r="B143" s="17"/>
      <c r="C143" s="17"/>
      <c r="D143" s="17"/>
      <c r="E143" s="19" t="s">
        <v>147</v>
      </c>
      <c r="F143" s="17" t="s">
        <v>12</v>
      </c>
      <c r="G143" s="5">
        <v>1</v>
      </c>
      <c r="H143" s="5"/>
      <c r="I143" s="6">
        <v>546000</v>
      </c>
      <c r="J143" s="7">
        <f t="shared" si="124"/>
        <v>546000</v>
      </c>
      <c r="L143" s="6">
        <v>720989.14289999998</v>
      </c>
      <c r="M143" s="7">
        <f t="shared" si="125"/>
        <v>720989.14</v>
      </c>
      <c r="O143" s="111">
        <v>690261.76470588229</v>
      </c>
      <c r="P143" s="7">
        <f t="shared" si="126"/>
        <v>690261.76</v>
      </c>
      <c r="Q143" s="115"/>
      <c r="R143" s="122">
        <f>ROUND(MIN(I143,L143,O143),2)</f>
        <v>546000</v>
      </c>
      <c r="S143" s="122">
        <f t="shared" ref="S143" si="149">ROUND(AVERAGE(I143,L143,O143),2)</f>
        <v>652416.97</v>
      </c>
      <c r="T143" s="122">
        <f t="shared" ref="T143" si="150">ROUND(MAX(I143,L143,O143),2)</f>
        <v>720989.14</v>
      </c>
      <c r="U143" s="119">
        <f t="shared" si="122"/>
        <v>0.32049293040293048</v>
      </c>
      <c r="V143" s="123">
        <f t="shared" si="130"/>
        <v>599208.49</v>
      </c>
      <c r="Z143" s="134">
        <f>V143</f>
        <v>599208.49</v>
      </c>
      <c r="AA143" s="7">
        <f t="shared" si="129"/>
        <v>599208.49</v>
      </c>
    </row>
    <row r="144" spans="1:27" ht="27.6" x14ac:dyDescent="0.3">
      <c r="A144" s="17">
        <v>5.15</v>
      </c>
      <c r="B144" s="17"/>
      <c r="C144" s="17"/>
      <c r="D144" s="17"/>
      <c r="E144" s="19" t="s">
        <v>148</v>
      </c>
      <c r="F144" s="17" t="s">
        <v>12</v>
      </c>
      <c r="G144" s="5">
        <v>1</v>
      </c>
      <c r="H144" s="5"/>
      <c r="I144" s="6">
        <v>494000</v>
      </c>
      <c r="J144" s="7">
        <f t="shared" si="124"/>
        <v>494000</v>
      </c>
      <c r="L144" s="6">
        <v>510915.81059999997</v>
      </c>
      <c r="M144" s="7">
        <f t="shared" si="125"/>
        <v>510915.81</v>
      </c>
      <c r="O144" s="111">
        <v>690261.76470588229</v>
      </c>
      <c r="P144" s="7">
        <f t="shared" si="126"/>
        <v>690261.76</v>
      </c>
      <c r="Q144" s="115"/>
      <c r="R144" s="122">
        <f>ROUND(MIN(I144,L144,O144),2)</f>
        <v>494000</v>
      </c>
      <c r="S144" s="122">
        <f t="shared" ref="S144" si="151">ROUND(AVERAGE(I144,L144,O144),2)</f>
        <v>565059.18999999994</v>
      </c>
      <c r="T144" s="122">
        <f t="shared" ref="T144" si="152">ROUND(MAX(I144,L144,O144),2)</f>
        <v>690261.76</v>
      </c>
      <c r="U144" s="119">
        <f t="shared" si="122"/>
        <v>0.39729101214574891</v>
      </c>
      <c r="V144" s="123">
        <f t="shared" si="130"/>
        <v>529529.59999999998</v>
      </c>
      <c r="Z144" s="134">
        <f>V144</f>
        <v>529529.59999999998</v>
      </c>
      <c r="AA144" s="7">
        <f t="shared" si="129"/>
        <v>529529.59999999998</v>
      </c>
    </row>
    <row r="145" spans="1:27" ht="15.6" x14ac:dyDescent="0.3">
      <c r="A145" s="109">
        <v>5.16</v>
      </c>
      <c r="B145" s="17"/>
      <c r="C145" s="17"/>
      <c r="D145" s="17"/>
      <c r="E145" s="19" t="s">
        <v>149</v>
      </c>
      <c r="F145" s="17" t="s">
        <v>12</v>
      </c>
      <c r="G145" s="5">
        <v>1</v>
      </c>
      <c r="H145" s="5"/>
      <c r="I145" s="6">
        <v>416000</v>
      </c>
      <c r="J145" s="7">
        <f t="shared" si="124"/>
        <v>416000</v>
      </c>
      <c r="L145" s="6">
        <v>534081.6</v>
      </c>
      <c r="M145" s="7">
        <f t="shared" si="125"/>
        <v>534081.6</v>
      </c>
      <c r="O145" s="128">
        <v>849552.94117647049</v>
      </c>
      <c r="P145" s="7">
        <f t="shared" si="126"/>
        <v>849552.94</v>
      </c>
      <c r="Q145" s="115"/>
      <c r="R145" s="122">
        <f>ROUND(MIN(I145,L145),2)</f>
        <v>416000</v>
      </c>
      <c r="S145" s="122">
        <f t="shared" ref="S145" si="153">ROUND(AVERAGE(I145,L145),2)</f>
        <v>475040.8</v>
      </c>
      <c r="T145" s="122">
        <f t="shared" ref="T145" si="154">ROUND(MAX(I145,L145),2)</f>
        <v>534081.6</v>
      </c>
      <c r="U145" s="119">
        <f t="shared" si="122"/>
        <v>0.28384999999999994</v>
      </c>
      <c r="V145" s="123">
        <f t="shared" si="130"/>
        <v>445520.4</v>
      </c>
      <c r="Z145" s="134">
        <f>V145</f>
        <v>445520.4</v>
      </c>
      <c r="AA145" s="7">
        <f t="shared" si="129"/>
        <v>445520.4</v>
      </c>
    </row>
    <row r="146" spans="1:27" ht="41.4" x14ac:dyDescent="0.3">
      <c r="A146" s="109">
        <v>5.17</v>
      </c>
      <c r="B146" s="17"/>
      <c r="C146" s="17"/>
      <c r="D146" s="17"/>
      <c r="E146" s="19" t="s">
        <v>150</v>
      </c>
      <c r="F146" s="17" t="s">
        <v>18</v>
      </c>
      <c r="G146" s="5">
        <v>1</v>
      </c>
      <c r="H146" s="5"/>
      <c r="I146" s="6">
        <v>845000</v>
      </c>
      <c r="J146" s="7">
        <f t="shared" si="124"/>
        <v>845000</v>
      </c>
      <c r="L146" s="6">
        <v>692328</v>
      </c>
      <c r="M146" s="7">
        <f t="shared" si="125"/>
        <v>692328</v>
      </c>
      <c r="O146" s="128">
        <v>2867241.1764705884</v>
      </c>
      <c r="P146" s="7">
        <f t="shared" si="126"/>
        <v>2867241.18</v>
      </c>
      <c r="Q146" s="115"/>
      <c r="R146" s="122">
        <f>ROUND(MIN(I146,L146),2)</f>
        <v>692328</v>
      </c>
      <c r="S146" s="122">
        <f t="shared" ref="S146:S147" si="155">ROUND(AVERAGE(I146,L146),2)</f>
        <v>768664</v>
      </c>
      <c r="T146" s="122">
        <f t="shared" ref="T146:T147" si="156">ROUND(MAX(I146,L146),2)</f>
        <v>845000</v>
      </c>
      <c r="U146" s="133">
        <f t="shared" si="122"/>
        <v>0.22051975364278209</v>
      </c>
      <c r="V146" s="123">
        <f t="shared" si="130"/>
        <v>730496</v>
      </c>
      <c r="X146" t="s">
        <v>81</v>
      </c>
      <c r="Z146" s="134">
        <f>T146</f>
        <v>845000</v>
      </c>
      <c r="AA146" s="7">
        <f t="shared" si="129"/>
        <v>845000</v>
      </c>
    </row>
    <row r="147" spans="1:27" ht="27.6" x14ac:dyDescent="0.3">
      <c r="A147" s="109">
        <v>5.18</v>
      </c>
      <c r="B147" s="17"/>
      <c r="C147" s="17"/>
      <c r="D147" s="17"/>
      <c r="E147" s="19" t="s">
        <v>151</v>
      </c>
      <c r="F147" s="17" t="s">
        <v>12</v>
      </c>
      <c r="G147" s="5">
        <v>1</v>
      </c>
      <c r="H147" s="5"/>
      <c r="I147" s="6">
        <v>123500</v>
      </c>
      <c r="J147" s="7">
        <f t="shared" si="124"/>
        <v>123500</v>
      </c>
      <c r="L147" s="6">
        <v>197808</v>
      </c>
      <c r="M147" s="7">
        <f t="shared" si="125"/>
        <v>197808</v>
      </c>
      <c r="O147" s="128">
        <v>743358.82352941169</v>
      </c>
      <c r="P147" s="7">
        <f t="shared" si="126"/>
        <v>743358.82</v>
      </c>
      <c r="Q147" s="115"/>
      <c r="R147" s="122">
        <f>ROUND(MIN(I147,L147),2)</f>
        <v>123500</v>
      </c>
      <c r="S147" s="122">
        <f t="shared" si="155"/>
        <v>160654</v>
      </c>
      <c r="T147" s="122">
        <f t="shared" si="156"/>
        <v>197808</v>
      </c>
      <c r="U147" s="119">
        <f t="shared" si="122"/>
        <v>0.60168421052631582</v>
      </c>
      <c r="V147" s="123">
        <f t="shared" si="130"/>
        <v>142077</v>
      </c>
      <c r="Z147" s="134">
        <f>V147</f>
        <v>142077</v>
      </c>
      <c r="AA147" s="7">
        <f t="shared" si="129"/>
        <v>142077</v>
      </c>
    </row>
    <row r="148" spans="1:27" ht="15.6" x14ac:dyDescent="0.3">
      <c r="A148" s="109">
        <v>5.19</v>
      </c>
      <c r="B148" s="17"/>
      <c r="C148" s="17"/>
      <c r="D148" s="17"/>
      <c r="E148" s="19" t="s">
        <v>152</v>
      </c>
      <c r="F148" s="17" t="s">
        <v>18</v>
      </c>
      <c r="G148" s="5">
        <v>1</v>
      </c>
      <c r="H148" s="5"/>
      <c r="I148" s="6">
        <v>49400</v>
      </c>
      <c r="J148" s="7">
        <f t="shared" si="124"/>
        <v>49400</v>
      </c>
      <c r="L148" s="6">
        <v>55633.5</v>
      </c>
      <c r="M148" s="7">
        <f t="shared" si="125"/>
        <v>55633.5</v>
      </c>
      <c r="O148" s="111">
        <v>63933.193277310922</v>
      </c>
      <c r="P148" s="7">
        <f t="shared" si="126"/>
        <v>63933.19</v>
      </c>
      <c r="Q148" s="115"/>
      <c r="R148" s="122">
        <f>ROUND(MIN(I148,L148,O148),2)</f>
        <v>49400</v>
      </c>
      <c r="S148" s="122">
        <f t="shared" ref="S148" si="157">ROUND(AVERAGE(I148,L148,O148),2)</f>
        <v>56322.23</v>
      </c>
      <c r="T148" s="122">
        <f t="shared" ref="T148" si="158">ROUND(MAX(I148,L148,O148),2)</f>
        <v>63933.19</v>
      </c>
      <c r="U148" s="119">
        <f t="shared" si="122"/>
        <v>0.29419412955465596</v>
      </c>
      <c r="V148" s="123">
        <f t="shared" si="130"/>
        <v>52861.120000000003</v>
      </c>
      <c r="Z148" s="134">
        <f>V148</f>
        <v>52861.120000000003</v>
      </c>
      <c r="AA148" s="7">
        <f t="shared" si="129"/>
        <v>52861.120000000003</v>
      </c>
    </row>
    <row r="149" spans="1:27" ht="41.4" x14ac:dyDescent="0.3">
      <c r="A149" s="144">
        <v>5.2</v>
      </c>
      <c r="B149" s="17"/>
      <c r="C149" s="17"/>
      <c r="D149" s="17"/>
      <c r="E149" s="19" t="s">
        <v>153</v>
      </c>
      <c r="F149" s="17" t="s">
        <v>18</v>
      </c>
      <c r="G149" s="5">
        <v>1</v>
      </c>
      <c r="H149" s="5"/>
      <c r="I149" s="6">
        <v>4160000</v>
      </c>
      <c r="J149" s="7">
        <f t="shared" si="124"/>
        <v>4160000</v>
      </c>
      <c r="L149" s="6">
        <v>3708900</v>
      </c>
      <c r="M149" s="7">
        <f t="shared" si="125"/>
        <v>3708900</v>
      </c>
      <c r="O149" s="127">
        <v>1019680.2521008403</v>
      </c>
      <c r="P149" s="7">
        <f t="shared" si="126"/>
        <v>1019680.25</v>
      </c>
      <c r="Q149" s="115"/>
      <c r="R149" s="122">
        <f>ROUND(MIN(I149,L149),2)</f>
        <v>3708900</v>
      </c>
      <c r="S149" s="122">
        <f t="shared" ref="S149" si="159">ROUND(AVERAGE(I149,L149),2)</f>
        <v>3934450</v>
      </c>
      <c r="T149" s="122">
        <f t="shared" ref="T149" si="160">ROUND(MAX(I149,L149),2)</f>
        <v>4160000</v>
      </c>
      <c r="U149" s="133">
        <f t="shared" si="122"/>
        <v>0.12162635821941814</v>
      </c>
      <c r="V149" s="123">
        <f t="shared" si="130"/>
        <v>3821675</v>
      </c>
      <c r="W149" s="78"/>
      <c r="Z149" s="134">
        <f>T149</f>
        <v>4160000</v>
      </c>
      <c r="AA149" s="7">
        <f t="shared" si="129"/>
        <v>4160000</v>
      </c>
    </row>
    <row r="150" spans="1:27" x14ac:dyDescent="0.3">
      <c r="A150" s="350" t="s">
        <v>84</v>
      </c>
      <c r="B150" s="351"/>
      <c r="C150" s="351"/>
      <c r="D150" s="9"/>
      <c r="E150" s="10"/>
      <c r="F150" s="11"/>
      <c r="G150" s="5"/>
      <c r="H150" s="5"/>
      <c r="I150" s="6"/>
      <c r="J150" s="12">
        <f>ROUND(SUM(J130:J149),2)</f>
        <v>13809900</v>
      </c>
      <c r="L150" s="6"/>
      <c r="M150" s="12">
        <f>ROUND(SUM(M130:M149),2)</f>
        <v>16373505.27</v>
      </c>
      <c r="O150" s="6"/>
      <c r="P150" s="12">
        <f>ROUND(SUM(P130:P149),2)</f>
        <v>18729174.77</v>
      </c>
      <c r="Q150" s="63"/>
      <c r="R150" s="124"/>
      <c r="S150" s="124"/>
      <c r="T150" s="124"/>
      <c r="U150" s="199"/>
      <c r="V150" s="124"/>
      <c r="Z150" s="135"/>
      <c r="AA150" s="12">
        <f>ROUND(SUM(AA130:AA149),2)</f>
        <v>16818845.52</v>
      </c>
    </row>
    <row r="151" spans="1:27" x14ac:dyDescent="0.3">
      <c r="A151" s="1">
        <v>6</v>
      </c>
      <c r="B151" s="1"/>
      <c r="C151" s="1"/>
      <c r="D151" s="1"/>
      <c r="E151" s="1" t="s">
        <v>154</v>
      </c>
      <c r="F151" s="1"/>
      <c r="G151" s="1"/>
      <c r="H151" s="1"/>
      <c r="I151" s="1"/>
      <c r="J151" s="20"/>
      <c r="L151" s="1"/>
      <c r="M151" s="20"/>
      <c r="O151" s="1"/>
      <c r="P151" s="20"/>
      <c r="Q151" s="116"/>
      <c r="R151" s="124"/>
      <c r="S151" s="124"/>
      <c r="T151" s="124"/>
      <c r="U151" s="199"/>
      <c r="V151" s="124"/>
      <c r="Z151" s="24"/>
      <c r="AA151" s="20"/>
    </row>
    <row r="152" spans="1:27" x14ac:dyDescent="0.3">
      <c r="A152" s="17"/>
      <c r="B152" s="17"/>
      <c r="C152" s="17"/>
      <c r="D152" s="17"/>
      <c r="E152" s="19"/>
      <c r="F152" s="17"/>
      <c r="G152" s="5"/>
      <c r="H152" s="5"/>
      <c r="I152" s="6"/>
      <c r="J152" s="7"/>
      <c r="L152" s="6"/>
      <c r="M152" s="7"/>
      <c r="O152" s="6"/>
      <c r="P152" s="7"/>
      <c r="Q152" s="115"/>
      <c r="R152" s="124"/>
      <c r="S152" s="124"/>
      <c r="T152" s="124"/>
      <c r="U152" s="199"/>
      <c r="V152" s="124"/>
      <c r="Z152" s="135"/>
      <c r="AA152" s="7"/>
    </row>
    <row r="153" spans="1:27" ht="18" x14ac:dyDescent="0.3">
      <c r="A153" s="21">
        <v>6.1</v>
      </c>
      <c r="B153" s="17"/>
      <c r="C153" s="17"/>
      <c r="D153" s="17"/>
      <c r="E153" s="4" t="s">
        <v>155</v>
      </c>
      <c r="F153" s="22" t="s">
        <v>12</v>
      </c>
      <c r="G153" s="5">
        <v>1</v>
      </c>
      <c r="H153" s="5"/>
      <c r="I153" s="6">
        <v>54600</v>
      </c>
      <c r="J153" s="7">
        <f>ROUND((I153*$G153),2)</f>
        <v>54600</v>
      </c>
      <c r="L153" s="6">
        <v>52153.315499999997</v>
      </c>
      <c r="M153" s="7">
        <f>ROUND((L153*$G153),2)</f>
        <v>52153.32</v>
      </c>
      <c r="O153" s="111">
        <v>43344.537815126052</v>
      </c>
      <c r="P153" s="7">
        <f>ROUND((O153*$G153),2)</f>
        <v>43344.54</v>
      </c>
      <c r="Q153" s="115"/>
      <c r="R153" s="122">
        <f>ROUND(MIN(I153,L153,O153),2)</f>
        <v>43344.54</v>
      </c>
      <c r="S153" s="122">
        <f t="shared" ref="S153" si="161">ROUND(AVERAGE(I153,L153,O153),2)</f>
        <v>50032.62</v>
      </c>
      <c r="T153" s="122">
        <f t="shared" ref="T153" si="162">ROUND(MAX(I153,L153,O153),2)</f>
        <v>54600</v>
      </c>
      <c r="U153" s="119">
        <f t="shared" ref="U153:U178" si="163">+(T153/R153)-1</f>
        <v>0.25967422886481195</v>
      </c>
      <c r="V153" s="123">
        <f t="shared" ref="V153:V154" si="164">+ROUND(AVERAGE(R153,S153),2)</f>
        <v>46688.58</v>
      </c>
      <c r="Z153" s="134">
        <f>V153</f>
        <v>46688.58</v>
      </c>
      <c r="AA153" s="7">
        <f>ROUND((Z153*$G153),2)</f>
        <v>46688.58</v>
      </c>
    </row>
    <row r="154" spans="1:27" ht="18" x14ac:dyDescent="0.3">
      <c r="A154" s="21">
        <v>6.2</v>
      </c>
      <c r="B154" s="17"/>
      <c r="C154" s="17"/>
      <c r="D154" s="17"/>
      <c r="E154" s="4" t="s">
        <v>156</v>
      </c>
      <c r="F154" s="22" t="s">
        <v>16</v>
      </c>
      <c r="G154" s="5">
        <v>1</v>
      </c>
      <c r="H154" s="5"/>
      <c r="I154" s="6">
        <v>28600</v>
      </c>
      <c r="J154" s="7">
        <f t="shared" ref="J154:J178" si="165">ROUND((I154*$G154),2)</f>
        <v>28600</v>
      </c>
      <c r="L154" s="6">
        <v>46073.1921</v>
      </c>
      <c r="M154" s="7">
        <f t="shared" ref="M154:M178" si="166">ROUND((L154*$G154),2)</f>
        <v>46073.19</v>
      </c>
      <c r="O154" s="111">
        <v>32508.403361344539</v>
      </c>
      <c r="P154" s="7">
        <f t="shared" ref="P154:P178" si="167">ROUND((O154*$G154),2)</f>
        <v>32508.400000000001</v>
      </c>
      <c r="Q154" s="115"/>
      <c r="R154" s="122">
        <f>ROUND(MIN(I154,L154,O154),2)</f>
        <v>28600</v>
      </c>
      <c r="S154" s="122">
        <f t="shared" ref="S154" si="168">ROUND(AVERAGE(I154,L154,O154),2)</f>
        <v>35727.199999999997</v>
      </c>
      <c r="T154" s="122">
        <f t="shared" ref="T154" si="169">ROUND(MAX(I154,L154,O154),2)</f>
        <v>46073.19</v>
      </c>
      <c r="U154" s="119">
        <f t="shared" si="163"/>
        <v>0.61095069930069945</v>
      </c>
      <c r="V154" s="123">
        <f t="shared" si="164"/>
        <v>32163.599999999999</v>
      </c>
      <c r="Z154" s="134">
        <f>V154</f>
        <v>32163.599999999999</v>
      </c>
      <c r="AA154" s="7">
        <f t="shared" ref="AA154:AA178" si="170">ROUND((Z154*$G154),2)</f>
        <v>32163.599999999999</v>
      </c>
    </row>
    <row r="155" spans="1:27" ht="18" x14ac:dyDescent="0.3">
      <c r="A155" s="108">
        <v>6.3</v>
      </c>
      <c r="B155" s="17"/>
      <c r="C155" s="17"/>
      <c r="D155" s="17"/>
      <c r="E155" s="4" t="s">
        <v>157</v>
      </c>
      <c r="F155" s="22" t="s">
        <v>12</v>
      </c>
      <c r="G155" s="5">
        <v>1</v>
      </c>
      <c r="H155" s="5"/>
      <c r="I155" s="6">
        <v>45500</v>
      </c>
      <c r="J155" s="7">
        <f t="shared" si="165"/>
        <v>45500</v>
      </c>
      <c r="L155" s="6">
        <v>72160.358399999997</v>
      </c>
      <c r="M155" s="7">
        <f t="shared" si="166"/>
        <v>72160.36</v>
      </c>
      <c r="O155" s="127">
        <v>34675.63025210084</v>
      </c>
      <c r="P155" s="7">
        <f t="shared" si="167"/>
        <v>34675.629999999997</v>
      </c>
      <c r="Q155" s="115"/>
      <c r="R155" s="122">
        <f>ROUND(MIN(I155,L155),2)</f>
        <v>45500</v>
      </c>
      <c r="S155" s="122">
        <f t="shared" ref="S155" si="171">ROUND(AVERAGE(I155,L155),2)</f>
        <v>58830.18</v>
      </c>
      <c r="T155" s="122">
        <f t="shared" ref="T155" si="172">ROUND(MAX(I155,L155),2)</f>
        <v>72160.36</v>
      </c>
      <c r="U155" s="119">
        <f t="shared" si="163"/>
        <v>0.58594197802197812</v>
      </c>
      <c r="V155" s="123">
        <f t="shared" ref="V155:V178" si="173">+ROUND(AVERAGE(R155,S155),2)</f>
        <v>52165.09</v>
      </c>
      <c r="Z155" s="134">
        <f>V155</f>
        <v>52165.09</v>
      </c>
      <c r="AA155" s="7">
        <f t="shared" si="170"/>
        <v>52165.09</v>
      </c>
    </row>
    <row r="156" spans="1:27" ht="18" x14ac:dyDescent="0.3">
      <c r="A156" s="150">
        <v>6.4</v>
      </c>
      <c r="B156" s="17"/>
      <c r="C156" s="17"/>
      <c r="D156" s="17"/>
      <c r="E156" s="4" t="s">
        <v>158</v>
      </c>
      <c r="F156" s="22" t="s">
        <v>12</v>
      </c>
      <c r="G156" s="5">
        <v>1</v>
      </c>
      <c r="H156" s="5"/>
      <c r="I156" s="6">
        <v>110500</v>
      </c>
      <c r="J156" s="7">
        <f t="shared" si="165"/>
        <v>110500</v>
      </c>
      <c r="L156" s="6">
        <v>75938.491200000004</v>
      </c>
      <c r="M156" s="7">
        <f t="shared" si="166"/>
        <v>75938.490000000005</v>
      </c>
      <c r="O156" s="128">
        <v>122448.31932773109</v>
      </c>
      <c r="P156" s="7">
        <f t="shared" si="167"/>
        <v>122448.32000000001</v>
      </c>
      <c r="Q156" s="115"/>
      <c r="R156" s="122">
        <f>ROUND(MIN(I156,L156),2)</f>
        <v>75938.490000000005</v>
      </c>
      <c r="S156" s="122">
        <f t="shared" ref="S156:S158" si="174">ROUND(AVERAGE(I156,L156),2)</f>
        <v>93219.25</v>
      </c>
      <c r="T156" s="122">
        <f t="shared" ref="T156:T158" si="175">ROUND(MAX(I156,L156),2)</f>
        <v>110500</v>
      </c>
      <c r="U156" s="119">
        <f t="shared" si="163"/>
        <v>0.45512506240247852</v>
      </c>
      <c r="V156" s="123">
        <f t="shared" si="173"/>
        <v>84578.87</v>
      </c>
      <c r="Z156" s="134">
        <f>V156</f>
        <v>84578.87</v>
      </c>
      <c r="AA156" s="7">
        <f t="shared" si="170"/>
        <v>84578.87</v>
      </c>
    </row>
    <row r="157" spans="1:27" ht="18" x14ac:dyDescent="0.3">
      <c r="A157" s="150">
        <v>6.5</v>
      </c>
      <c r="B157" s="17"/>
      <c r="C157" s="17"/>
      <c r="D157" s="17"/>
      <c r="E157" s="4" t="s">
        <v>158</v>
      </c>
      <c r="F157" s="22" t="s">
        <v>16</v>
      </c>
      <c r="G157" s="5">
        <v>1</v>
      </c>
      <c r="H157" s="5"/>
      <c r="I157" s="6">
        <v>54600</v>
      </c>
      <c r="J157" s="7">
        <f t="shared" si="165"/>
        <v>54600</v>
      </c>
      <c r="L157" s="6">
        <v>61016.350200000001</v>
      </c>
      <c r="M157" s="7">
        <f t="shared" si="166"/>
        <v>61016.35</v>
      </c>
      <c r="O157" s="128">
        <v>96441.596638655465</v>
      </c>
      <c r="P157" s="7">
        <f t="shared" si="167"/>
        <v>96441.600000000006</v>
      </c>
      <c r="Q157" s="115"/>
      <c r="R157" s="122">
        <f>ROUND(MIN(I157,L157),2)</f>
        <v>54600</v>
      </c>
      <c r="S157" s="122">
        <f t="shared" si="174"/>
        <v>57808.18</v>
      </c>
      <c r="T157" s="122">
        <f t="shared" si="175"/>
        <v>61016.35</v>
      </c>
      <c r="U157" s="133">
        <f t="shared" si="163"/>
        <v>0.11751556776556771</v>
      </c>
      <c r="V157" s="123">
        <f t="shared" si="173"/>
        <v>56204.09</v>
      </c>
      <c r="Z157" s="134">
        <f>T157</f>
        <v>61016.35</v>
      </c>
      <c r="AA157" s="7">
        <f t="shared" si="170"/>
        <v>61016.35</v>
      </c>
    </row>
    <row r="158" spans="1:27" ht="18" x14ac:dyDescent="0.3">
      <c r="A158" s="42">
        <v>6.6</v>
      </c>
      <c r="B158" s="17"/>
      <c r="C158" s="17"/>
      <c r="D158" s="17"/>
      <c r="E158" s="4" t="s">
        <v>159</v>
      </c>
      <c r="F158" s="22" t="s">
        <v>16</v>
      </c>
      <c r="G158" s="5">
        <v>1</v>
      </c>
      <c r="H158" s="5"/>
      <c r="I158" s="6">
        <v>84500</v>
      </c>
      <c r="J158" s="7">
        <f t="shared" si="165"/>
        <v>84500</v>
      </c>
      <c r="L158" s="6">
        <v>108131.7432</v>
      </c>
      <c r="M158" s="7">
        <f t="shared" si="166"/>
        <v>108131.74</v>
      </c>
      <c r="O158" s="127">
        <v>50929.831932773108</v>
      </c>
      <c r="P158" s="7">
        <f t="shared" si="167"/>
        <v>50929.83</v>
      </c>
      <c r="Q158" s="115"/>
      <c r="R158" s="122">
        <f>ROUND(MIN(I158,L158),2)</f>
        <v>84500</v>
      </c>
      <c r="S158" s="122">
        <f t="shared" si="174"/>
        <v>96315.87</v>
      </c>
      <c r="T158" s="122">
        <f t="shared" si="175"/>
        <v>108131.74</v>
      </c>
      <c r="U158" s="119">
        <f t="shared" si="163"/>
        <v>0.27966556213017757</v>
      </c>
      <c r="V158" s="123">
        <f t="shared" si="173"/>
        <v>90407.94</v>
      </c>
      <c r="Z158" s="134">
        <f>V158</f>
        <v>90407.94</v>
      </c>
      <c r="AA158" s="7">
        <f t="shared" si="170"/>
        <v>90407.94</v>
      </c>
    </row>
    <row r="159" spans="1:27" ht="18" x14ac:dyDescent="0.3">
      <c r="A159" s="108">
        <v>6.7</v>
      </c>
      <c r="B159" s="17"/>
      <c r="C159" s="17"/>
      <c r="D159" s="17"/>
      <c r="E159" s="4" t="s">
        <v>160</v>
      </c>
      <c r="F159" s="22" t="s">
        <v>12</v>
      </c>
      <c r="G159" s="5">
        <v>1</v>
      </c>
      <c r="H159" s="5"/>
      <c r="I159" s="6">
        <v>143000</v>
      </c>
      <c r="J159" s="7">
        <f t="shared" si="165"/>
        <v>143000</v>
      </c>
      <c r="L159" s="6">
        <v>145807.98569999999</v>
      </c>
      <c r="M159" s="7">
        <f t="shared" si="166"/>
        <v>145807.99</v>
      </c>
      <c r="O159" s="111">
        <v>154956.72268907563</v>
      </c>
      <c r="P159" s="7">
        <f t="shared" si="167"/>
        <v>154956.72</v>
      </c>
      <c r="Q159" s="115"/>
      <c r="R159" s="122">
        <f>ROUND(MIN(I159,L159,O159),2)</f>
        <v>143000</v>
      </c>
      <c r="S159" s="122">
        <f t="shared" ref="S159:S175" si="176">ROUND(AVERAGE(I159,L159,O159),2)</f>
        <v>147921.57</v>
      </c>
      <c r="T159" s="122">
        <f t="shared" ref="T159:T175" si="177">ROUND(MAX(I159,L159,O159),2)</f>
        <v>154956.72</v>
      </c>
      <c r="U159" s="133">
        <f t="shared" si="163"/>
        <v>8.3613426573426519E-2</v>
      </c>
      <c r="V159" s="123">
        <f t="shared" si="173"/>
        <v>145460.79</v>
      </c>
      <c r="Z159" s="134">
        <f>T159</f>
        <v>154956.72</v>
      </c>
      <c r="AA159" s="7">
        <f t="shared" si="170"/>
        <v>154956.72</v>
      </c>
    </row>
    <row r="160" spans="1:27" ht="18" x14ac:dyDescent="0.3">
      <c r="A160" s="108">
        <v>6.8</v>
      </c>
      <c r="B160" s="17"/>
      <c r="C160" s="17"/>
      <c r="D160" s="17"/>
      <c r="E160" s="4" t="s">
        <v>161</v>
      </c>
      <c r="F160" s="22" t="s">
        <v>12</v>
      </c>
      <c r="G160" s="5">
        <v>1</v>
      </c>
      <c r="H160" s="5"/>
      <c r="I160" s="6">
        <v>123500</v>
      </c>
      <c r="J160" s="7">
        <f t="shared" si="165"/>
        <v>123500</v>
      </c>
      <c r="L160" s="131">
        <v>88195.169399999999</v>
      </c>
      <c r="M160" s="7">
        <f t="shared" si="166"/>
        <v>88195.17</v>
      </c>
      <c r="O160" s="111">
        <v>117030.25210084034</v>
      </c>
      <c r="P160" s="7">
        <f t="shared" si="167"/>
        <v>117030.25</v>
      </c>
      <c r="Q160" s="115"/>
      <c r="R160" s="122">
        <f>ROUND(MIN(I160,O160),2)</f>
        <v>117030.25</v>
      </c>
      <c r="S160" s="122">
        <f>ROUND(AVERAGE(I160,O160),2)</f>
        <v>120265.13</v>
      </c>
      <c r="T160" s="122">
        <f>ROUND(MAX(I160,O160),2)</f>
        <v>123500</v>
      </c>
      <c r="U160" s="133">
        <f t="shared" si="163"/>
        <v>5.5282715366326229E-2</v>
      </c>
      <c r="V160" s="123">
        <f t="shared" si="173"/>
        <v>118647.69</v>
      </c>
      <c r="Z160" s="134">
        <f>T160</f>
        <v>123500</v>
      </c>
      <c r="AA160" s="7">
        <f t="shared" si="170"/>
        <v>123500</v>
      </c>
    </row>
    <row r="161" spans="1:27" ht="18" x14ac:dyDescent="0.3">
      <c r="A161" s="108">
        <v>6.9</v>
      </c>
      <c r="B161" s="17"/>
      <c r="C161" s="17"/>
      <c r="D161" s="17"/>
      <c r="E161" s="4" t="s">
        <v>162</v>
      </c>
      <c r="F161" s="22" t="s">
        <v>16</v>
      </c>
      <c r="G161" s="5">
        <v>1</v>
      </c>
      <c r="H161" s="5"/>
      <c r="I161" s="6">
        <v>18200</v>
      </c>
      <c r="J161" s="7">
        <f t="shared" si="165"/>
        <v>18200</v>
      </c>
      <c r="L161" s="6">
        <v>20916.959699999999</v>
      </c>
      <c r="M161" s="7">
        <f t="shared" si="166"/>
        <v>20916.96</v>
      </c>
      <c r="O161" s="111">
        <v>27090.336134453784</v>
      </c>
      <c r="P161" s="7">
        <f t="shared" si="167"/>
        <v>27090.34</v>
      </c>
      <c r="Q161" s="115"/>
      <c r="R161" s="122">
        <f>ROUND(MIN(I161,L161,O161),2)</f>
        <v>18200</v>
      </c>
      <c r="S161" s="122">
        <f t="shared" si="176"/>
        <v>22069.1</v>
      </c>
      <c r="T161" s="122">
        <f t="shared" si="177"/>
        <v>27090.34</v>
      </c>
      <c r="U161" s="119">
        <f t="shared" si="163"/>
        <v>0.48848021978021983</v>
      </c>
      <c r="V161" s="123">
        <f t="shared" si="173"/>
        <v>20134.55</v>
      </c>
      <c r="Z161" s="134">
        <f>V161</f>
        <v>20134.55</v>
      </c>
      <c r="AA161" s="7">
        <f t="shared" si="170"/>
        <v>20134.55</v>
      </c>
    </row>
    <row r="162" spans="1:27" ht="36" x14ac:dyDescent="0.3">
      <c r="A162" s="151">
        <v>6.1</v>
      </c>
      <c r="B162" s="17"/>
      <c r="C162" s="17"/>
      <c r="D162" s="17"/>
      <c r="E162" s="4" t="s">
        <v>163</v>
      </c>
      <c r="F162" s="22" t="s">
        <v>12</v>
      </c>
      <c r="G162" s="5">
        <v>1</v>
      </c>
      <c r="H162" s="5"/>
      <c r="I162" s="6">
        <v>36400</v>
      </c>
      <c r="J162" s="7">
        <f t="shared" si="165"/>
        <v>36400</v>
      </c>
      <c r="L162" s="6">
        <v>29671.200000000001</v>
      </c>
      <c r="M162" s="7">
        <f t="shared" si="166"/>
        <v>29671.200000000001</v>
      </c>
      <c r="O162" s="111">
        <v>37926.470588235294</v>
      </c>
      <c r="P162" s="7">
        <f t="shared" si="167"/>
        <v>37926.47</v>
      </c>
      <c r="Q162" s="115"/>
      <c r="R162" s="122">
        <f>ROUND(MIN(I162,L162,O162),2)</f>
        <v>29671.200000000001</v>
      </c>
      <c r="S162" s="122">
        <f t="shared" si="176"/>
        <v>34665.89</v>
      </c>
      <c r="T162" s="122">
        <f t="shared" si="177"/>
        <v>37926.47</v>
      </c>
      <c r="U162" s="119">
        <f t="shared" si="163"/>
        <v>0.27822501280703182</v>
      </c>
      <c r="V162" s="123">
        <f t="shared" si="173"/>
        <v>32168.55</v>
      </c>
      <c r="Z162" s="134">
        <f>V162</f>
        <v>32168.55</v>
      </c>
      <c r="AA162" s="7">
        <f t="shared" si="170"/>
        <v>32168.55</v>
      </c>
    </row>
    <row r="163" spans="1:27" ht="18" x14ac:dyDescent="0.3">
      <c r="A163" s="108">
        <v>6.11</v>
      </c>
      <c r="B163" s="17"/>
      <c r="C163" s="17"/>
      <c r="D163" s="17"/>
      <c r="E163" s="4" t="s">
        <v>164</v>
      </c>
      <c r="F163" s="22" t="s">
        <v>16</v>
      </c>
      <c r="G163" s="5">
        <v>1</v>
      </c>
      <c r="H163" s="5"/>
      <c r="I163" s="131">
        <v>41600</v>
      </c>
      <c r="J163" s="7">
        <f t="shared" si="165"/>
        <v>41600</v>
      </c>
      <c r="L163" s="6">
        <v>101606.5518</v>
      </c>
      <c r="M163" s="7">
        <f t="shared" si="166"/>
        <v>101606.55</v>
      </c>
      <c r="O163" s="111">
        <v>80187.394957983197</v>
      </c>
      <c r="P163" s="7">
        <f t="shared" si="167"/>
        <v>80187.39</v>
      </c>
      <c r="Q163" s="115"/>
      <c r="R163" s="122">
        <f>ROUND(MIN(L163,O163),2)</f>
        <v>80187.39</v>
      </c>
      <c r="S163" s="122">
        <f t="shared" ref="S163" si="178">ROUND(AVERAGE(L163,O163),2)</f>
        <v>90896.97</v>
      </c>
      <c r="T163" s="122">
        <f t="shared" ref="T163" si="179">ROUND(MAX(L163,O163),2)</f>
        <v>101606.55</v>
      </c>
      <c r="U163" s="119">
        <f t="shared" si="163"/>
        <v>0.26711381926759303</v>
      </c>
      <c r="V163" s="123">
        <f t="shared" si="173"/>
        <v>85542.18</v>
      </c>
      <c r="Z163" s="134">
        <f>V163</f>
        <v>85542.18</v>
      </c>
      <c r="AA163" s="7">
        <f t="shared" si="170"/>
        <v>85542.18</v>
      </c>
    </row>
    <row r="164" spans="1:27" ht="18" x14ac:dyDescent="0.3">
      <c r="A164" s="151">
        <v>6.12</v>
      </c>
      <c r="B164" s="17"/>
      <c r="C164" s="17"/>
      <c r="D164" s="17"/>
      <c r="E164" s="4" t="s">
        <v>165</v>
      </c>
      <c r="F164" s="22" t="s">
        <v>12</v>
      </c>
      <c r="G164" s="5">
        <v>1</v>
      </c>
      <c r="H164" s="5"/>
      <c r="I164" s="129">
        <v>182000</v>
      </c>
      <c r="J164" s="7">
        <f t="shared" si="165"/>
        <v>182000</v>
      </c>
      <c r="L164" s="6">
        <v>108730.1124</v>
      </c>
      <c r="M164" s="7">
        <f t="shared" si="166"/>
        <v>108730.11</v>
      </c>
      <c r="O164" s="111">
        <v>170127.31092436978</v>
      </c>
      <c r="P164" s="7">
        <f t="shared" si="167"/>
        <v>170127.31</v>
      </c>
      <c r="Q164" s="115"/>
      <c r="R164" s="122">
        <f>ROUND(MIN(L164,O164),2)</f>
        <v>108730.11</v>
      </c>
      <c r="S164" s="122">
        <f t="shared" ref="S164" si="180">ROUND(AVERAGE(L164,O164),2)</f>
        <v>139428.71</v>
      </c>
      <c r="T164" s="122">
        <f t="shared" ref="T164" si="181">ROUND(MAX(L164,O164),2)</f>
        <v>170127.31</v>
      </c>
      <c r="U164" s="119">
        <f t="shared" si="163"/>
        <v>0.56467523117561447</v>
      </c>
      <c r="V164" s="123">
        <f t="shared" si="173"/>
        <v>124079.41</v>
      </c>
      <c r="Z164" s="134">
        <f>V164</f>
        <v>124079.41</v>
      </c>
      <c r="AA164" s="7">
        <f t="shared" si="170"/>
        <v>124079.41</v>
      </c>
    </row>
    <row r="165" spans="1:27" ht="18" x14ac:dyDescent="0.3">
      <c r="A165" s="151">
        <v>6.13</v>
      </c>
      <c r="B165" s="17"/>
      <c r="C165" s="17"/>
      <c r="D165" s="17"/>
      <c r="E165" s="4" t="s">
        <v>166</v>
      </c>
      <c r="F165" s="22" t="s">
        <v>12</v>
      </c>
      <c r="G165" s="5">
        <v>1</v>
      </c>
      <c r="H165" s="5"/>
      <c r="I165" s="129">
        <v>136500</v>
      </c>
      <c r="J165" s="7">
        <f t="shared" si="165"/>
        <v>136500</v>
      </c>
      <c r="L165" s="6">
        <v>90421.745699999999</v>
      </c>
      <c r="M165" s="7">
        <f t="shared" si="166"/>
        <v>90421.75</v>
      </c>
      <c r="O165" s="128">
        <v>138702.52100840336</v>
      </c>
      <c r="P165" s="7">
        <f t="shared" si="167"/>
        <v>138702.51999999999</v>
      </c>
      <c r="Q165" s="115"/>
      <c r="R165" s="122">
        <f>ROUND(MIN(L165),2)</f>
        <v>90421.75</v>
      </c>
      <c r="S165" s="122">
        <f t="shared" ref="S165" si="182">ROUND(AVERAGE(L165),2)</f>
        <v>90421.75</v>
      </c>
      <c r="T165" s="122">
        <f t="shared" ref="T165" si="183">ROUND(MAX(L165),2)</f>
        <v>90421.75</v>
      </c>
      <c r="U165" s="140">
        <f t="shared" si="163"/>
        <v>0</v>
      </c>
      <c r="V165" s="123">
        <f t="shared" si="173"/>
        <v>90421.75</v>
      </c>
      <c r="Z165" s="134">
        <f>V165</f>
        <v>90421.75</v>
      </c>
      <c r="AA165" s="7">
        <f t="shared" si="170"/>
        <v>90421.75</v>
      </c>
    </row>
    <row r="166" spans="1:27" ht="18" x14ac:dyDescent="0.3">
      <c r="A166" s="108">
        <v>6.14</v>
      </c>
      <c r="B166" s="17"/>
      <c r="C166" s="17"/>
      <c r="D166" s="17"/>
      <c r="E166" s="4" t="s">
        <v>167</v>
      </c>
      <c r="F166" s="22" t="s">
        <v>16</v>
      </c>
      <c r="G166" s="5">
        <v>1</v>
      </c>
      <c r="H166" s="5"/>
      <c r="I166" s="129">
        <v>123500</v>
      </c>
      <c r="J166" s="7">
        <f t="shared" si="165"/>
        <v>123500</v>
      </c>
      <c r="L166" s="6">
        <v>59421.523199999996</v>
      </c>
      <c r="M166" s="7">
        <f t="shared" si="166"/>
        <v>59421.52</v>
      </c>
      <c r="O166" s="111">
        <v>68267.647058823524</v>
      </c>
      <c r="P166" s="7">
        <f t="shared" si="167"/>
        <v>68267.649999999994</v>
      </c>
      <c r="Q166" s="115"/>
      <c r="R166" s="122">
        <f>ROUND(MIN(L166,O166),2)</f>
        <v>59421.52</v>
      </c>
      <c r="S166" s="122">
        <f t="shared" ref="S166" si="184">ROUND(AVERAGE(L166,O166),2)</f>
        <v>63844.59</v>
      </c>
      <c r="T166" s="122">
        <f t="shared" ref="T166" si="185">ROUND(MAX(L166,O166),2)</f>
        <v>68267.649999999994</v>
      </c>
      <c r="U166" s="133">
        <f t="shared" si="163"/>
        <v>0.14887081313301986</v>
      </c>
      <c r="V166" s="123">
        <f t="shared" si="173"/>
        <v>61633.06</v>
      </c>
      <c r="Z166" s="134">
        <f>T166</f>
        <v>68267.649999999994</v>
      </c>
      <c r="AA166" s="7">
        <f t="shared" si="170"/>
        <v>68267.649999999994</v>
      </c>
    </row>
    <row r="167" spans="1:27" ht="18" x14ac:dyDescent="0.3">
      <c r="A167" s="151">
        <v>6.15</v>
      </c>
      <c r="B167" s="17"/>
      <c r="C167" s="17"/>
      <c r="D167" s="17"/>
      <c r="E167" s="4" t="s">
        <v>168</v>
      </c>
      <c r="F167" s="22" t="s">
        <v>16</v>
      </c>
      <c r="G167" s="5">
        <v>1</v>
      </c>
      <c r="H167" s="5"/>
      <c r="I167" s="6">
        <v>58200</v>
      </c>
      <c r="J167" s="7">
        <f t="shared" si="165"/>
        <v>58200</v>
      </c>
      <c r="L167" s="129">
        <v>98905.236300000004</v>
      </c>
      <c r="M167" s="7">
        <f t="shared" si="166"/>
        <v>98905.24</v>
      </c>
      <c r="O167" s="111">
        <v>58515.126050420171</v>
      </c>
      <c r="P167" s="7">
        <f t="shared" si="167"/>
        <v>58515.13</v>
      </c>
      <c r="Q167" s="115"/>
      <c r="R167" s="122">
        <f>ROUND(MIN(I167,O167),2)</f>
        <v>58200</v>
      </c>
      <c r="S167" s="122">
        <f>ROUND(AVERAGE(I167,O167),2)</f>
        <v>58357.56</v>
      </c>
      <c r="T167" s="122">
        <f>ROUND(MAX(I167,O167),2)</f>
        <v>58515.13</v>
      </c>
      <c r="U167" s="133">
        <f t="shared" si="163"/>
        <v>5.4146048109964262E-3</v>
      </c>
      <c r="V167" s="123">
        <f t="shared" si="173"/>
        <v>58278.78</v>
      </c>
      <c r="Z167" s="134">
        <f>T167</f>
        <v>58515.13</v>
      </c>
      <c r="AA167" s="7">
        <f t="shared" si="170"/>
        <v>58515.13</v>
      </c>
    </row>
    <row r="168" spans="1:27" ht="36" x14ac:dyDescent="0.3">
      <c r="A168" s="108">
        <v>6.16</v>
      </c>
      <c r="B168" s="17"/>
      <c r="C168" s="17"/>
      <c r="D168" s="17"/>
      <c r="E168" s="4" t="s">
        <v>169</v>
      </c>
      <c r="F168" s="22" t="s">
        <v>12</v>
      </c>
      <c r="G168" s="5">
        <v>1</v>
      </c>
      <c r="H168" s="5"/>
      <c r="I168" s="6">
        <v>156000</v>
      </c>
      <c r="J168" s="7">
        <f t="shared" si="165"/>
        <v>156000</v>
      </c>
      <c r="L168" s="129">
        <v>184552.39139999999</v>
      </c>
      <c r="M168" s="7">
        <f t="shared" si="166"/>
        <v>184552.39</v>
      </c>
      <c r="O168" s="111">
        <v>154956.72268907563</v>
      </c>
      <c r="P168" s="7">
        <f t="shared" si="167"/>
        <v>154956.72</v>
      </c>
      <c r="Q168" s="115"/>
      <c r="R168" s="122">
        <f>ROUND(MIN(I168,O168),2)</f>
        <v>154956.72</v>
      </c>
      <c r="S168" s="122">
        <f>ROUND(AVERAGE(I168,O168),2)</f>
        <v>155478.35999999999</v>
      </c>
      <c r="T168" s="122">
        <f>ROUND(MAX(I168,O168),2)</f>
        <v>156000</v>
      </c>
      <c r="U168" s="133">
        <f t="shared" si="163"/>
        <v>6.732718658474468E-3</v>
      </c>
      <c r="V168" s="123">
        <f t="shared" si="173"/>
        <v>155217.54</v>
      </c>
      <c r="Z168" s="134">
        <f>T168</f>
        <v>156000</v>
      </c>
      <c r="AA168" s="7">
        <f t="shared" si="170"/>
        <v>156000</v>
      </c>
    </row>
    <row r="169" spans="1:27" ht="54" x14ac:dyDescent="0.3">
      <c r="A169" s="151">
        <v>6.17</v>
      </c>
      <c r="B169" s="17"/>
      <c r="C169" s="17"/>
      <c r="D169" s="17"/>
      <c r="E169" s="4" t="s">
        <v>170</v>
      </c>
      <c r="F169" s="22" t="s">
        <v>12</v>
      </c>
      <c r="G169" s="5">
        <v>1</v>
      </c>
      <c r="H169" s="5"/>
      <c r="I169" s="6">
        <v>214520</v>
      </c>
      <c r="J169" s="7">
        <f t="shared" si="165"/>
        <v>214520</v>
      </c>
      <c r="L169" s="6">
        <v>214951.7721</v>
      </c>
      <c r="M169" s="7">
        <f t="shared" si="166"/>
        <v>214951.77</v>
      </c>
      <c r="O169" s="127">
        <v>159291.17647058825</v>
      </c>
      <c r="P169" s="7">
        <f t="shared" si="167"/>
        <v>159291.18</v>
      </c>
      <c r="Q169" s="115"/>
      <c r="R169" s="122">
        <f>ROUND(MIN(I169,L169),2)</f>
        <v>214520</v>
      </c>
      <c r="S169" s="122">
        <f t="shared" ref="S169" si="186">ROUND(AVERAGE(I169,L169),2)</f>
        <v>214735.89</v>
      </c>
      <c r="T169" s="122">
        <f t="shared" ref="T169" si="187">ROUND(MAX(I169,L169),2)</f>
        <v>214951.77</v>
      </c>
      <c r="U169" s="133">
        <f t="shared" si="163"/>
        <v>2.0127260861457774E-3</v>
      </c>
      <c r="V169" s="123">
        <f t="shared" si="173"/>
        <v>214627.95</v>
      </c>
      <c r="Z169" s="134">
        <f>T169</f>
        <v>214951.77</v>
      </c>
      <c r="AA169" s="7">
        <f t="shared" si="170"/>
        <v>214951.77</v>
      </c>
    </row>
    <row r="170" spans="1:27" ht="36" x14ac:dyDescent="0.3">
      <c r="A170" s="108">
        <v>6.18</v>
      </c>
      <c r="B170" s="17"/>
      <c r="C170" s="17"/>
      <c r="D170" s="17"/>
      <c r="E170" s="4" t="s">
        <v>171</v>
      </c>
      <c r="F170" s="22" t="s">
        <v>12</v>
      </c>
      <c r="G170" s="5">
        <v>1</v>
      </c>
      <c r="H170" s="5"/>
      <c r="I170" s="129">
        <v>3312000</v>
      </c>
      <c r="J170" s="7">
        <f t="shared" si="165"/>
        <v>3312000</v>
      </c>
      <c r="L170" s="135">
        <v>160824.08549999999</v>
      </c>
      <c r="M170" s="7">
        <f t="shared" si="166"/>
        <v>160824.09</v>
      </c>
      <c r="O170" s="134">
        <v>680509.24369747913</v>
      </c>
      <c r="P170" s="7">
        <f t="shared" si="167"/>
        <v>680509.24</v>
      </c>
      <c r="Q170" s="115"/>
      <c r="R170" s="122">
        <f>ROUND(MIN(L170,O170),2)</f>
        <v>160824.09</v>
      </c>
      <c r="S170" s="122">
        <f>ROUND(AVERAGE(L170,O170),2)</f>
        <v>420666.66</v>
      </c>
      <c r="T170" s="122">
        <f>ROUND(MAX(L170,O170),2)</f>
        <v>680509.24</v>
      </c>
      <c r="U170" s="119">
        <f t="shared" si="163"/>
        <v>3.2313887179464222</v>
      </c>
      <c r="V170" s="123">
        <f t="shared" si="173"/>
        <v>290745.38</v>
      </c>
      <c r="W170" s="294"/>
      <c r="X170" s="295"/>
      <c r="Y170" s="295"/>
      <c r="Z170" s="134">
        <f>V170</f>
        <v>290745.38</v>
      </c>
      <c r="AA170" s="7">
        <f t="shared" si="170"/>
        <v>290745.38</v>
      </c>
    </row>
    <row r="171" spans="1:27" ht="18" x14ac:dyDescent="0.3">
      <c r="A171" s="151">
        <v>6.19</v>
      </c>
      <c r="B171" s="17"/>
      <c r="C171" s="17"/>
      <c r="D171" s="17"/>
      <c r="E171" s="4" t="s">
        <v>172</v>
      </c>
      <c r="F171" s="22" t="s">
        <v>16</v>
      </c>
      <c r="G171" s="5">
        <v>1</v>
      </c>
      <c r="H171" s="5"/>
      <c r="I171" s="129">
        <v>117000</v>
      </c>
      <c r="J171" s="7">
        <f t="shared" si="165"/>
        <v>117000</v>
      </c>
      <c r="L171" s="6">
        <v>72330.967799999999</v>
      </c>
      <c r="M171" s="7">
        <f t="shared" si="166"/>
        <v>72330.97</v>
      </c>
      <c r="O171" s="127">
        <v>16254.20168067227</v>
      </c>
      <c r="P171" s="7">
        <f t="shared" si="167"/>
        <v>16254.2</v>
      </c>
      <c r="Q171" s="115"/>
      <c r="R171" s="122">
        <f>ROUND(MIN(L171,O171),2)</f>
        <v>16254.2</v>
      </c>
      <c r="S171" s="122">
        <f>ROUND(AVERAGE(L171,O171),2)</f>
        <v>44292.58</v>
      </c>
      <c r="T171" s="122">
        <f>ROUND(MAX(L171,O171),2)</f>
        <v>72330.97</v>
      </c>
      <c r="U171" s="119">
        <f t="shared" si="163"/>
        <v>3.4499864650367291</v>
      </c>
      <c r="V171" s="123">
        <f t="shared" si="173"/>
        <v>30273.39</v>
      </c>
      <c r="Z171" s="134">
        <f>V171</f>
        <v>30273.39</v>
      </c>
      <c r="AA171" s="7">
        <f t="shared" si="170"/>
        <v>30273.39</v>
      </c>
    </row>
    <row r="172" spans="1:27" ht="18" x14ac:dyDescent="0.3">
      <c r="A172" s="151">
        <v>6.2</v>
      </c>
      <c r="B172" s="17"/>
      <c r="C172" s="17"/>
      <c r="D172" s="17"/>
      <c r="E172" s="4" t="s">
        <v>173</v>
      </c>
      <c r="F172" s="22" t="s">
        <v>16</v>
      </c>
      <c r="G172" s="5">
        <v>1</v>
      </c>
      <c r="H172" s="5"/>
      <c r="I172" s="6">
        <v>54600</v>
      </c>
      <c r="J172" s="7">
        <f t="shared" si="165"/>
        <v>54600</v>
      </c>
      <c r="L172" s="129">
        <v>142174.5</v>
      </c>
      <c r="M172" s="7">
        <f t="shared" si="166"/>
        <v>142174.5</v>
      </c>
      <c r="O172" s="111">
        <v>63933.193277310922</v>
      </c>
      <c r="P172" s="7">
        <f t="shared" si="167"/>
        <v>63933.19</v>
      </c>
      <c r="Q172" s="115"/>
      <c r="R172" s="122">
        <f>ROUND(MIN(I172,O172),2)</f>
        <v>54600</v>
      </c>
      <c r="S172" s="122">
        <f>ROUND(AVERAGE(I172,O172),2)</f>
        <v>59266.6</v>
      </c>
      <c r="T172" s="122">
        <f>ROUND(MAX(I172,O172),2)</f>
        <v>63933.19</v>
      </c>
      <c r="U172" s="133">
        <f t="shared" si="163"/>
        <v>0.17093754578754572</v>
      </c>
      <c r="V172" s="123">
        <f t="shared" si="173"/>
        <v>56933.3</v>
      </c>
      <c r="Z172" s="134">
        <f>T172</f>
        <v>63933.19</v>
      </c>
      <c r="AA172" s="7">
        <f t="shared" si="170"/>
        <v>63933.19</v>
      </c>
    </row>
    <row r="173" spans="1:27" ht="18" x14ac:dyDescent="0.3">
      <c r="A173" s="151">
        <v>6.21</v>
      </c>
      <c r="B173" s="17"/>
      <c r="C173" s="17"/>
      <c r="D173" s="17"/>
      <c r="E173" s="4" t="s">
        <v>174</v>
      </c>
      <c r="F173" s="22" t="s">
        <v>12</v>
      </c>
      <c r="G173" s="5">
        <v>1</v>
      </c>
      <c r="H173" s="5"/>
      <c r="I173" s="6">
        <v>240500</v>
      </c>
      <c r="J173" s="7">
        <f t="shared" si="165"/>
        <v>240500</v>
      </c>
      <c r="L173" s="6">
        <v>352345.5</v>
      </c>
      <c r="M173" s="7">
        <f t="shared" si="166"/>
        <v>352345.5</v>
      </c>
      <c r="O173" s="111">
        <v>244896.63865546219</v>
      </c>
      <c r="P173" s="7">
        <f t="shared" si="167"/>
        <v>244896.64000000001</v>
      </c>
      <c r="Q173" s="115"/>
      <c r="R173" s="122">
        <f>ROUND(MIN(I173,L173,O173),2)</f>
        <v>240500</v>
      </c>
      <c r="S173" s="122">
        <f t="shared" si="176"/>
        <v>279247.38</v>
      </c>
      <c r="T173" s="122">
        <f t="shared" si="177"/>
        <v>352345.5</v>
      </c>
      <c r="U173" s="119">
        <f t="shared" si="163"/>
        <v>0.46505405405405398</v>
      </c>
      <c r="V173" s="123">
        <f t="shared" si="173"/>
        <v>259873.69</v>
      </c>
      <c r="Z173" s="134">
        <f>V173</f>
        <v>259873.69</v>
      </c>
      <c r="AA173" s="7">
        <f t="shared" si="170"/>
        <v>259873.69</v>
      </c>
    </row>
    <row r="174" spans="1:27" ht="18" x14ac:dyDescent="0.3">
      <c r="A174" s="108">
        <v>6.22</v>
      </c>
      <c r="B174" s="17"/>
      <c r="C174" s="17"/>
      <c r="D174" s="17"/>
      <c r="E174" s="4" t="s">
        <v>175</v>
      </c>
      <c r="F174" s="22" t="s">
        <v>16</v>
      </c>
      <c r="G174" s="5">
        <v>1</v>
      </c>
      <c r="H174" s="5"/>
      <c r="I174" s="129">
        <v>149500</v>
      </c>
      <c r="J174" s="7">
        <f t="shared" si="165"/>
        <v>149500</v>
      </c>
      <c r="L174" s="6">
        <v>55540.777499999997</v>
      </c>
      <c r="M174" s="7">
        <f t="shared" si="166"/>
        <v>55540.78</v>
      </c>
      <c r="O174" s="111">
        <v>74769.327731092446</v>
      </c>
      <c r="P174" s="7">
        <f t="shared" si="167"/>
        <v>74769.33</v>
      </c>
      <c r="Q174" s="115"/>
      <c r="R174" s="122">
        <f>ROUND(MIN(L174,O174),2)</f>
        <v>55540.78</v>
      </c>
      <c r="S174" s="122">
        <f t="shared" ref="S174" si="188">ROUND(AVERAGE(L174,O174),2)</f>
        <v>65155.05</v>
      </c>
      <c r="T174" s="122">
        <f t="shared" ref="T174" si="189">ROUND(MAX(L174,O174),2)</f>
        <v>74769.33</v>
      </c>
      <c r="U174" s="119">
        <f t="shared" si="163"/>
        <v>0.34620597694162747</v>
      </c>
      <c r="V174" s="123">
        <f t="shared" si="173"/>
        <v>60347.92</v>
      </c>
      <c r="Z174" s="134">
        <f>V174</f>
        <v>60347.92</v>
      </c>
      <c r="AA174" s="7">
        <f t="shared" si="170"/>
        <v>60347.92</v>
      </c>
    </row>
    <row r="175" spans="1:27" ht="36" x14ac:dyDescent="0.3">
      <c r="A175" s="151">
        <v>6.23</v>
      </c>
      <c r="B175" s="17"/>
      <c r="C175" s="17"/>
      <c r="D175" s="17"/>
      <c r="E175" s="4" t="s">
        <v>176</v>
      </c>
      <c r="F175" s="22" t="s">
        <v>12</v>
      </c>
      <c r="G175" s="5">
        <v>1</v>
      </c>
      <c r="H175" s="5"/>
      <c r="I175" s="6">
        <v>15600</v>
      </c>
      <c r="J175" s="7">
        <f t="shared" si="165"/>
        <v>15600</v>
      </c>
      <c r="L175" s="6">
        <v>14217.45</v>
      </c>
      <c r="M175" s="7">
        <f t="shared" si="166"/>
        <v>14217.45</v>
      </c>
      <c r="O175" s="111">
        <v>13003.361344537816</v>
      </c>
      <c r="P175" s="7">
        <f t="shared" si="167"/>
        <v>13003.36</v>
      </c>
      <c r="Q175" s="115"/>
      <c r="R175" s="122">
        <f>ROUND(MIN(I175,L175,O175),2)</f>
        <v>13003.36</v>
      </c>
      <c r="S175" s="122">
        <f t="shared" si="176"/>
        <v>14273.6</v>
      </c>
      <c r="T175" s="122">
        <f t="shared" si="177"/>
        <v>15600</v>
      </c>
      <c r="U175" s="133">
        <f t="shared" si="163"/>
        <v>0.1996899262959726</v>
      </c>
      <c r="V175" s="123">
        <f t="shared" si="173"/>
        <v>13638.48</v>
      </c>
      <c r="Z175" s="134">
        <f>T175</f>
        <v>15600</v>
      </c>
      <c r="AA175" s="7">
        <f t="shared" si="170"/>
        <v>15600</v>
      </c>
    </row>
    <row r="176" spans="1:27" ht="36" x14ac:dyDescent="0.3">
      <c r="A176" s="108">
        <v>6.24</v>
      </c>
      <c r="B176" s="17"/>
      <c r="C176" s="17"/>
      <c r="D176" s="17"/>
      <c r="E176" s="4" t="s">
        <v>177</v>
      </c>
      <c r="F176" s="22" t="s">
        <v>12</v>
      </c>
      <c r="G176" s="5">
        <v>1</v>
      </c>
      <c r="H176" s="5"/>
      <c r="I176" s="6">
        <v>36400</v>
      </c>
      <c r="J176" s="7">
        <f t="shared" si="165"/>
        <v>36400</v>
      </c>
      <c r="L176" s="129">
        <v>226958.71770000001</v>
      </c>
      <c r="M176" s="7">
        <f t="shared" si="166"/>
        <v>226958.72</v>
      </c>
      <c r="O176" s="111">
        <v>85605.462184873948</v>
      </c>
      <c r="P176" s="7">
        <f t="shared" si="167"/>
        <v>85605.46</v>
      </c>
      <c r="Q176" s="115"/>
      <c r="R176" s="122">
        <f>ROUND(MIN(I176,O176),2)</f>
        <v>36400</v>
      </c>
      <c r="S176" s="122">
        <f>ROUND(AVERAGE(I176,O176),2)</f>
        <v>61002.73</v>
      </c>
      <c r="T176" s="122">
        <f>ROUND(MAX(I176,O176),2)</f>
        <v>85605.46</v>
      </c>
      <c r="U176" s="119">
        <f t="shared" si="163"/>
        <v>1.3517983516483518</v>
      </c>
      <c r="V176" s="123">
        <f t="shared" si="173"/>
        <v>48701.37</v>
      </c>
      <c r="Z176" s="134">
        <f>V176</f>
        <v>48701.37</v>
      </c>
      <c r="AA176" s="7">
        <f t="shared" si="170"/>
        <v>48701.37</v>
      </c>
    </row>
    <row r="177" spans="1:27" ht="18" x14ac:dyDescent="0.3">
      <c r="A177" s="151">
        <v>6.25</v>
      </c>
      <c r="B177" s="17"/>
      <c r="C177" s="17"/>
      <c r="D177" s="17"/>
      <c r="E177" s="4" t="s">
        <v>178</v>
      </c>
      <c r="F177" s="22" t="s">
        <v>16</v>
      </c>
      <c r="G177" s="5">
        <v>1</v>
      </c>
      <c r="H177" s="5"/>
      <c r="I177" s="6">
        <v>28600</v>
      </c>
      <c r="J177" s="7">
        <f t="shared" si="165"/>
        <v>28600</v>
      </c>
      <c r="L177" s="129">
        <v>80359.5</v>
      </c>
      <c r="M177" s="7">
        <f t="shared" si="166"/>
        <v>80359.5</v>
      </c>
      <c r="O177" s="111">
        <v>15170.588235294119</v>
      </c>
      <c r="P177" s="7">
        <f t="shared" si="167"/>
        <v>15170.59</v>
      </c>
      <c r="Q177" s="115"/>
      <c r="R177" s="122">
        <f>ROUND(MIN(I177,O177),2)</f>
        <v>15170.59</v>
      </c>
      <c r="S177" s="122">
        <f>ROUND(AVERAGE(I177,O177),2)</f>
        <v>21885.29</v>
      </c>
      <c r="T177" s="122">
        <f>ROUND(MAX(I177,O177),2)</f>
        <v>28600</v>
      </c>
      <c r="U177" s="119">
        <f t="shared" si="163"/>
        <v>0.88522661280807147</v>
      </c>
      <c r="V177" s="123">
        <f t="shared" si="173"/>
        <v>18527.939999999999</v>
      </c>
      <c r="Z177" s="134">
        <f>V177</f>
        <v>18527.939999999999</v>
      </c>
      <c r="AA177" s="7">
        <f t="shared" si="170"/>
        <v>18527.939999999999</v>
      </c>
    </row>
    <row r="178" spans="1:27" ht="18" x14ac:dyDescent="0.3">
      <c r="A178" s="151">
        <v>6.26</v>
      </c>
      <c r="B178" s="17"/>
      <c r="C178" s="17"/>
      <c r="D178" s="17"/>
      <c r="E178" s="4" t="s">
        <v>179</v>
      </c>
      <c r="F178" s="22" t="s">
        <v>12</v>
      </c>
      <c r="G178" s="5">
        <v>1</v>
      </c>
      <c r="H178" s="5"/>
      <c r="I178" s="6">
        <v>234000</v>
      </c>
      <c r="J178" s="7">
        <f t="shared" si="165"/>
        <v>234000</v>
      </c>
      <c r="L178" s="6">
        <v>302893.5</v>
      </c>
      <c r="M178" s="7">
        <f t="shared" si="166"/>
        <v>302893.5</v>
      </c>
      <c r="O178" s="127">
        <v>191799.57983193279</v>
      </c>
      <c r="P178" s="7">
        <f t="shared" si="167"/>
        <v>191799.58</v>
      </c>
      <c r="Q178" s="115"/>
      <c r="R178" s="122">
        <f>ROUND(MIN(I178,L178),2)</f>
        <v>234000</v>
      </c>
      <c r="S178" s="122">
        <f t="shared" ref="S178" si="190">ROUND(AVERAGE(I178,L178),2)</f>
        <v>268446.75</v>
      </c>
      <c r="T178" s="122">
        <f t="shared" ref="T178" si="191">ROUND(MAX(I178,L178),2)</f>
        <v>302893.5</v>
      </c>
      <c r="U178" s="119">
        <f t="shared" si="163"/>
        <v>0.29441666666666677</v>
      </c>
      <c r="V178" s="123">
        <f t="shared" si="173"/>
        <v>251223.38</v>
      </c>
      <c r="W178" s="78"/>
      <c r="Z178" s="134">
        <f>V178</f>
        <v>251223.38</v>
      </c>
      <c r="AA178" s="7">
        <f t="shared" si="170"/>
        <v>251223.38</v>
      </c>
    </row>
    <row r="179" spans="1:27" x14ac:dyDescent="0.3">
      <c r="A179" s="350" t="s">
        <v>84</v>
      </c>
      <c r="B179" s="351"/>
      <c r="C179" s="351"/>
      <c r="D179" s="9"/>
      <c r="E179" s="10"/>
      <c r="F179" s="11"/>
      <c r="G179" s="5"/>
      <c r="H179" s="5"/>
      <c r="I179" s="6"/>
      <c r="J179" s="12">
        <f>ROUND(SUM(J153:J178),2)</f>
        <v>5799920</v>
      </c>
      <c r="L179" s="6"/>
      <c r="M179" s="12">
        <f>ROUND(SUM(M153:M178),2)</f>
        <v>2966299.11</v>
      </c>
      <c r="O179" s="6"/>
      <c r="P179" s="12">
        <f>ROUND(SUM(P153:P178),2)</f>
        <v>2933341.59</v>
      </c>
      <c r="Q179" s="63"/>
      <c r="R179" s="124"/>
      <c r="S179" s="124"/>
      <c r="T179" s="124"/>
      <c r="U179" s="199"/>
      <c r="V179" s="124"/>
      <c r="W179" s="78"/>
      <c r="Z179" s="135"/>
      <c r="AA179" s="12">
        <f>ROUND(SUM(AA153:AA178),2)</f>
        <v>2534784.4</v>
      </c>
    </row>
    <row r="180" spans="1:27" x14ac:dyDescent="0.3">
      <c r="A180" s="1"/>
      <c r="B180" s="1"/>
      <c r="C180" s="1"/>
      <c r="D180" s="1"/>
      <c r="E180" s="1" t="s">
        <v>180</v>
      </c>
      <c r="F180" s="1"/>
      <c r="G180" s="1"/>
      <c r="H180" s="1"/>
      <c r="I180" s="1"/>
      <c r="J180" s="20"/>
      <c r="L180" s="1"/>
      <c r="M180" s="20"/>
      <c r="O180" s="1"/>
      <c r="P180" s="20"/>
      <c r="Q180" s="116"/>
      <c r="R180" s="124"/>
      <c r="S180" s="124"/>
      <c r="T180" s="124"/>
      <c r="U180" s="199"/>
      <c r="V180" s="124"/>
      <c r="W180" s="78"/>
      <c r="Z180" s="24"/>
      <c r="AA180" s="20"/>
    </row>
    <row r="181" spans="1:27" ht="36" x14ac:dyDescent="0.3">
      <c r="A181" s="17">
        <v>7.1</v>
      </c>
      <c r="B181" s="17"/>
      <c r="C181" s="17"/>
      <c r="D181" s="17"/>
      <c r="E181" s="4" t="s">
        <v>181</v>
      </c>
      <c r="F181" s="22" t="s">
        <v>12</v>
      </c>
      <c r="G181" s="5">
        <v>1</v>
      </c>
      <c r="H181" s="5"/>
      <c r="I181" s="6">
        <v>23400</v>
      </c>
      <c r="J181" s="7">
        <f>ROUND((I181*$G181),2)</f>
        <v>23400</v>
      </c>
      <c r="L181" s="6">
        <v>32143.8</v>
      </c>
      <c r="M181" s="7">
        <f>ROUND((L181*$G181),2)</f>
        <v>32143.8</v>
      </c>
      <c r="O181" s="128">
        <v>43344.537815126052</v>
      </c>
      <c r="P181" s="7">
        <f>ROUND((O181*$G181),2)</f>
        <v>43344.54</v>
      </c>
      <c r="Q181" s="115"/>
      <c r="R181" s="122">
        <f>ROUND(MIN(I181,L181),2)</f>
        <v>23400</v>
      </c>
      <c r="S181" s="122">
        <f t="shared" ref="S181" si="192">ROUND(AVERAGE(I181,L181),2)</f>
        <v>27771.9</v>
      </c>
      <c r="T181" s="122">
        <f t="shared" ref="T181" si="193">ROUND(MAX(I181,L181),2)</f>
        <v>32143.8</v>
      </c>
      <c r="U181" s="119">
        <f t="shared" ref="U181:U212" si="194">+(T181/R181)-1</f>
        <v>0.37366666666666659</v>
      </c>
      <c r="V181" s="123">
        <f t="shared" ref="V181:V183" si="195">+ROUND(AVERAGE(R181,S181),2)</f>
        <v>25585.95</v>
      </c>
      <c r="W181" s="78"/>
      <c r="Z181" s="134">
        <f>V181</f>
        <v>25585.95</v>
      </c>
      <c r="AA181" s="7">
        <f>ROUND((Z181*$G181),2)</f>
        <v>25585.95</v>
      </c>
    </row>
    <row r="182" spans="1:27" ht="36" x14ac:dyDescent="0.3">
      <c r="A182" s="17">
        <v>7.2</v>
      </c>
      <c r="B182" s="17"/>
      <c r="C182" s="17"/>
      <c r="D182" s="17"/>
      <c r="E182" s="4" t="s">
        <v>182</v>
      </c>
      <c r="F182" s="22" t="s">
        <v>12</v>
      </c>
      <c r="G182" s="5">
        <v>1</v>
      </c>
      <c r="H182" s="5"/>
      <c r="I182" s="6">
        <v>19500</v>
      </c>
      <c r="J182" s="7">
        <f t="shared" ref="J182:J212" si="196">ROUND((I182*$G182),2)</f>
        <v>19500</v>
      </c>
      <c r="L182" s="6">
        <v>17655.600299999998</v>
      </c>
      <c r="M182" s="7">
        <f t="shared" ref="M182:M212" si="197">ROUND((L182*$G182),2)</f>
        <v>17655.599999999999</v>
      </c>
      <c r="O182" s="128">
        <v>32508.403361344539</v>
      </c>
      <c r="P182" s="7">
        <f t="shared" ref="P182:P212" si="198">ROUND((O182*$G182),2)</f>
        <v>32508.400000000001</v>
      </c>
      <c r="Q182" s="115"/>
      <c r="R182" s="122">
        <f>ROUND(MIN(I182,L182),2)</f>
        <v>17655.599999999999</v>
      </c>
      <c r="S182" s="122">
        <f t="shared" ref="S182" si="199">ROUND(AVERAGE(I182,L182),2)</f>
        <v>18577.8</v>
      </c>
      <c r="T182" s="122">
        <f t="shared" ref="T182" si="200">ROUND(MAX(I182,L182),2)</f>
        <v>19500</v>
      </c>
      <c r="U182" s="133">
        <f t="shared" si="194"/>
        <v>0.10446543872765601</v>
      </c>
      <c r="V182" s="123">
        <f t="shared" si="195"/>
        <v>18116.7</v>
      </c>
      <c r="W182" s="78"/>
      <c r="Z182" s="134">
        <f>T182</f>
        <v>19500</v>
      </c>
      <c r="AA182" s="7">
        <f t="shared" ref="AA182:AA212" si="201">ROUND((Z182*$G182),2)</f>
        <v>19500</v>
      </c>
    </row>
    <row r="183" spans="1:27" ht="54" x14ac:dyDescent="0.3">
      <c r="A183" s="109">
        <v>7.3</v>
      </c>
      <c r="B183" s="17"/>
      <c r="C183" s="17"/>
      <c r="D183" s="17"/>
      <c r="E183" s="4" t="s">
        <v>183</v>
      </c>
      <c r="F183" s="22" t="s">
        <v>16</v>
      </c>
      <c r="G183" s="5">
        <v>1</v>
      </c>
      <c r="H183" s="5"/>
      <c r="I183" s="6">
        <v>15600</v>
      </c>
      <c r="J183" s="7">
        <f t="shared" si="196"/>
        <v>15600</v>
      </c>
      <c r="L183" s="129">
        <v>39561.599999999999</v>
      </c>
      <c r="M183" s="7">
        <f t="shared" si="197"/>
        <v>39561.599999999999</v>
      </c>
      <c r="O183" s="111">
        <v>13003.361344537816</v>
      </c>
      <c r="P183" s="7">
        <f t="shared" si="198"/>
        <v>13003.36</v>
      </c>
      <c r="Q183" s="115"/>
      <c r="R183" s="122">
        <f>ROUND(MIN(I183,O183),2)</f>
        <v>13003.36</v>
      </c>
      <c r="S183" s="122">
        <f>ROUND(AVERAGE(I183,O183),2)</f>
        <v>14301.68</v>
      </c>
      <c r="T183" s="122">
        <f>ROUND(MAX(I183,O183),2)</f>
        <v>15600</v>
      </c>
      <c r="U183" s="133">
        <f t="shared" si="194"/>
        <v>0.1996899262959726</v>
      </c>
      <c r="V183" s="123">
        <f t="shared" si="195"/>
        <v>13652.52</v>
      </c>
      <c r="W183" s="78"/>
      <c r="Z183" s="134">
        <f>T183</f>
        <v>15600</v>
      </c>
      <c r="AA183" s="7">
        <f t="shared" si="201"/>
        <v>15600</v>
      </c>
    </row>
    <row r="184" spans="1:27" ht="54" x14ac:dyDescent="0.3">
      <c r="A184" s="109">
        <v>7.4</v>
      </c>
      <c r="B184" s="17"/>
      <c r="C184" s="17"/>
      <c r="D184" s="17"/>
      <c r="E184" s="4" t="s">
        <v>184</v>
      </c>
      <c r="F184" s="22" t="s">
        <v>18</v>
      </c>
      <c r="G184" s="5">
        <v>1</v>
      </c>
      <c r="H184" s="5"/>
      <c r="I184" s="6">
        <v>23400</v>
      </c>
      <c r="J184" s="7">
        <f t="shared" si="196"/>
        <v>23400</v>
      </c>
      <c r="L184" s="131">
        <v>11744.85</v>
      </c>
      <c r="M184" s="7">
        <f t="shared" si="197"/>
        <v>11744.85</v>
      </c>
      <c r="O184" s="111">
        <v>27090.336134453784</v>
      </c>
      <c r="P184" s="7">
        <f t="shared" si="198"/>
        <v>27090.34</v>
      </c>
      <c r="Q184" s="115"/>
      <c r="R184" s="122">
        <f>ROUND(MIN(I184,O184),2)</f>
        <v>23400</v>
      </c>
      <c r="S184" s="122">
        <f>ROUND(AVERAGE(I184,O184),2)</f>
        <v>25245.17</v>
      </c>
      <c r="T184" s="122">
        <f>ROUND(MAX(I184,O184),2)</f>
        <v>27090.34</v>
      </c>
      <c r="U184" s="133">
        <f t="shared" si="194"/>
        <v>0.15770683760683757</v>
      </c>
      <c r="V184" s="123">
        <f t="shared" ref="V184:V211" si="202">+ROUND(AVERAGE(R184,S184),2)</f>
        <v>24322.59</v>
      </c>
      <c r="Z184" s="134">
        <f>T184</f>
        <v>27090.34</v>
      </c>
      <c r="AA184" s="7">
        <f t="shared" si="201"/>
        <v>27090.34</v>
      </c>
    </row>
    <row r="185" spans="1:27" ht="72" x14ac:dyDescent="0.3">
      <c r="A185" s="109">
        <v>7.5</v>
      </c>
      <c r="B185" s="17"/>
      <c r="C185" s="17"/>
      <c r="D185" s="17"/>
      <c r="E185" s="4" t="s">
        <v>185</v>
      </c>
      <c r="F185" s="22" t="s">
        <v>186</v>
      </c>
      <c r="G185" s="5">
        <v>1</v>
      </c>
      <c r="H185" s="5"/>
      <c r="I185" s="131">
        <v>1300</v>
      </c>
      <c r="J185" s="7">
        <f t="shared" si="196"/>
        <v>1300</v>
      </c>
      <c r="L185" s="6">
        <v>22871.55</v>
      </c>
      <c r="M185" s="7">
        <f t="shared" si="197"/>
        <v>22871.55</v>
      </c>
      <c r="O185" s="111">
        <v>13003.361344537816</v>
      </c>
      <c r="P185" s="7">
        <f t="shared" si="198"/>
        <v>13003.36</v>
      </c>
      <c r="Q185" s="115"/>
      <c r="R185" s="122">
        <f>ROUND(MIN(L185,O185),2)</f>
        <v>13003.36</v>
      </c>
      <c r="S185" s="122">
        <f t="shared" ref="S185" si="203">ROUND(AVERAGE(L185,O185),2)</f>
        <v>17937.46</v>
      </c>
      <c r="T185" s="122">
        <f t="shared" ref="T185" si="204">ROUND(MAX(L185,O185),2)</f>
        <v>22871.55</v>
      </c>
      <c r="U185" s="119">
        <f t="shared" si="194"/>
        <v>0.758895393190683</v>
      </c>
      <c r="V185" s="123">
        <f t="shared" si="202"/>
        <v>15470.41</v>
      </c>
      <c r="Z185" s="134">
        <f>V185</f>
        <v>15470.41</v>
      </c>
      <c r="AA185" s="7">
        <f t="shared" si="201"/>
        <v>15470.41</v>
      </c>
    </row>
    <row r="186" spans="1:27" ht="36" x14ac:dyDescent="0.3">
      <c r="A186" s="109">
        <v>7.6</v>
      </c>
      <c r="B186" s="17"/>
      <c r="C186" s="17"/>
      <c r="D186" s="17"/>
      <c r="E186" s="4" t="s">
        <v>187</v>
      </c>
      <c r="F186" s="22" t="s">
        <v>186</v>
      </c>
      <c r="G186" s="5">
        <v>1</v>
      </c>
      <c r="H186" s="5"/>
      <c r="I186" s="6">
        <v>18200</v>
      </c>
      <c r="J186" s="7">
        <f t="shared" si="196"/>
        <v>18200</v>
      </c>
      <c r="L186" s="129">
        <v>42034.2</v>
      </c>
      <c r="M186" s="7">
        <f t="shared" si="197"/>
        <v>42034.2</v>
      </c>
      <c r="O186" s="111">
        <v>16254.20168067227</v>
      </c>
      <c r="P186" s="7">
        <f t="shared" si="198"/>
        <v>16254.2</v>
      </c>
      <c r="Q186" s="115"/>
      <c r="R186" s="122">
        <f>ROUND(MIN(I186,O186),2)</f>
        <v>16254.2</v>
      </c>
      <c r="S186" s="122">
        <f>ROUND(AVERAGE(I186,O186),2)</f>
        <v>17227.099999999999</v>
      </c>
      <c r="T186" s="122">
        <f>ROUND(MAX(I186,O186),2)</f>
        <v>18200</v>
      </c>
      <c r="U186" s="133">
        <f t="shared" si="194"/>
        <v>0.11971059787624116</v>
      </c>
      <c r="V186" s="123">
        <f t="shared" si="202"/>
        <v>16740.650000000001</v>
      </c>
      <c r="Z186" s="134">
        <f>T186</f>
        <v>18200</v>
      </c>
      <c r="AA186" s="7">
        <f t="shared" si="201"/>
        <v>18200</v>
      </c>
    </row>
    <row r="187" spans="1:27" ht="36" x14ac:dyDescent="0.3">
      <c r="A187" s="109">
        <v>7.7</v>
      </c>
      <c r="B187" s="17"/>
      <c r="C187" s="17"/>
      <c r="D187" s="17"/>
      <c r="E187" s="4" t="s">
        <v>188</v>
      </c>
      <c r="F187" s="22" t="s">
        <v>12</v>
      </c>
      <c r="G187" s="5">
        <v>1</v>
      </c>
      <c r="H187" s="5"/>
      <c r="I187" s="6">
        <v>28600</v>
      </c>
      <c r="J187" s="7">
        <f t="shared" si="196"/>
        <v>28600</v>
      </c>
      <c r="L187" s="6">
        <v>49452</v>
      </c>
      <c r="M187" s="7">
        <f t="shared" si="197"/>
        <v>49452</v>
      </c>
      <c r="O187" s="111">
        <v>37926.470588235294</v>
      </c>
      <c r="P187" s="7">
        <f t="shared" si="198"/>
        <v>37926.47</v>
      </c>
      <c r="Q187" s="115"/>
      <c r="R187" s="122">
        <f>ROUND(MIN(I187,L187,O187),2)</f>
        <v>28600</v>
      </c>
      <c r="S187" s="122">
        <f t="shared" ref="S187:S210" si="205">ROUND(AVERAGE(I187,L187,O187),2)</f>
        <v>38659.49</v>
      </c>
      <c r="T187" s="122">
        <f t="shared" ref="T187:T210" si="206">ROUND(MAX(I187,L187,O187),2)</f>
        <v>49452</v>
      </c>
      <c r="U187" s="119">
        <f t="shared" si="194"/>
        <v>0.72909090909090901</v>
      </c>
      <c r="V187" s="123">
        <f t="shared" si="202"/>
        <v>33629.75</v>
      </c>
      <c r="Z187" s="134">
        <f>V187</f>
        <v>33629.75</v>
      </c>
      <c r="AA187" s="7">
        <f t="shared" si="201"/>
        <v>33629.75</v>
      </c>
    </row>
    <row r="188" spans="1:27" ht="36" x14ac:dyDescent="0.3">
      <c r="A188" s="109">
        <v>7.8</v>
      </c>
      <c r="B188" s="17"/>
      <c r="C188" s="17"/>
      <c r="D188" s="17"/>
      <c r="E188" s="4" t="s">
        <v>189</v>
      </c>
      <c r="F188" s="22" t="s">
        <v>18</v>
      </c>
      <c r="G188" s="5">
        <v>1</v>
      </c>
      <c r="H188" s="5"/>
      <c r="I188" s="6">
        <v>41600</v>
      </c>
      <c r="J188" s="7">
        <f t="shared" si="196"/>
        <v>41600</v>
      </c>
      <c r="L188" s="6">
        <v>59342.400000000001</v>
      </c>
      <c r="M188" s="7">
        <f t="shared" si="197"/>
        <v>59342.400000000001</v>
      </c>
      <c r="O188" s="111">
        <v>48762.60504201681</v>
      </c>
      <c r="P188" s="7">
        <f t="shared" si="198"/>
        <v>48762.61</v>
      </c>
      <c r="Q188" s="115"/>
      <c r="R188" s="122">
        <f>ROUND(MIN(I188,L188,O188),2)</f>
        <v>41600</v>
      </c>
      <c r="S188" s="122">
        <f t="shared" ref="S188" si="207">ROUND(AVERAGE(I188,L188,O188),2)</f>
        <v>49901.67</v>
      </c>
      <c r="T188" s="122">
        <f t="shared" ref="T188" si="208">ROUND(MAX(I188,L188,O188),2)</f>
        <v>59342.400000000001</v>
      </c>
      <c r="U188" s="119">
        <f t="shared" si="194"/>
        <v>0.4265000000000001</v>
      </c>
      <c r="V188" s="123">
        <f t="shared" si="202"/>
        <v>45750.84</v>
      </c>
      <c r="Z188" s="134">
        <f>V188</f>
        <v>45750.84</v>
      </c>
      <c r="AA188" s="7">
        <f t="shared" si="201"/>
        <v>45750.84</v>
      </c>
    </row>
    <row r="189" spans="1:27" ht="36" x14ac:dyDescent="0.3">
      <c r="A189" s="109">
        <v>7.9</v>
      </c>
      <c r="B189" s="17"/>
      <c r="C189" s="17"/>
      <c r="D189" s="17"/>
      <c r="E189" s="4" t="s">
        <v>190</v>
      </c>
      <c r="F189" s="22" t="s">
        <v>186</v>
      </c>
      <c r="G189" s="5">
        <v>1</v>
      </c>
      <c r="H189" s="5"/>
      <c r="I189" s="131">
        <v>14300</v>
      </c>
      <c r="J189" s="7">
        <f t="shared" si="196"/>
        <v>14300</v>
      </c>
      <c r="L189" s="6">
        <v>43270.5</v>
      </c>
      <c r="M189" s="7">
        <f t="shared" si="197"/>
        <v>43270.5</v>
      </c>
      <c r="O189" s="111">
        <v>37926.470588235294</v>
      </c>
      <c r="P189" s="7">
        <f t="shared" si="198"/>
        <v>37926.47</v>
      </c>
      <c r="Q189" s="115"/>
      <c r="R189" s="122">
        <f>ROUND(MIN(L189,O189),2)</f>
        <v>37926.47</v>
      </c>
      <c r="S189" s="122">
        <f t="shared" ref="S189" si="209">ROUND(AVERAGE(L189,O189),2)</f>
        <v>40598.49</v>
      </c>
      <c r="T189" s="122">
        <f t="shared" ref="T189" si="210">ROUND(MAX(L189,O189),2)</f>
        <v>43270.5</v>
      </c>
      <c r="U189" s="133">
        <f t="shared" si="194"/>
        <v>0.14090501963404445</v>
      </c>
      <c r="V189" s="123">
        <f t="shared" si="202"/>
        <v>39262.480000000003</v>
      </c>
      <c r="Z189" s="134">
        <f>T189</f>
        <v>43270.5</v>
      </c>
      <c r="AA189" s="7">
        <f t="shared" si="201"/>
        <v>43270.5</v>
      </c>
    </row>
    <row r="190" spans="1:27" ht="36" x14ac:dyDescent="0.3">
      <c r="A190" s="144">
        <v>7.1</v>
      </c>
      <c r="B190" s="17"/>
      <c r="C190" s="17"/>
      <c r="D190" s="17"/>
      <c r="E190" s="4" t="s">
        <v>191</v>
      </c>
      <c r="F190" s="22" t="s">
        <v>18</v>
      </c>
      <c r="G190" s="5">
        <v>1</v>
      </c>
      <c r="H190" s="5"/>
      <c r="I190" s="6">
        <v>45500</v>
      </c>
      <c r="J190" s="7">
        <f t="shared" si="196"/>
        <v>45500</v>
      </c>
      <c r="L190" s="6">
        <v>51924.6</v>
      </c>
      <c r="M190" s="7">
        <f t="shared" si="197"/>
        <v>51924.6</v>
      </c>
      <c r="O190" s="111">
        <v>43344.537815126052</v>
      </c>
      <c r="P190" s="7">
        <f t="shared" si="198"/>
        <v>43344.54</v>
      </c>
      <c r="Q190" s="115"/>
      <c r="R190" s="122">
        <f>ROUND(MIN(I190,L190,O190),2)</f>
        <v>43344.54</v>
      </c>
      <c r="S190" s="122">
        <f t="shared" si="205"/>
        <v>46923.05</v>
      </c>
      <c r="T190" s="122">
        <f t="shared" si="206"/>
        <v>51924.6</v>
      </c>
      <c r="U190" s="133">
        <f t="shared" si="194"/>
        <v>0.19795019165043626</v>
      </c>
      <c r="V190" s="123">
        <f t="shared" si="202"/>
        <v>45133.8</v>
      </c>
      <c r="Z190" s="134">
        <f>T190</f>
        <v>51924.6</v>
      </c>
      <c r="AA190" s="7">
        <f t="shared" si="201"/>
        <v>51924.6</v>
      </c>
    </row>
    <row r="191" spans="1:27" ht="18" x14ac:dyDescent="0.3">
      <c r="A191" s="109">
        <v>7.11</v>
      </c>
      <c r="B191" s="17"/>
      <c r="C191" s="17"/>
      <c r="D191" s="17"/>
      <c r="E191" s="4" t="s">
        <v>192</v>
      </c>
      <c r="F191" s="22" t="s">
        <v>18</v>
      </c>
      <c r="G191" s="5">
        <v>1</v>
      </c>
      <c r="H191" s="5"/>
      <c r="I191" s="6">
        <v>10400</v>
      </c>
      <c r="J191" s="7">
        <f t="shared" si="196"/>
        <v>10400</v>
      </c>
      <c r="L191" s="6">
        <v>17926.349999999999</v>
      </c>
      <c r="M191" s="7">
        <f t="shared" si="197"/>
        <v>17926.349999999999</v>
      </c>
      <c r="O191" s="128">
        <v>91023.529411764714</v>
      </c>
      <c r="P191" s="7">
        <f t="shared" si="198"/>
        <v>91023.53</v>
      </c>
      <c r="Q191" s="115"/>
      <c r="R191" s="122">
        <f>ROUND(MIN(I191,L191),2)</f>
        <v>10400</v>
      </c>
      <c r="S191" s="122">
        <f t="shared" ref="S191" si="211">ROUND(AVERAGE(I191,L191),2)</f>
        <v>14163.18</v>
      </c>
      <c r="T191" s="122">
        <f t="shared" ref="T191" si="212">ROUND(MAX(I191,L191),2)</f>
        <v>17926.349999999999</v>
      </c>
      <c r="U191" s="119">
        <f t="shared" si="194"/>
        <v>0.72368749999999982</v>
      </c>
      <c r="V191" s="123">
        <f t="shared" si="202"/>
        <v>12281.59</v>
      </c>
      <c r="Z191" s="134">
        <f>V191</f>
        <v>12281.59</v>
      </c>
      <c r="AA191" s="7">
        <f t="shared" si="201"/>
        <v>12281.59</v>
      </c>
    </row>
    <row r="192" spans="1:27" ht="18" x14ac:dyDescent="0.3">
      <c r="A192" s="109">
        <v>7.12</v>
      </c>
      <c r="B192" s="17"/>
      <c r="C192" s="17"/>
      <c r="D192" s="17"/>
      <c r="E192" s="4" t="s">
        <v>193</v>
      </c>
      <c r="F192" s="22" t="s">
        <v>18</v>
      </c>
      <c r="G192" s="5">
        <v>1</v>
      </c>
      <c r="H192" s="5"/>
      <c r="I192" s="6">
        <v>416000</v>
      </c>
      <c r="J192" s="7">
        <f t="shared" si="196"/>
        <v>416000</v>
      </c>
      <c r="L192" s="6">
        <v>309075</v>
      </c>
      <c r="M192" s="7">
        <f t="shared" si="197"/>
        <v>309075</v>
      </c>
      <c r="O192" s="128">
        <v>530970.58823529421</v>
      </c>
      <c r="P192" s="7">
        <f t="shared" si="198"/>
        <v>530970.59</v>
      </c>
      <c r="Q192" s="115"/>
      <c r="R192" s="122">
        <f>ROUND(MIN(I192,L192),2)</f>
        <v>309075</v>
      </c>
      <c r="S192" s="122">
        <f t="shared" ref="S192" si="213">ROUND(AVERAGE(I192,L192),2)</f>
        <v>362537.5</v>
      </c>
      <c r="T192" s="122">
        <f t="shared" ref="T192" si="214">ROUND(MAX(I192,L192),2)</f>
        <v>416000</v>
      </c>
      <c r="U192" s="119">
        <f t="shared" si="194"/>
        <v>0.34595162986330186</v>
      </c>
      <c r="V192" s="123">
        <f t="shared" si="202"/>
        <v>335806.25</v>
      </c>
      <c r="Z192" s="134">
        <f>V192</f>
        <v>335806.25</v>
      </c>
      <c r="AA192" s="7">
        <f t="shared" si="201"/>
        <v>335806.25</v>
      </c>
    </row>
    <row r="193" spans="1:27" ht="18" x14ac:dyDescent="0.3">
      <c r="A193" s="109">
        <v>7.13</v>
      </c>
      <c r="B193" s="17"/>
      <c r="C193" s="17"/>
      <c r="D193" s="17"/>
      <c r="E193" s="4" t="s">
        <v>194</v>
      </c>
      <c r="F193" s="22" t="s">
        <v>12</v>
      </c>
      <c r="G193" s="5">
        <v>1</v>
      </c>
      <c r="H193" s="5"/>
      <c r="I193" s="6">
        <v>28600</v>
      </c>
      <c r="J193" s="7">
        <f t="shared" si="196"/>
        <v>28600</v>
      </c>
      <c r="L193" s="6">
        <v>27198.6</v>
      </c>
      <c r="M193" s="7">
        <f t="shared" si="197"/>
        <v>27198.6</v>
      </c>
      <c r="O193" s="111">
        <v>41177.310924369747</v>
      </c>
      <c r="P193" s="7">
        <f t="shared" si="198"/>
        <v>41177.31</v>
      </c>
      <c r="Q193" s="115"/>
      <c r="R193" s="122">
        <f>ROUND(MIN(I193,L193,O193),2)</f>
        <v>27198.6</v>
      </c>
      <c r="S193" s="122">
        <f t="shared" ref="S193" si="215">ROUND(AVERAGE(I193,L193,O193),2)</f>
        <v>32325.3</v>
      </c>
      <c r="T193" s="122">
        <f t="shared" ref="T193" si="216">ROUND(MAX(I193,L193,O193),2)</f>
        <v>41177.31</v>
      </c>
      <c r="U193" s="119">
        <f t="shared" si="194"/>
        <v>0.51394961505371595</v>
      </c>
      <c r="V193" s="123">
        <f t="shared" si="202"/>
        <v>29761.95</v>
      </c>
      <c r="Z193" s="134">
        <f>V193</f>
        <v>29761.95</v>
      </c>
      <c r="AA193" s="7">
        <f t="shared" si="201"/>
        <v>29761.95</v>
      </c>
    </row>
    <row r="194" spans="1:27" ht="18" x14ac:dyDescent="0.3">
      <c r="A194" s="109">
        <v>7.14</v>
      </c>
      <c r="B194" s="17"/>
      <c r="C194" s="17"/>
      <c r="D194" s="17"/>
      <c r="E194" s="4" t="s">
        <v>195</v>
      </c>
      <c r="F194" s="22" t="s">
        <v>12</v>
      </c>
      <c r="G194" s="5">
        <v>1</v>
      </c>
      <c r="H194" s="5"/>
      <c r="I194" s="6">
        <v>18200</v>
      </c>
      <c r="J194" s="7">
        <f t="shared" si="196"/>
        <v>18200</v>
      </c>
      <c r="L194" s="6">
        <v>22871.55</v>
      </c>
      <c r="M194" s="7">
        <f t="shared" si="197"/>
        <v>22871.55</v>
      </c>
      <c r="O194" s="111">
        <v>15170.588235294119</v>
      </c>
      <c r="P194" s="7">
        <f t="shared" si="198"/>
        <v>15170.59</v>
      </c>
      <c r="Q194" s="115"/>
      <c r="R194" s="122">
        <f>ROUND(MIN(I194,L194,O194),2)</f>
        <v>15170.59</v>
      </c>
      <c r="S194" s="122">
        <f t="shared" ref="S194" si="217">ROUND(AVERAGE(I194,L194,O194),2)</f>
        <v>18747.38</v>
      </c>
      <c r="T194" s="122">
        <f t="shared" ref="T194" si="218">ROUND(MAX(I194,L194,O194),2)</f>
        <v>22871.55</v>
      </c>
      <c r="U194" s="119">
        <f t="shared" si="194"/>
        <v>0.50762429147449106</v>
      </c>
      <c r="V194" s="123">
        <f t="shared" si="202"/>
        <v>16958.990000000002</v>
      </c>
      <c r="Z194" s="134">
        <f>V194</f>
        <v>16958.990000000002</v>
      </c>
      <c r="AA194" s="7">
        <f t="shared" si="201"/>
        <v>16958.990000000002</v>
      </c>
    </row>
    <row r="195" spans="1:27" ht="18" x14ac:dyDescent="0.3">
      <c r="A195" s="109">
        <v>7.15</v>
      </c>
      <c r="B195" s="17"/>
      <c r="C195" s="17"/>
      <c r="D195" s="17"/>
      <c r="E195" s="4" t="s">
        <v>196</v>
      </c>
      <c r="F195" s="22" t="s">
        <v>12</v>
      </c>
      <c r="G195" s="5">
        <v>1</v>
      </c>
      <c r="H195" s="5"/>
      <c r="I195" s="6">
        <v>49400</v>
      </c>
      <c r="J195" s="7">
        <f t="shared" si="196"/>
        <v>49400</v>
      </c>
      <c r="L195" s="6">
        <v>46979.4</v>
      </c>
      <c r="M195" s="7">
        <f t="shared" si="197"/>
        <v>46979.4</v>
      </c>
      <c r="O195" s="128">
        <v>106194.11764705881</v>
      </c>
      <c r="P195" s="7">
        <f t="shared" si="198"/>
        <v>106194.12</v>
      </c>
      <c r="Q195" s="115"/>
      <c r="R195" s="122">
        <f>ROUND(MIN(I195,L195),2)</f>
        <v>46979.4</v>
      </c>
      <c r="S195" s="122">
        <f t="shared" ref="S195" si="219">ROUND(AVERAGE(I195,L195),2)</f>
        <v>48189.7</v>
      </c>
      <c r="T195" s="122">
        <f t="shared" ref="T195" si="220">ROUND(MAX(I195,L195),2)</f>
        <v>49400</v>
      </c>
      <c r="U195" s="133">
        <f t="shared" si="194"/>
        <v>5.1524710830704423E-2</v>
      </c>
      <c r="V195" s="123">
        <f t="shared" si="202"/>
        <v>47584.55</v>
      </c>
      <c r="Z195" s="134">
        <f>T195</f>
        <v>49400</v>
      </c>
      <c r="AA195" s="7">
        <f t="shared" si="201"/>
        <v>49400</v>
      </c>
    </row>
    <row r="196" spans="1:27" ht="36" x14ac:dyDescent="0.3">
      <c r="A196" s="109">
        <v>7.16</v>
      </c>
      <c r="B196" s="17"/>
      <c r="C196" s="17"/>
      <c r="D196" s="17"/>
      <c r="E196" s="4" t="s">
        <v>197</v>
      </c>
      <c r="F196" s="22" t="s">
        <v>12</v>
      </c>
      <c r="G196" s="5">
        <v>1</v>
      </c>
      <c r="H196" s="5"/>
      <c r="I196" s="6">
        <v>26000</v>
      </c>
      <c r="J196" s="7">
        <f t="shared" si="196"/>
        <v>26000</v>
      </c>
      <c r="L196" s="6">
        <v>21635.25</v>
      </c>
      <c r="M196" s="7">
        <f t="shared" si="197"/>
        <v>21635.25</v>
      </c>
      <c r="O196" s="128">
        <v>40093.697478991598</v>
      </c>
      <c r="P196" s="7">
        <f t="shared" si="198"/>
        <v>40093.699999999997</v>
      </c>
      <c r="Q196" s="115"/>
      <c r="R196" s="122">
        <f>ROUND(MIN(I196,L196),2)</f>
        <v>21635.25</v>
      </c>
      <c r="S196" s="122">
        <f t="shared" ref="S196:S197" si="221">ROUND(AVERAGE(I196,L196),2)</f>
        <v>23817.63</v>
      </c>
      <c r="T196" s="122">
        <f t="shared" ref="T196:T197" si="222">ROUND(MAX(I196,L196),2)</f>
        <v>26000</v>
      </c>
      <c r="U196" s="133">
        <f t="shared" si="194"/>
        <v>0.20174252666366232</v>
      </c>
      <c r="V196" s="123">
        <f t="shared" si="202"/>
        <v>22726.44</v>
      </c>
      <c r="Z196" s="134">
        <f>T196</f>
        <v>26000</v>
      </c>
      <c r="AA196" s="7">
        <f t="shared" si="201"/>
        <v>26000</v>
      </c>
    </row>
    <row r="197" spans="1:27" ht="36" x14ac:dyDescent="0.3">
      <c r="A197" s="17">
        <v>7.17</v>
      </c>
      <c r="B197" s="17"/>
      <c r="C197" s="17"/>
      <c r="D197" s="17"/>
      <c r="E197" s="4" t="s">
        <v>198</v>
      </c>
      <c r="F197" s="22" t="s">
        <v>12</v>
      </c>
      <c r="G197" s="5">
        <v>1</v>
      </c>
      <c r="H197" s="5"/>
      <c r="I197" s="6">
        <v>31200</v>
      </c>
      <c r="J197" s="7">
        <f t="shared" si="196"/>
        <v>31200</v>
      </c>
      <c r="L197" s="6">
        <v>23489.7</v>
      </c>
      <c r="M197" s="7">
        <f t="shared" si="197"/>
        <v>23489.7</v>
      </c>
      <c r="O197" s="128">
        <v>45511.764705882357</v>
      </c>
      <c r="P197" s="7">
        <f t="shared" si="198"/>
        <v>45511.76</v>
      </c>
      <c r="Q197" s="115"/>
      <c r="R197" s="122">
        <f>ROUND(MIN(I197,L197),2)</f>
        <v>23489.7</v>
      </c>
      <c r="S197" s="122">
        <f t="shared" si="221"/>
        <v>27344.85</v>
      </c>
      <c r="T197" s="122">
        <f t="shared" si="222"/>
        <v>31200</v>
      </c>
      <c r="U197" s="119">
        <f t="shared" si="194"/>
        <v>0.32824173999667927</v>
      </c>
      <c r="V197" s="123">
        <f t="shared" si="202"/>
        <v>25417.279999999999</v>
      </c>
      <c r="Z197" s="134">
        <f>V197</f>
        <v>25417.279999999999</v>
      </c>
      <c r="AA197" s="7">
        <f t="shared" si="201"/>
        <v>25417.279999999999</v>
      </c>
    </row>
    <row r="198" spans="1:27" ht="18" x14ac:dyDescent="0.3">
      <c r="A198" s="17">
        <v>7.18</v>
      </c>
      <c r="B198" s="17"/>
      <c r="C198" s="17"/>
      <c r="D198" s="17"/>
      <c r="E198" s="4" t="s">
        <v>199</v>
      </c>
      <c r="F198" s="22" t="s">
        <v>12</v>
      </c>
      <c r="G198" s="5">
        <v>1</v>
      </c>
      <c r="H198" s="5"/>
      <c r="I198" s="6">
        <v>36400</v>
      </c>
      <c r="J198" s="7">
        <f t="shared" si="196"/>
        <v>36400</v>
      </c>
      <c r="L198" s="6">
        <v>46979.4</v>
      </c>
      <c r="M198" s="7">
        <f t="shared" si="197"/>
        <v>46979.4</v>
      </c>
      <c r="O198" s="111">
        <v>47678.991596638654</v>
      </c>
      <c r="P198" s="7">
        <f t="shared" si="198"/>
        <v>47678.99</v>
      </c>
      <c r="Q198" s="115"/>
      <c r="R198" s="122">
        <f>ROUND(MIN(I198,L198,O198),2)</f>
        <v>36400</v>
      </c>
      <c r="S198" s="122">
        <f t="shared" ref="S198:S199" si="223">ROUND(AVERAGE(I198,L198,O198),2)</f>
        <v>43686.13</v>
      </c>
      <c r="T198" s="122">
        <f t="shared" ref="T198:T199" si="224">ROUND(MAX(I198,L198,O198),2)</f>
        <v>47678.99</v>
      </c>
      <c r="U198" s="119">
        <f t="shared" si="194"/>
        <v>0.30986236263736266</v>
      </c>
      <c r="V198" s="123">
        <f t="shared" si="202"/>
        <v>40043.07</v>
      </c>
      <c r="Z198" s="134">
        <f>V198</f>
        <v>40043.07</v>
      </c>
      <c r="AA198" s="7">
        <f t="shared" si="201"/>
        <v>40043.07</v>
      </c>
    </row>
    <row r="199" spans="1:27" ht="18" x14ac:dyDescent="0.3">
      <c r="A199" s="17">
        <v>7.19</v>
      </c>
      <c r="B199" s="17"/>
      <c r="C199" s="17"/>
      <c r="D199" s="17"/>
      <c r="E199" s="4" t="s">
        <v>200</v>
      </c>
      <c r="F199" s="22" t="s">
        <v>16</v>
      </c>
      <c r="G199" s="5">
        <v>1</v>
      </c>
      <c r="H199" s="5"/>
      <c r="I199" s="6">
        <v>10400</v>
      </c>
      <c r="J199" s="7">
        <f t="shared" si="196"/>
        <v>10400</v>
      </c>
      <c r="L199" s="6">
        <v>15453.75</v>
      </c>
      <c r="M199" s="7">
        <f t="shared" si="197"/>
        <v>15453.75</v>
      </c>
      <c r="O199" s="111">
        <v>15170.588235294119</v>
      </c>
      <c r="P199" s="7">
        <f t="shared" si="198"/>
        <v>15170.59</v>
      </c>
      <c r="Q199" s="115"/>
      <c r="R199" s="122">
        <f>ROUND(MIN(I199,L199,O199),2)</f>
        <v>10400</v>
      </c>
      <c r="S199" s="122">
        <f t="shared" si="223"/>
        <v>13674.78</v>
      </c>
      <c r="T199" s="122">
        <f t="shared" si="224"/>
        <v>15453.75</v>
      </c>
      <c r="U199" s="119">
        <f t="shared" si="194"/>
        <v>0.48593749999999991</v>
      </c>
      <c r="V199" s="123">
        <f t="shared" si="202"/>
        <v>12037.39</v>
      </c>
      <c r="Z199" s="134">
        <f>V199</f>
        <v>12037.39</v>
      </c>
      <c r="AA199" s="7">
        <f t="shared" si="201"/>
        <v>12037.39</v>
      </c>
    </row>
    <row r="200" spans="1:27" ht="18" x14ac:dyDescent="0.3">
      <c r="A200" s="224">
        <v>7.2</v>
      </c>
      <c r="B200" s="17"/>
      <c r="C200" s="17"/>
      <c r="D200" s="17"/>
      <c r="E200" s="4" t="s">
        <v>201</v>
      </c>
      <c r="F200" s="22" t="s">
        <v>16</v>
      </c>
      <c r="G200" s="5">
        <v>1</v>
      </c>
      <c r="H200" s="5"/>
      <c r="I200" s="6">
        <v>9100</v>
      </c>
      <c r="J200" s="7">
        <f t="shared" si="196"/>
        <v>9100</v>
      </c>
      <c r="L200" s="6">
        <v>11744.85</v>
      </c>
      <c r="M200" s="7">
        <f t="shared" si="197"/>
        <v>11744.85</v>
      </c>
      <c r="O200" s="111">
        <v>15170.588235294119</v>
      </c>
      <c r="P200" s="7">
        <f t="shared" si="198"/>
        <v>15170.59</v>
      </c>
      <c r="Q200" s="115"/>
      <c r="R200" s="122">
        <f>ROUND(MIN(I200,L200,O200),2)</f>
        <v>9100</v>
      </c>
      <c r="S200" s="122">
        <f t="shared" ref="S200" si="225">ROUND(AVERAGE(I200,L200,O200),2)</f>
        <v>12005.15</v>
      </c>
      <c r="T200" s="122">
        <f t="shared" ref="T200" si="226">ROUND(MAX(I200,L200,O200),2)</f>
        <v>15170.59</v>
      </c>
      <c r="U200" s="119">
        <f t="shared" si="194"/>
        <v>0.66709780219780224</v>
      </c>
      <c r="V200" s="123">
        <f t="shared" si="202"/>
        <v>10552.58</v>
      </c>
      <c r="Z200" s="134">
        <f>V200</f>
        <v>10552.58</v>
      </c>
      <c r="AA200" s="7">
        <f t="shared" si="201"/>
        <v>10552.58</v>
      </c>
    </row>
    <row r="201" spans="1:27" ht="36" x14ac:dyDescent="0.3">
      <c r="A201" s="109">
        <v>7.21</v>
      </c>
      <c r="B201" s="17"/>
      <c r="C201" s="17"/>
      <c r="D201" s="17"/>
      <c r="E201" s="4" t="s">
        <v>202</v>
      </c>
      <c r="F201" s="22" t="s">
        <v>16</v>
      </c>
      <c r="G201" s="5">
        <v>1</v>
      </c>
      <c r="H201" s="5"/>
      <c r="I201" s="131">
        <v>15600</v>
      </c>
      <c r="J201" s="7">
        <f t="shared" si="196"/>
        <v>15600</v>
      </c>
      <c r="L201" s="6">
        <v>51924.6</v>
      </c>
      <c r="M201" s="7">
        <f t="shared" si="197"/>
        <v>51924.6</v>
      </c>
      <c r="O201" s="111">
        <v>53097.058823529405</v>
      </c>
      <c r="P201" s="7">
        <f t="shared" si="198"/>
        <v>53097.06</v>
      </c>
      <c r="Q201" s="115"/>
      <c r="R201" s="122">
        <f>ROUND(MIN(L201,O201),2)</f>
        <v>51924.6</v>
      </c>
      <c r="S201" s="122">
        <f t="shared" ref="S201" si="227">ROUND(AVERAGE(L201,O201),2)</f>
        <v>52510.83</v>
      </c>
      <c r="T201" s="122">
        <f t="shared" ref="T201" si="228">ROUND(MAX(L201,O201),2)</f>
        <v>53097.06</v>
      </c>
      <c r="U201" s="133">
        <f t="shared" si="194"/>
        <v>2.2580048763014116E-2</v>
      </c>
      <c r="V201" s="123">
        <f t="shared" si="202"/>
        <v>52217.72</v>
      </c>
      <c r="Z201" s="134">
        <f>T201</f>
        <v>53097.06</v>
      </c>
      <c r="AA201" s="7">
        <f t="shared" si="201"/>
        <v>53097.06</v>
      </c>
    </row>
    <row r="202" spans="1:27" ht="36" x14ac:dyDescent="0.3">
      <c r="A202" s="109">
        <v>7.22</v>
      </c>
      <c r="B202" s="17"/>
      <c r="C202" s="17"/>
      <c r="D202" s="17"/>
      <c r="E202" s="4" t="s">
        <v>203</v>
      </c>
      <c r="F202" s="22" t="s">
        <v>12</v>
      </c>
      <c r="G202" s="5">
        <v>1</v>
      </c>
      <c r="H202" s="5"/>
      <c r="I202" s="6">
        <v>36400</v>
      </c>
      <c r="J202" s="7">
        <f t="shared" si="196"/>
        <v>36400</v>
      </c>
      <c r="L202" s="6">
        <v>59342.400000000001</v>
      </c>
      <c r="M202" s="7">
        <f t="shared" si="197"/>
        <v>59342.400000000001</v>
      </c>
      <c r="O202" s="111">
        <v>50929.831932773108</v>
      </c>
      <c r="P202" s="7">
        <f t="shared" si="198"/>
        <v>50929.83</v>
      </c>
      <c r="Q202" s="115"/>
      <c r="R202" s="122">
        <f>ROUND(MIN(I202,L202,O202),2)</f>
        <v>36400</v>
      </c>
      <c r="S202" s="122">
        <f t="shared" si="205"/>
        <v>48890.74</v>
      </c>
      <c r="T202" s="122">
        <f t="shared" si="206"/>
        <v>59342.400000000001</v>
      </c>
      <c r="U202" s="119">
        <f t="shared" si="194"/>
        <v>0.63028571428571434</v>
      </c>
      <c r="V202" s="123">
        <f t="shared" si="202"/>
        <v>42645.37</v>
      </c>
      <c r="Z202" s="134">
        <f>V202</f>
        <v>42645.37</v>
      </c>
      <c r="AA202" s="7">
        <f t="shared" si="201"/>
        <v>42645.37</v>
      </c>
    </row>
    <row r="203" spans="1:27" ht="72" x14ac:dyDescent="0.3">
      <c r="A203" s="109">
        <v>7.23</v>
      </c>
      <c r="B203" s="17"/>
      <c r="C203" s="17"/>
      <c r="D203" s="17"/>
      <c r="E203" s="4" t="s">
        <v>204</v>
      </c>
      <c r="F203" s="22" t="s">
        <v>12</v>
      </c>
      <c r="G203" s="5">
        <v>1</v>
      </c>
      <c r="H203" s="5"/>
      <c r="I203" s="6">
        <v>71500</v>
      </c>
      <c r="J203" s="7">
        <f t="shared" si="196"/>
        <v>71500</v>
      </c>
      <c r="L203" s="129">
        <v>154537.5</v>
      </c>
      <c r="M203" s="7">
        <f t="shared" si="197"/>
        <v>154537.5</v>
      </c>
      <c r="O203" s="128">
        <v>212388.23529411762</v>
      </c>
      <c r="P203" s="7">
        <f t="shared" si="198"/>
        <v>212388.24</v>
      </c>
      <c r="Q203" s="115"/>
      <c r="R203" s="122">
        <f>ROUND(MIN(I203),2)</f>
        <v>71500</v>
      </c>
      <c r="S203" s="122">
        <f>ROUND(AVERAGE(I203),2)</f>
        <v>71500</v>
      </c>
      <c r="T203" s="122">
        <f>ROUND(MAX(I203),2)</f>
        <v>71500</v>
      </c>
      <c r="U203" s="140">
        <f t="shared" si="194"/>
        <v>0</v>
      </c>
      <c r="V203" s="123">
        <f t="shared" si="202"/>
        <v>71500</v>
      </c>
      <c r="Z203" s="134">
        <f>V203</f>
        <v>71500</v>
      </c>
      <c r="AA203" s="7">
        <f t="shared" si="201"/>
        <v>71500</v>
      </c>
    </row>
    <row r="204" spans="1:27" ht="18" x14ac:dyDescent="0.3">
      <c r="A204" s="17">
        <v>7.24</v>
      </c>
      <c r="B204" s="17"/>
      <c r="C204" s="17"/>
      <c r="D204" s="17"/>
      <c r="E204" s="4" t="s">
        <v>205</v>
      </c>
      <c r="F204" s="22" t="s">
        <v>12</v>
      </c>
      <c r="G204" s="5">
        <v>1</v>
      </c>
      <c r="H204" s="5"/>
      <c r="I204" s="129">
        <v>123500</v>
      </c>
      <c r="J204" s="7">
        <f t="shared" si="196"/>
        <v>123500</v>
      </c>
      <c r="L204" s="6">
        <v>85209.5049</v>
      </c>
      <c r="M204" s="7">
        <f t="shared" si="197"/>
        <v>85209.5</v>
      </c>
      <c r="O204" s="128">
        <v>127866.38655462184</v>
      </c>
      <c r="P204" s="7">
        <f t="shared" si="198"/>
        <v>127866.39</v>
      </c>
      <c r="Q204" s="115"/>
      <c r="R204" s="122">
        <f>ROUND(MIN(L204),2)</f>
        <v>85209.5</v>
      </c>
      <c r="S204" s="122">
        <f>ROUND(AVERAGE(L204),2)</f>
        <v>85209.5</v>
      </c>
      <c r="T204" s="122">
        <f>ROUND(MAX(L204),2)</f>
        <v>85209.5</v>
      </c>
      <c r="U204" s="140">
        <f t="shared" si="194"/>
        <v>0</v>
      </c>
      <c r="V204" s="123">
        <f t="shared" si="202"/>
        <v>85209.5</v>
      </c>
      <c r="Z204" s="134">
        <f>V204</f>
        <v>85209.5</v>
      </c>
      <c r="AA204" s="7">
        <f t="shared" si="201"/>
        <v>85209.5</v>
      </c>
    </row>
    <row r="205" spans="1:27" ht="18" x14ac:dyDescent="0.3">
      <c r="A205" s="17">
        <v>7.25</v>
      </c>
      <c r="B205" s="17"/>
      <c r="C205" s="17"/>
      <c r="D205" s="17"/>
      <c r="E205" s="4" t="s">
        <v>206</v>
      </c>
      <c r="F205" s="22" t="s">
        <v>12</v>
      </c>
      <c r="G205" s="5">
        <v>1</v>
      </c>
      <c r="H205" s="5"/>
      <c r="I205" s="6">
        <v>110500</v>
      </c>
      <c r="J205" s="7">
        <f t="shared" si="196"/>
        <v>110500</v>
      </c>
      <c r="L205" s="6">
        <v>92654.503500000006</v>
      </c>
      <c r="M205" s="7">
        <f t="shared" si="197"/>
        <v>92654.5</v>
      </c>
      <c r="O205" s="111">
        <v>117030.25210084034</v>
      </c>
      <c r="P205" s="7">
        <f t="shared" si="198"/>
        <v>117030.25</v>
      </c>
      <c r="Q205" s="115"/>
      <c r="R205" s="122">
        <f>ROUND(MIN(I205,L205,O205),2)</f>
        <v>92654.5</v>
      </c>
      <c r="S205" s="122">
        <f t="shared" si="205"/>
        <v>106728.25</v>
      </c>
      <c r="T205" s="122">
        <f t="shared" si="206"/>
        <v>117030.25</v>
      </c>
      <c r="U205" s="119">
        <f t="shared" si="194"/>
        <v>0.2630822032389144</v>
      </c>
      <c r="V205" s="123">
        <f t="shared" si="202"/>
        <v>99691.38</v>
      </c>
      <c r="Z205" s="134">
        <f>V205</f>
        <v>99691.38</v>
      </c>
      <c r="AA205" s="7">
        <f t="shared" si="201"/>
        <v>99691.38</v>
      </c>
    </row>
    <row r="206" spans="1:27" ht="18" x14ac:dyDescent="0.3">
      <c r="A206" s="17">
        <v>7.26</v>
      </c>
      <c r="B206" s="17"/>
      <c r="C206" s="17"/>
      <c r="D206" s="17"/>
      <c r="E206" s="4" t="s">
        <v>207</v>
      </c>
      <c r="F206" s="22" t="s">
        <v>12</v>
      </c>
      <c r="G206" s="5">
        <v>1</v>
      </c>
      <c r="H206" s="5"/>
      <c r="I206" s="6">
        <v>149500</v>
      </c>
      <c r="J206" s="7">
        <f t="shared" si="196"/>
        <v>149500</v>
      </c>
      <c r="L206" s="6">
        <v>113446.5969</v>
      </c>
      <c r="M206" s="7">
        <f t="shared" si="197"/>
        <v>113446.6</v>
      </c>
      <c r="O206" s="111">
        <v>138702.52100840336</v>
      </c>
      <c r="P206" s="7">
        <f t="shared" si="198"/>
        <v>138702.51999999999</v>
      </c>
      <c r="Q206" s="115"/>
      <c r="R206" s="122">
        <f>ROUND(MIN(I206,L206,O206),2)</f>
        <v>113446.6</v>
      </c>
      <c r="S206" s="122">
        <f t="shared" ref="S206" si="229">ROUND(AVERAGE(I206,L206,O206),2)</f>
        <v>133883.04</v>
      </c>
      <c r="T206" s="122">
        <f t="shared" ref="T206" si="230">ROUND(MAX(I206,L206,O206),2)</f>
        <v>149500</v>
      </c>
      <c r="U206" s="119">
        <f t="shared" si="194"/>
        <v>0.31780062161404565</v>
      </c>
      <c r="V206" s="123">
        <f t="shared" si="202"/>
        <v>123664.82</v>
      </c>
      <c r="Z206" s="134">
        <f>V206</f>
        <v>123664.82</v>
      </c>
      <c r="AA206" s="7">
        <f t="shared" si="201"/>
        <v>123664.82</v>
      </c>
    </row>
    <row r="207" spans="1:27" ht="18" x14ac:dyDescent="0.3">
      <c r="A207" s="17">
        <v>7.27</v>
      </c>
      <c r="B207" s="17"/>
      <c r="C207" s="17"/>
      <c r="D207" s="17"/>
      <c r="E207" s="4" t="s">
        <v>208</v>
      </c>
      <c r="F207" s="22" t="s">
        <v>16</v>
      </c>
      <c r="G207" s="5">
        <v>1</v>
      </c>
      <c r="H207" s="5"/>
      <c r="I207" s="6">
        <v>84500</v>
      </c>
      <c r="J207" s="7">
        <f t="shared" si="196"/>
        <v>84500</v>
      </c>
      <c r="L207" s="129">
        <v>145883.4</v>
      </c>
      <c r="M207" s="7">
        <f t="shared" si="197"/>
        <v>145883.4</v>
      </c>
      <c r="O207" s="111">
        <v>80187.394957983197</v>
      </c>
      <c r="P207" s="7">
        <f t="shared" si="198"/>
        <v>80187.39</v>
      </c>
      <c r="Q207" s="115"/>
      <c r="R207" s="122">
        <f>ROUND(MIN(I207,O207),2)</f>
        <v>80187.39</v>
      </c>
      <c r="S207" s="122">
        <f>ROUND(AVERAGE(I207,O207),2)</f>
        <v>82343.7</v>
      </c>
      <c r="T207" s="122">
        <f>ROUND(MAX(I207,O207),2)</f>
        <v>84500</v>
      </c>
      <c r="U207" s="133">
        <f t="shared" si="194"/>
        <v>5.3781648211769895E-2</v>
      </c>
      <c r="V207" s="123">
        <f t="shared" si="202"/>
        <v>81265.55</v>
      </c>
      <c r="Z207" s="134">
        <f>T207</f>
        <v>84500</v>
      </c>
      <c r="AA207" s="7">
        <f t="shared" si="201"/>
        <v>84500</v>
      </c>
    </row>
    <row r="208" spans="1:27" ht="36" x14ac:dyDescent="0.3">
      <c r="A208" s="17">
        <v>7.28</v>
      </c>
      <c r="B208" s="17"/>
      <c r="C208" s="17"/>
      <c r="D208" s="17"/>
      <c r="E208" s="4" t="s">
        <v>209</v>
      </c>
      <c r="F208" s="22" t="s">
        <v>16</v>
      </c>
      <c r="G208" s="5">
        <v>1</v>
      </c>
      <c r="H208" s="5"/>
      <c r="I208" s="6">
        <v>97500</v>
      </c>
      <c r="J208" s="7">
        <f t="shared" si="196"/>
        <v>97500</v>
      </c>
      <c r="L208" s="6">
        <v>125506.7034</v>
      </c>
      <c r="M208" s="7">
        <f t="shared" si="197"/>
        <v>125506.7</v>
      </c>
      <c r="O208" s="111">
        <v>96441.596638655465</v>
      </c>
      <c r="P208" s="7">
        <f t="shared" si="198"/>
        <v>96441.600000000006</v>
      </c>
      <c r="Q208" s="115"/>
      <c r="R208" s="122">
        <f>ROUND(MIN(I208,L208,O208),2)</f>
        <v>96441.600000000006</v>
      </c>
      <c r="S208" s="122">
        <f t="shared" si="205"/>
        <v>106482.77</v>
      </c>
      <c r="T208" s="122">
        <f t="shared" si="206"/>
        <v>125506.7</v>
      </c>
      <c r="U208" s="119">
        <f t="shared" si="194"/>
        <v>0.30137513272280825</v>
      </c>
      <c r="V208" s="123">
        <f t="shared" si="202"/>
        <v>101462.19</v>
      </c>
      <c r="Z208" s="134">
        <f>V208</f>
        <v>101462.19</v>
      </c>
      <c r="AA208" s="7">
        <f t="shared" si="201"/>
        <v>101462.19</v>
      </c>
    </row>
    <row r="209" spans="1:29" ht="18" x14ac:dyDescent="0.3">
      <c r="A209" s="17">
        <v>7.29</v>
      </c>
      <c r="B209" s="17"/>
      <c r="C209" s="17"/>
      <c r="D209" s="17"/>
      <c r="E209" s="4" t="s">
        <v>210</v>
      </c>
      <c r="F209" s="22" t="s">
        <v>12</v>
      </c>
      <c r="G209" s="5">
        <v>1</v>
      </c>
      <c r="H209" s="5"/>
      <c r="I209" s="129">
        <v>234000</v>
      </c>
      <c r="J209" s="7">
        <f t="shared" si="196"/>
        <v>234000</v>
      </c>
      <c r="L209" s="6">
        <v>191626.5</v>
      </c>
      <c r="M209" s="7">
        <f t="shared" si="197"/>
        <v>191626.5</v>
      </c>
      <c r="O209" s="128">
        <v>318582.3529411765</v>
      </c>
      <c r="P209" s="7">
        <f t="shared" si="198"/>
        <v>318582.34999999998</v>
      </c>
      <c r="Q209" s="115"/>
      <c r="R209" s="122">
        <f>ROUND(MIN(L209),2)</f>
        <v>191626.5</v>
      </c>
      <c r="S209" s="122">
        <f>ROUND(AVERAGE(L209),2)</f>
        <v>191626.5</v>
      </c>
      <c r="T209" s="122">
        <f>ROUND(MAX(L209),2)</f>
        <v>191626.5</v>
      </c>
      <c r="U209" s="140">
        <f t="shared" si="194"/>
        <v>0</v>
      </c>
      <c r="V209" s="123">
        <f t="shared" si="202"/>
        <v>191626.5</v>
      </c>
      <c r="Z209" s="134">
        <f>V209</f>
        <v>191626.5</v>
      </c>
      <c r="AA209" s="7">
        <f t="shared" si="201"/>
        <v>191626.5</v>
      </c>
    </row>
    <row r="210" spans="1:29" ht="18" x14ac:dyDescent="0.3">
      <c r="A210" s="2">
        <v>7.3</v>
      </c>
      <c r="B210" s="17"/>
      <c r="C210" s="17"/>
      <c r="D210" s="17"/>
      <c r="E210" s="4" t="s">
        <v>211</v>
      </c>
      <c r="F210" s="22" t="s">
        <v>12</v>
      </c>
      <c r="G210" s="5">
        <v>1</v>
      </c>
      <c r="H210" s="5"/>
      <c r="I210" s="6">
        <v>143000</v>
      </c>
      <c r="J210" s="7">
        <f t="shared" si="196"/>
        <v>143000</v>
      </c>
      <c r="L210" s="6">
        <v>139960.2867</v>
      </c>
      <c r="M210" s="7">
        <f t="shared" si="197"/>
        <v>139960.29</v>
      </c>
      <c r="O210" s="111">
        <v>149538.65546218489</v>
      </c>
      <c r="P210" s="7">
        <f t="shared" si="198"/>
        <v>149538.66</v>
      </c>
      <c r="Q210" s="115"/>
      <c r="R210" s="122">
        <f>ROUND(MIN(I210,L210,O210),2)</f>
        <v>139960.29</v>
      </c>
      <c r="S210" s="122">
        <f t="shared" si="205"/>
        <v>144166.31</v>
      </c>
      <c r="T210" s="122">
        <f t="shared" si="206"/>
        <v>149538.66</v>
      </c>
      <c r="U210" s="133">
        <f t="shared" si="194"/>
        <v>6.8436340050452849E-2</v>
      </c>
      <c r="V210" s="123">
        <f t="shared" si="202"/>
        <v>142063.29999999999</v>
      </c>
      <c r="W210" s="78"/>
      <c r="Z210" s="134">
        <f>T210</f>
        <v>149538.66</v>
      </c>
      <c r="AA210" s="7">
        <f t="shared" si="201"/>
        <v>149538.66</v>
      </c>
    </row>
    <row r="211" spans="1:29" ht="18" x14ac:dyDescent="0.3">
      <c r="A211" s="17">
        <v>7.31</v>
      </c>
      <c r="B211" s="17"/>
      <c r="C211" s="17"/>
      <c r="D211" s="17"/>
      <c r="E211" s="4" t="s">
        <v>212</v>
      </c>
      <c r="F211" s="22" t="s">
        <v>12</v>
      </c>
      <c r="G211" s="5">
        <v>1</v>
      </c>
      <c r="H211" s="5"/>
      <c r="I211" s="6">
        <v>84500</v>
      </c>
      <c r="J211" s="7">
        <f t="shared" si="196"/>
        <v>84500</v>
      </c>
      <c r="L211" s="6">
        <v>117448.5</v>
      </c>
      <c r="M211" s="7">
        <f t="shared" si="197"/>
        <v>117448.5</v>
      </c>
      <c r="O211" s="127">
        <v>19505.042016806728</v>
      </c>
      <c r="P211" s="7">
        <f t="shared" si="198"/>
        <v>19505.04</v>
      </c>
      <c r="Q211" s="115"/>
      <c r="R211" s="122">
        <f>ROUND(MIN(I211,L211),2)</f>
        <v>84500</v>
      </c>
      <c r="S211" s="122">
        <f t="shared" ref="S211" si="231">ROUND(AVERAGE(I211,L211),2)</f>
        <v>100974.25</v>
      </c>
      <c r="T211" s="122">
        <f t="shared" ref="T211" si="232">ROUND(MAX(I211,L211),2)</f>
        <v>117448.5</v>
      </c>
      <c r="U211" s="119">
        <f t="shared" si="194"/>
        <v>0.38992307692307682</v>
      </c>
      <c r="V211" s="123">
        <f t="shared" si="202"/>
        <v>92737.13</v>
      </c>
      <c r="W211" s="78"/>
      <c r="Z211" s="134">
        <f>V211</f>
        <v>92737.13</v>
      </c>
      <c r="AA211" s="7">
        <f t="shared" si="201"/>
        <v>92737.13</v>
      </c>
    </row>
    <row r="212" spans="1:29" ht="18" x14ac:dyDescent="0.3">
      <c r="A212" s="109">
        <v>7.32</v>
      </c>
      <c r="B212" s="17"/>
      <c r="C212" s="17"/>
      <c r="D212" s="17"/>
      <c r="E212" s="4" t="s">
        <v>213</v>
      </c>
      <c r="F212" s="22" t="s">
        <v>12</v>
      </c>
      <c r="G212" s="5">
        <v>1</v>
      </c>
      <c r="H212" s="5"/>
      <c r="I212" s="6">
        <v>312000</v>
      </c>
      <c r="J212" s="7">
        <f t="shared" si="196"/>
        <v>312000</v>
      </c>
      <c r="L212" s="6">
        <v>259623</v>
      </c>
      <c r="M212" s="7">
        <f t="shared" si="197"/>
        <v>259623</v>
      </c>
      <c r="O212" s="127">
        <v>80187.394957983197</v>
      </c>
      <c r="P212" s="7">
        <f t="shared" si="198"/>
        <v>80187.39</v>
      </c>
      <c r="Q212" s="115"/>
      <c r="R212" s="122">
        <f>ROUND(MIN(I212,L212),2)</f>
        <v>259623</v>
      </c>
      <c r="S212" s="122">
        <f t="shared" ref="S212" si="233">ROUND(AVERAGE(I212,L212),2)</f>
        <v>285811.5</v>
      </c>
      <c r="T212" s="122">
        <f t="shared" ref="T212" si="234">ROUND(MAX(I212,L212),2)</f>
        <v>312000</v>
      </c>
      <c r="U212" s="133">
        <f t="shared" si="194"/>
        <v>0.20174252666366232</v>
      </c>
      <c r="V212" s="122">
        <f>+ROUND(AVERAGE(R212,S212),2)</f>
        <v>272717.25</v>
      </c>
      <c r="W212" s="78"/>
      <c r="Z212" s="134">
        <f>T212</f>
        <v>312000</v>
      </c>
      <c r="AA212" s="7">
        <f t="shared" si="201"/>
        <v>312000</v>
      </c>
    </row>
    <row r="213" spans="1:29" x14ac:dyDescent="0.3">
      <c r="A213" s="350" t="s">
        <v>84</v>
      </c>
      <c r="B213" s="351"/>
      <c r="C213" s="351"/>
      <c r="D213" s="9"/>
      <c r="E213" s="10"/>
      <c r="F213" s="11"/>
      <c r="G213" s="5"/>
      <c r="H213" s="5"/>
      <c r="I213" s="6"/>
      <c r="J213" s="12">
        <f>ROUND(SUM(J181:J212),2)</f>
        <v>2329600</v>
      </c>
      <c r="L213" s="6"/>
      <c r="M213" s="12">
        <f>ROUND(SUM(M181:M212),2)</f>
        <v>2450518.44</v>
      </c>
      <c r="O213" s="6"/>
      <c r="P213" s="12">
        <f>ROUND(SUM(P181:P212),2)</f>
        <v>2705782.78</v>
      </c>
      <c r="Q213" s="63"/>
      <c r="R213" s="124"/>
      <c r="S213" s="124"/>
      <c r="T213" s="124"/>
      <c r="U213" s="199"/>
      <c r="V213" s="124"/>
      <c r="Z213" s="135"/>
      <c r="AA213" s="12">
        <f>ROUND(SUM(AA181:AA212),2)</f>
        <v>2261954.1</v>
      </c>
    </row>
    <row r="214" spans="1:29" x14ac:dyDescent="0.3">
      <c r="A214" s="1"/>
      <c r="B214" s="1"/>
      <c r="C214" s="1"/>
      <c r="D214" s="1"/>
      <c r="E214" s="1" t="s">
        <v>214</v>
      </c>
      <c r="F214" s="1"/>
      <c r="G214" s="1"/>
      <c r="H214" s="1"/>
      <c r="I214" s="1"/>
      <c r="J214" s="20"/>
      <c r="L214" s="1"/>
      <c r="M214" s="20"/>
      <c r="O214" s="1"/>
      <c r="P214" s="20"/>
      <c r="Q214" s="116"/>
      <c r="R214" s="124"/>
      <c r="S214" s="124"/>
      <c r="T214" s="124"/>
      <c r="U214" s="199"/>
      <c r="V214" s="124"/>
      <c r="Z214" s="24"/>
      <c r="AA214" s="20"/>
    </row>
    <row r="215" spans="1:29" x14ac:dyDescent="0.3">
      <c r="A215" s="24"/>
      <c r="B215" s="24"/>
      <c r="C215" s="24"/>
      <c r="D215" s="24"/>
      <c r="E215" s="24" t="s">
        <v>10</v>
      </c>
      <c r="F215" s="24"/>
      <c r="G215" s="24"/>
      <c r="H215" s="24"/>
      <c r="I215" s="24"/>
      <c r="J215" s="25"/>
      <c r="L215" s="24"/>
      <c r="M215" s="25"/>
      <c r="O215" s="24"/>
      <c r="P215" s="25"/>
      <c r="Q215" s="116"/>
      <c r="R215" s="124"/>
      <c r="S215" s="124"/>
      <c r="T215" s="124"/>
      <c r="U215" s="199"/>
      <c r="V215" s="124"/>
      <c r="Z215" s="24"/>
      <c r="AA215" s="25"/>
    </row>
    <row r="216" spans="1:29" ht="54" x14ac:dyDescent="0.3">
      <c r="A216" s="109">
        <v>8.1</v>
      </c>
      <c r="B216" s="109"/>
      <c r="C216" s="109"/>
      <c r="D216" s="109"/>
      <c r="E216" s="152" t="s">
        <v>215</v>
      </c>
      <c r="F216" s="109" t="s">
        <v>18</v>
      </c>
      <c r="G216" s="5">
        <v>1</v>
      </c>
      <c r="H216" s="5"/>
      <c r="I216" s="6">
        <v>5850000</v>
      </c>
      <c r="J216" s="7">
        <f>ROUND((I216*$G216),2)</f>
        <v>5850000</v>
      </c>
      <c r="L216" s="6">
        <v>5934240</v>
      </c>
      <c r="M216" s="7">
        <f>ROUND((L216*$G216),2)</f>
        <v>5934240</v>
      </c>
      <c r="O216" s="111">
        <v>5158000</v>
      </c>
      <c r="P216" s="7">
        <f>ROUND((O216*$G216),2)</f>
        <v>5158000</v>
      </c>
      <c r="Q216" s="115"/>
      <c r="R216" s="122">
        <f>ROUND(MIN(I216,L216,O216),2)</f>
        <v>5158000</v>
      </c>
      <c r="S216" s="122">
        <f>ROUND(AVERAGE(I216,L216,O216),2)</f>
        <v>5647413.3300000001</v>
      </c>
      <c r="T216" s="122">
        <f>ROUND(MAX(I216,L216,O216),2)</f>
        <v>5934240</v>
      </c>
      <c r="U216" s="133">
        <f t="shared" ref="U216:U218" si="235">+(T216/R216)-1</f>
        <v>0.15049243892981767</v>
      </c>
      <c r="V216" s="122">
        <f>+ROUND(AVERAGE(R216,S216),2)</f>
        <v>5402706.6699999999</v>
      </c>
      <c r="W216" s="132"/>
      <c r="Z216" s="134">
        <f>T216</f>
        <v>5934240</v>
      </c>
      <c r="AA216" s="7">
        <f>ROUND((Z216*$G216),2)</f>
        <v>5934240</v>
      </c>
    </row>
    <row r="217" spans="1:29" ht="54" x14ac:dyDescent="0.3">
      <c r="A217" s="109">
        <v>8.1999999999999993</v>
      </c>
      <c r="B217" s="109"/>
      <c r="C217" s="109"/>
      <c r="D217" s="109"/>
      <c r="E217" s="152" t="s">
        <v>216</v>
      </c>
      <c r="F217" s="109" t="s">
        <v>18</v>
      </c>
      <c r="G217" s="5">
        <v>1</v>
      </c>
      <c r="H217" s="5"/>
      <c r="I217" s="6">
        <v>8060000</v>
      </c>
      <c r="J217" s="7">
        <f t="shared" ref="J217:J218" si="236">ROUND((I217*$G217),2)</f>
        <v>8060000</v>
      </c>
      <c r="L217" s="6">
        <v>8035950</v>
      </c>
      <c r="M217" s="7">
        <f t="shared" ref="M217:M218" si="237">ROUND((L217*$G217),2)</f>
        <v>8035950</v>
      </c>
      <c r="O217" s="128">
        <v>25790000</v>
      </c>
      <c r="P217" s="7">
        <f t="shared" ref="P217:P218" si="238">ROUND((O217*$G217),2)</f>
        <v>25790000</v>
      </c>
      <c r="Q217" s="115"/>
      <c r="R217" s="122">
        <f>ROUND(MIN(I217,L217),2)</f>
        <v>8035950</v>
      </c>
      <c r="S217" s="122">
        <f>ROUND(AVERAGE(I217,L217),2)</f>
        <v>8047975</v>
      </c>
      <c r="T217" s="122">
        <f>ROUND(MAX(I217,L217),2)</f>
        <v>8060000</v>
      </c>
      <c r="U217" s="133">
        <f t="shared" si="235"/>
        <v>2.992801100056619E-3</v>
      </c>
      <c r="V217" s="122">
        <f>+ROUND(AVERAGE(R217,S217),2)</f>
        <v>8041962.5</v>
      </c>
      <c r="Z217" s="134">
        <f>T217</f>
        <v>8060000</v>
      </c>
      <c r="AA217" s="7">
        <f t="shared" ref="AA217:AA218" si="239">ROUND((Z217*$G217),2)</f>
        <v>8060000</v>
      </c>
    </row>
    <row r="218" spans="1:29" ht="144" x14ac:dyDescent="0.3">
      <c r="A218" s="109">
        <v>8.3000000000000007</v>
      </c>
      <c r="B218" s="109"/>
      <c r="C218" s="109"/>
      <c r="D218" s="109"/>
      <c r="E218" s="152" t="s">
        <v>217</v>
      </c>
      <c r="F218" s="109" t="s">
        <v>18</v>
      </c>
      <c r="G218" s="5">
        <v>1</v>
      </c>
      <c r="H218" s="5"/>
      <c r="I218" s="6">
        <v>3640000</v>
      </c>
      <c r="J218" s="7">
        <f t="shared" si="236"/>
        <v>3640000</v>
      </c>
      <c r="L218" s="6">
        <v>4697940</v>
      </c>
      <c r="M218" s="7">
        <f t="shared" si="237"/>
        <v>4697940</v>
      </c>
      <c r="O218" s="128">
        <v>12895000</v>
      </c>
      <c r="P218" s="7">
        <f t="shared" si="238"/>
        <v>12895000</v>
      </c>
      <c r="Q218" s="115"/>
      <c r="R218" s="122">
        <f>ROUND(MIN(I218,L218),2)</f>
        <v>3640000</v>
      </c>
      <c r="S218" s="122">
        <f>ROUND(AVERAGE(I218,L218),2)</f>
        <v>4168970</v>
      </c>
      <c r="T218" s="122">
        <f>ROUND(MAX(I218,L218),2)</f>
        <v>4697940</v>
      </c>
      <c r="U218" s="119">
        <f t="shared" si="235"/>
        <v>0.2906428571428572</v>
      </c>
      <c r="V218" s="123">
        <f t="shared" ref="V218" si="240">+ROUND(AVERAGE(R218,S218),2)</f>
        <v>3904485</v>
      </c>
      <c r="Z218" s="134">
        <f>V218</f>
        <v>3904485</v>
      </c>
      <c r="AA218" s="7">
        <f t="shared" si="239"/>
        <v>3904485</v>
      </c>
      <c r="AC218" t="s">
        <v>81</v>
      </c>
    </row>
    <row r="219" spans="1:29" x14ac:dyDescent="0.3">
      <c r="A219" s="24"/>
      <c r="B219" s="24"/>
      <c r="C219" s="24"/>
      <c r="D219" s="24"/>
      <c r="E219" s="24"/>
      <c r="F219" s="24"/>
      <c r="G219" s="27"/>
      <c r="H219" s="27"/>
      <c r="I219" s="27"/>
      <c r="J219" s="28"/>
      <c r="L219" s="27"/>
      <c r="M219" s="28"/>
      <c r="O219" s="27"/>
      <c r="P219" s="28"/>
      <c r="Q219" s="116"/>
      <c r="R219" s="124"/>
      <c r="S219" s="124"/>
      <c r="T219" s="124"/>
      <c r="U219" s="199"/>
      <c r="V219" s="124"/>
      <c r="Z219" s="24"/>
      <c r="AA219" s="28"/>
    </row>
    <row r="220" spans="1:29" ht="18" x14ac:dyDescent="0.3">
      <c r="A220" s="42"/>
      <c r="B220" s="83"/>
      <c r="C220" s="153"/>
      <c r="D220" s="153"/>
      <c r="E220" s="153" t="s">
        <v>218</v>
      </c>
      <c r="F220" s="109"/>
      <c r="G220" s="5"/>
      <c r="H220" s="5"/>
      <c r="I220" s="6"/>
      <c r="J220" s="7"/>
      <c r="L220" s="6"/>
      <c r="M220" s="7"/>
      <c r="O220" s="6"/>
      <c r="P220" s="7"/>
      <c r="Q220" s="115"/>
      <c r="R220" s="124"/>
      <c r="S220" s="124"/>
      <c r="T220" s="124"/>
      <c r="U220" s="199"/>
      <c r="V220" s="124"/>
      <c r="Z220" s="135"/>
      <c r="AA220" s="7"/>
    </row>
    <row r="221" spans="1:29" ht="18" x14ac:dyDescent="0.3">
      <c r="A221" s="42"/>
      <c r="B221" s="370" t="s">
        <v>219</v>
      </c>
      <c r="C221" s="370"/>
      <c r="D221" s="371"/>
      <c r="E221" s="371"/>
      <c r="F221" s="371"/>
      <c r="G221" s="5"/>
      <c r="H221" s="5"/>
      <c r="I221" s="6"/>
      <c r="J221" s="7"/>
      <c r="L221" s="6"/>
      <c r="M221" s="7"/>
      <c r="O221" s="6"/>
      <c r="P221" s="7"/>
      <c r="Q221" s="115"/>
      <c r="R221" s="124"/>
      <c r="S221" s="124"/>
      <c r="T221" s="124"/>
      <c r="U221" s="199"/>
      <c r="V221" s="124"/>
      <c r="Z221" s="135"/>
      <c r="AA221" s="7"/>
    </row>
    <row r="222" spans="1:29" x14ac:dyDescent="0.3">
      <c r="A222" s="109"/>
      <c r="B222" s="154"/>
      <c r="C222" s="372"/>
      <c r="D222" s="371"/>
      <c r="E222" s="371"/>
      <c r="F222" s="109"/>
      <c r="G222" s="5"/>
      <c r="H222" s="5"/>
      <c r="I222" s="6"/>
      <c r="J222" s="7"/>
      <c r="L222" s="6"/>
      <c r="M222" s="7"/>
      <c r="O222" s="6"/>
      <c r="P222" s="7"/>
      <c r="Q222" s="115"/>
      <c r="R222" s="124"/>
      <c r="S222" s="124"/>
      <c r="T222" s="124"/>
      <c r="U222" s="199"/>
      <c r="V222" s="124"/>
      <c r="Z222" s="135"/>
      <c r="AA222" s="7"/>
    </row>
    <row r="223" spans="1:29" ht="36" x14ac:dyDescent="0.3">
      <c r="A223" s="155">
        <v>8.4</v>
      </c>
      <c r="B223" s="109"/>
      <c r="C223" s="109"/>
      <c r="D223" s="109"/>
      <c r="E223" s="156" t="s">
        <v>220</v>
      </c>
      <c r="F223" s="155" t="s">
        <v>18</v>
      </c>
      <c r="G223" s="5">
        <v>1</v>
      </c>
      <c r="H223" s="5"/>
      <c r="I223" s="6">
        <v>546000</v>
      </c>
      <c r="J223" s="7">
        <f>ROUND((I223*$G223),2)</f>
        <v>546000</v>
      </c>
      <c r="L223" s="6">
        <v>679965</v>
      </c>
      <c r="M223" s="7">
        <f>ROUND((L223*$G223),2)</f>
        <v>679965</v>
      </c>
      <c r="O223" s="127">
        <v>91023.529411764714</v>
      </c>
      <c r="P223" s="7">
        <f>ROUND((O223*$G223),2)</f>
        <v>91023.53</v>
      </c>
      <c r="Q223" s="115"/>
      <c r="R223" s="122">
        <f>ROUND(MIN(I223,L223),2)</f>
        <v>546000</v>
      </c>
      <c r="S223" s="122">
        <f>ROUND(AVERAGE(I223,L223),2)</f>
        <v>612982.5</v>
      </c>
      <c r="T223" s="122">
        <f>ROUND(MAX(I223,L223),2)</f>
        <v>679965</v>
      </c>
      <c r="U223" s="133">
        <f t="shared" ref="U223:U240" si="241">+(T223/R223)-1</f>
        <v>0.24535714285714283</v>
      </c>
      <c r="V223" s="123">
        <f t="shared" ref="V223" si="242">+ROUND(AVERAGE(R223,S223),2)</f>
        <v>579491.25</v>
      </c>
      <c r="Z223" s="134">
        <f>T223</f>
        <v>679965</v>
      </c>
      <c r="AA223" s="7">
        <f>ROUND((Z223*$G223),2)</f>
        <v>679965</v>
      </c>
    </row>
    <row r="224" spans="1:29" ht="18" x14ac:dyDescent="0.3">
      <c r="A224" s="155">
        <v>8.5</v>
      </c>
      <c r="B224" s="109"/>
      <c r="C224" s="109"/>
      <c r="D224" s="109"/>
      <c r="E224" s="156" t="s">
        <v>221</v>
      </c>
      <c r="F224" s="155" t="s">
        <v>16</v>
      </c>
      <c r="G224" s="5">
        <v>1</v>
      </c>
      <c r="H224" s="5"/>
      <c r="I224" s="6">
        <v>49400</v>
      </c>
      <c r="J224" s="7">
        <f t="shared" ref="J224:J240" si="243">ROUND((I224*$G224),2)</f>
        <v>49400</v>
      </c>
      <c r="L224" s="129">
        <v>519246</v>
      </c>
      <c r="M224" s="7">
        <f t="shared" ref="M224:M240" si="244">ROUND((L224*$G224),2)</f>
        <v>519246</v>
      </c>
      <c r="O224" s="111">
        <v>9752.5210084033642</v>
      </c>
      <c r="P224" s="7">
        <f t="shared" ref="P224:P240" si="245">ROUND((O224*$G224),2)</f>
        <v>9752.52</v>
      </c>
      <c r="Q224" s="115"/>
      <c r="R224" s="122">
        <f>ROUND(MIN(I224,O224),2)</f>
        <v>9752.52</v>
      </c>
      <c r="S224" s="122">
        <f>ROUND(AVERAGE(I224,O224),2)</f>
        <v>29576.26</v>
      </c>
      <c r="T224" s="122">
        <f>ROUND(MAX(I224,O224),2)</f>
        <v>49400</v>
      </c>
      <c r="U224" s="119">
        <f t="shared" si="241"/>
        <v>4.0653574665829959</v>
      </c>
      <c r="V224" s="123">
        <f t="shared" ref="V224:V240" si="246">+ROUND(AVERAGE(R224,S224),2)</f>
        <v>19664.39</v>
      </c>
      <c r="Z224" s="134">
        <f>V224</f>
        <v>19664.39</v>
      </c>
      <c r="AA224" s="7">
        <f t="shared" ref="AA224:AA227" si="247">ROUND((Z224*$G224),2)</f>
        <v>19664.39</v>
      </c>
    </row>
    <row r="225" spans="1:27" ht="18" x14ac:dyDescent="0.3">
      <c r="A225" s="155">
        <v>8.6</v>
      </c>
      <c r="B225" s="109"/>
      <c r="C225" s="109"/>
      <c r="D225" s="109"/>
      <c r="E225" s="156" t="s">
        <v>222</v>
      </c>
      <c r="F225" s="155" t="s">
        <v>18</v>
      </c>
      <c r="G225" s="5">
        <v>1</v>
      </c>
      <c r="H225" s="5"/>
      <c r="I225" s="6">
        <v>41600</v>
      </c>
      <c r="J225" s="7">
        <f t="shared" si="243"/>
        <v>41600</v>
      </c>
      <c r="L225" s="6">
        <v>30907.5</v>
      </c>
      <c r="M225" s="7">
        <f t="shared" si="244"/>
        <v>30907.5</v>
      </c>
      <c r="O225" s="111">
        <v>16254.20168067227</v>
      </c>
      <c r="P225" s="7">
        <f t="shared" si="245"/>
        <v>16254.2</v>
      </c>
      <c r="Q225" s="115"/>
      <c r="R225" s="122">
        <f>ROUND(MIN(I225,L225,O225),2)</f>
        <v>16254.2</v>
      </c>
      <c r="S225" s="122">
        <f>ROUND(AVERAGE(I225,L225,O225),2)</f>
        <v>29587.23</v>
      </c>
      <c r="T225" s="122">
        <f>ROUND(MAX(I225,L225,O225),2)</f>
        <v>41600</v>
      </c>
      <c r="U225" s="119">
        <f t="shared" si="241"/>
        <v>1.5593385094314085</v>
      </c>
      <c r="V225" s="123">
        <f t="shared" si="246"/>
        <v>22920.720000000001</v>
      </c>
      <c r="Z225" s="134">
        <f>V225</f>
        <v>22920.720000000001</v>
      </c>
      <c r="AA225" s="7">
        <f t="shared" si="247"/>
        <v>22920.720000000001</v>
      </c>
    </row>
    <row r="226" spans="1:27" ht="18" x14ac:dyDescent="0.3">
      <c r="A226" s="155">
        <v>8.6999999999999993</v>
      </c>
      <c r="B226" s="109"/>
      <c r="C226" s="109"/>
      <c r="D226" s="109"/>
      <c r="E226" s="156" t="s">
        <v>223</v>
      </c>
      <c r="F226" s="155" t="s">
        <v>18</v>
      </c>
      <c r="G226" s="5">
        <v>1</v>
      </c>
      <c r="H226" s="5"/>
      <c r="I226" s="6">
        <v>240500</v>
      </c>
      <c r="J226" s="7">
        <f t="shared" si="243"/>
        <v>240500</v>
      </c>
      <c r="L226" s="6">
        <v>160719</v>
      </c>
      <c r="M226" s="7">
        <f t="shared" si="244"/>
        <v>160719</v>
      </c>
      <c r="O226" s="128">
        <v>464870.16806722694</v>
      </c>
      <c r="P226" s="7">
        <f t="shared" si="245"/>
        <v>464870.17</v>
      </c>
      <c r="Q226" s="115"/>
      <c r="R226" s="122">
        <f>ROUND(MIN(I226,L226),2)</f>
        <v>160719</v>
      </c>
      <c r="S226" s="122">
        <f>ROUND(AVERAGE(I226,L226),2)</f>
        <v>200609.5</v>
      </c>
      <c r="T226" s="122">
        <f>ROUND(MAX(I226,L226),2)</f>
        <v>240500</v>
      </c>
      <c r="U226" s="119">
        <f t="shared" si="241"/>
        <v>0.49640055002831018</v>
      </c>
      <c r="V226" s="123">
        <f t="shared" si="246"/>
        <v>180664.25</v>
      </c>
      <c r="Z226" s="134">
        <f>V226</f>
        <v>180664.25</v>
      </c>
      <c r="AA226" s="7">
        <f t="shared" si="247"/>
        <v>180664.25</v>
      </c>
    </row>
    <row r="227" spans="1:27" ht="18" x14ac:dyDescent="0.3">
      <c r="A227" s="155">
        <v>8.8000000000000007</v>
      </c>
      <c r="B227" s="109"/>
      <c r="C227" s="109"/>
      <c r="D227" s="109"/>
      <c r="E227" s="156" t="s">
        <v>224</v>
      </c>
      <c r="F227" s="155" t="s">
        <v>18</v>
      </c>
      <c r="G227" s="5">
        <v>1</v>
      </c>
      <c r="H227" s="5"/>
      <c r="I227" s="6">
        <v>23400</v>
      </c>
      <c r="J227" s="7">
        <f t="shared" si="243"/>
        <v>23400</v>
      </c>
      <c r="L227" s="6">
        <v>27198.6</v>
      </c>
      <c r="M227" s="7">
        <f t="shared" si="244"/>
        <v>27198.6</v>
      </c>
      <c r="O227" s="127">
        <v>3250.840336134454</v>
      </c>
      <c r="P227" s="7">
        <f t="shared" si="245"/>
        <v>3250.84</v>
      </c>
      <c r="Q227" s="115"/>
      <c r="R227" s="122">
        <f>ROUND(MIN(I227,L227),2)</f>
        <v>23400</v>
      </c>
      <c r="S227" s="122">
        <f>ROUND(AVERAGE(I227,L227),2)</f>
        <v>25299.3</v>
      </c>
      <c r="T227" s="122">
        <f>ROUND(MAX(I227,L227),2)</f>
        <v>27198.6</v>
      </c>
      <c r="U227" s="133">
        <f t="shared" si="241"/>
        <v>0.16233333333333322</v>
      </c>
      <c r="V227" s="123">
        <f t="shared" si="246"/>
        <v>24349.65</v>
      </c>
      <c r="Z227" s="134">
        <f>T227</f>
        <v>27198.6</v>
      </c>
      <c r="AA227" s="7">
        <f t="shared" si="247"/>
        <v>27198.6</v>
      </c>
    </row>
    <row r="228" spans="1:27" ht="18" x14ac:dyDescent="0.3">
      <c r="A228" s="155">
        <v>8.9</v>
      </c>
      <c r="B228" s="109"/>
      <c r="C228" s="109"/>
      <c r="D228" s="109"/>
      <c r="E228" s="156" t="s">
        <v>225</v>
      </c>
      <c r="F228" s="155" t="s">
        <v>16</v>
      </c>
      <c r="G228" s="5">
        <v>1</v>
      </c>
      <c r="H228" s="5"/>
      <c r="I228" s="6">
        <v>97500</v>
      </c>
      <c r="J228" s="7">
        <f>ROUND((I228*$G228),2)</f>
        <v>97500</v>
      </c>
      <c r="L228" s="6">
        <v>135993</v>
      </c>
      <c r="M228" s="7">
        <f>ROUND((L228*$G228),2)</f>
        <v>135993</v>
      </c>
      <c r="O228" s="111">
        <v>205886.55462184874</v>
      </c>
      <c r="P228" s="7">
        <f>ROUND((O228*$G228),2)</f>
        <v>205886.55</v>
      </c>
      <c r="Q228" s="115"/>
      <c r="R228" s="122">
        <f>ROUND(MIN(I228,L228,O228),2)</f>
        <v>97500</v>
      </c>
      <c r="S228" s="122">
        <f>ROUND(AVERAGE(I228,L228,O228),2)</f>
        <v>146459.85</v>
      </c>
      <c r="T228" s="122">
        <f>ROUND(MAX(I228,L228,O228),2)</f>
        <v>205886.55</v>
      </c>
      <c r="U228" s="119">
        <f t="shared" si="241"/>
        <v>1.1116569230769229</v>
      </c>
      <c r="V228" s="123">
        <f t="shared" si="246"/>
        <v>121979.93</v>
      </c>
      <c r="Z228" s="134">
        <f t="shared" ref="Z228:Z240" si="248">V228</f>
        <v>121979.93</v>
      </c>
      <c r="AA228" s="7">
        <f>ROUND((Z228*$G228),2)</f>
        <v>121979.93</v>
      </c>
    </row>
    <row r="229" spans="1:27" ht="18" x14ac:dyDescent="0.3">
      <c r="A229" s="157">
        <v>8.1</v>
      </c>
      <c r="B229" s="109"/>
      <c r="C229" s="109"/>
      <c r="D229" s="109"/>
      <c r="E229" s="156" t="s">
        <v>226</v>
      </c>
      <c r="F229" s="155" t="s">
        <v>18</v>
      </c>
      <c r="G229" s="5">
        <v>1</v>
      </c>
      <c r="H229" s="5"/>
      <c r="I229" s="131">
        <v>15600</v>
      </c>
      <c r="J229" s="7">
        <f>ROUND((I229*$G229),2)</f>
        <v>15600</v>
      </c>
      <c r="L229" s="6">
        <v>30907.5</v>
      </c>
      <c r="M229" s="7">
        <f>ROUND((L229*$G229),2)</f>
        <v>30907.5</v>
      </c>
      <c r="O229" s="111">
        <v>57431.512605042022</v>
      </c>
      <c r="P229" s="7">
        <f>ROUND((O229*$G229),2)</f>
        <v>57431.51</v>
      </c>
      <c r="Q229" s="115"/>
      <c r="R229" s="122">
        <f>ROUND(MIN(L229,O229),2)</f>
        <v>30907.5</v>
      </c>
      <c r="S229" s="122">
        <f>ROUND(AVERAGE(L229,O229),2)</f>
        <v>44169.51</v>
      </c>
      <c r="T229" s="122">
        <f>ROUND(MAX(L229,O229),2)</f>
        <v>57431.51</v>
      </c>
      <c r="U229" s="119">
        <f t="shared" si="241"/>
        <v>0.85817390600986831</v>
      </c>
      <c r="V229" s="123">
        <f t="shared" si="246"/>
        <v>37538.51</v>
      </c>
      <c r="Z229" s="134">
        <f t="shared" si="248"/>
        <v>37538.51</v>
      </c>
      <c r="AA229" s="7">
        <f>ROUND((Z229*$G229),2)</f>
        <v>37538.51</v>
      </c>
    </row>
    <row r="230" spans="1:27" ht="18" x14ac:dyDescent="0.3">
      <c r="A230" s="155">
        <v>8.11</v>
      </c>
      <c r="B230" s="109"/>
      <c r="C230" s="109"/>
      <c r="D230" s="109"/>
      <c r="E230" s="156" t="s">
        <v>227</v>
      </c>
      <c r="F230" s="155" t="s">
        <v>228</v>
      </c>
      <c r="G230" s="5">
        <v>1</v>
      </c>
      <c r="H230" s="5"/>
      <c r="I230" s="131">
        <v>52000</v>
      </c>
      <c r="J230" s="7">
        <f t="shared" si="243"/>
        <v>52000</v>
      </c>
      <c r="L230" s="6">
        <v>148356</v>
      </c>
      <c r="M230" s="7">
        <f t="shared" si="244"/>
        <v>148356</v>
      </c>
      <c r="O230" s="111">
        <v>386850</v>
      </c>
      <c r="P230" s="7">
        <f t="shared" si="245"/>
        <v>386850</v>
      </c>
      <c r="Q230" s="115"/>
      <c r="R230" s="122">
        <f>ROUND(MIN(L230,O230),2)</f>
        <v>148356</v>
      </c>
      <c r="S230" s="122">
        <f>ROUND(AVERAGE(L230,O230),2)</f>
        <v>267603</v>
      </c>
      <c r="T230" s="122">
        <f>ROUND(MAX(L230,O230),2)</f>
        <v>386850</v>
      </c>
      <c r="U230" s="119">
        <f t="shared" si="241"/>
        <v>1.607579066569603</v>
      </c>
      <c r="V230" s="123">
        <f t="shared" si="246"/>
        <v>207979.5</v>
      </c>
      <c r="Z230" s="134">
        <f t="shared" si="248"/>
        <v>207979.5</v>
      </c>
      <c r="AA230" s="7">
        <f t="shared" ref="AA230:AA240" si="249">ROUND((Z230*$G230),2)</f>
        <v>207979.5</v>
      </c>
    </row>
    <row r="231" spans="1:27" ht="36" x14ac:dyDescent="0.3">
      <c r="A231" s="155">
        <v>8.1199999999999992</v>
      </c>
      <c r="B231" s="109"/>
      <c r="C231" s="109"/>
      <c r="D231" s="109"/>
      <c r="E231" s="156" t="s">
        <v>229</v>
      </c>
      <c r="F231" s="155" t="s">
        <v>18</v>
      </c>
      <c r="G231" s="5">
        <v>1</v>
      </c>
      <c r="H231" s="5"/>
      <c r="I231" s="6">
        <v>416000</v>
      </c>
      <c r="J231" s="7">
        <f t="shared" si="243"/>
        <v>416000</v>
      </c>
      <c r="L231" s="129">
        <v>1106488.5</v>
      </c>
      <c r="M231" s="7">
        <f t="shared" si="244"/>
        <v>1106488.5</v>
      </c>
      <c r="O231" s="111">
        <v>309913.44537815126</v>
      </c>
      <c r="P231" s="7">
        <f t="shared" si="245"/>
        <v>309913.45</v>
      </c>
      <c r="Q231" s="115"/>
      <c r="R231" s="122">
        <f>ROUND(MIN(I231,O231),2)</f>
        <v>309913.45</v>
      </c>
      <c r="S231" s="122">
        <f>ROUND(AVERAGE(I231,O231),2)</f>
        <v>362956.72</v>
      </c>
      <c r="T231" s="122">
        <f>ROUND(MAX(I231,O231),2)</f>
        <v>416000</v>
      </c>
      <c r="U231" s="119">
        <f t="shared" si="241"/>
        <v>0.34231024823220801</v>
      </c>
      <c r="V231" s="123">
        <f t="shared" si="246"/>
        <v>336435.09</v>
      </c>
      <c r="Z231" s="134">
        <f t="shared" si="248"/>
        <v>336435.09</v>
      </c>
      <c r="AA231" s="7">
        <f t="shared" si="249"/>
        <v>336435.09</v>
      </c>
    </row>
    <row r="232" spans="1:27" ht="18" x14ac:dyDescent="0.3">
      <c r="A232" s="155">
        <v>8.1300000000000008</v>
      </c>
      <c r="B232" s="109"/>
      <c r="C232" s="109"/>
      <c r="D232" s="109"/>
      <c r="E232" s="156" t="s">
        <v>230</v>
      </c>
      <c r="F232" s="155" t="s">
        <v>18</v>
      </c>
      <c r="G232" s="5">
        <v>1</v>
      </c>
      <c r="H232" s="5"/>
      <c r="I232" s="131">
        <v>188500</v>
      </c>
      <c r="J232" s="7">
        <f t="shared" si="243"/>
        <v>188500</v>
      </c>
      <c r="L232" s="6">
        <v>519246</v>
      </c>
      <c r="M232" s="7">
        <f t="shared" si="244"/>
        <v>519246</v>
      </c>
      <c r="O232" s="111">
        <v>386850</v>
      </c>
      <c r="P232" s="7">
        <f t="shared" si="245"/>
        <v>386850</v>
      </c>
      <c r="Q232" s="115"/>
      <c r="R232" s="122">
        <f>ROUND(MIN(L232,O232),2)</f>
        <v>386850</v>
      </c>
      <c r="S232" s="122">
        <f>ROUND(AVERAGE(L232,O232),2)</f>
        <v>453048</v>
      </c>
      <c r="T232" s="122">
        <f>ROUND(MAX(L232,O232),2)</f>
        <v>519246</v>
      </c>
      <c r="U232" s="119">
        <f t="shared" si="241"/>
        <v>0.3422411787514541</v>
      </c>
      <c r="V232" s="123">
        <f t="shared" si="246"/>
        <v>419949</v>
      </c>
      <c r="Z232" s="134">
        <f t="shared" si="248"/>
        <v>419949</v>
      </c>
      <c r="AA232" s="7">
        <f t="shared" si="249"/>
        <v>419949</v>
      </c>
    </row>
    <row r="233" spans="1:27" ht="18" x14ac:dyDescent="0.3">
      <c r="A233" s="155">
        <v>8.14</v>
      </c>
      <c r="B233" s="109"/>
      <c r="C233" s="109"/>
      <c r="D233" s="109"/>
      <c r="E233" s="156" t="s">
        <v>231</v>
      </c>
      <c r="F233" s="155" t="s">
        <v>16</v>
      </c>
      <c r="G233" s="5">
        <v>1</v>
      </c>
      <c r="H233" s="5"/>
      <c r="I233" s="6">
        <v>84500</v>
      </c>
      <c r="J233" s="7">
        <f t="shared" si="243"/>
        <v>84500</v>
      </c>
      <c r="L233" s="129">
        <v>321438</v>
      </c>
      <c r="M233" s="7">
        <f t="shared" si="244"/>
        <v>321438</v>
      </c>
      <c r="O233" s="111">
        <v>119197.47899159664</v>
      </c>
      <c r="P233" s="7">
        <f t="shared" si="245"/>
        <v>119197.48</v>
      </c>
      <c r="Q233" s="115"/>
      <c r="R233" s="122">
        <f>ROUND(MIN(I233,O233),2)</f>
        <v>84500</v>
      </c>
      <c r="S233" s="122">
        <f>ROUND(AVERAGE(I233,O233),2)</f>
        <v>101848.74</v>
      </c>
      <c r="T233" s="122">
        <f>ROUND(MAX(I233,O233),2)</f>
        <v>119197.48</v>
      </c>
      <c r="U233" s="119">
        <f t="shared" si="241"/>
        <v>0.4106210650887574</v>
      </c>
      <c r="V233" s="123">
        <f t="shared" si="246"/>
        <v>93174.37</v>
      </c>
      <c r="Z233" s="134">
        <f t="shared" si="248"/>
        <v>93174.37</v>
      </c>
      <c r="AA233" s="7">
        <f t="shared" si="249"/>
        <v>93174.37</v>
      </c>
    </row>
    <row r="234" spans="1:27" ht="18" x14ac:dyDescent="0.3">
      <c r="A234" s="155">
        <v>8.15</v>
      </c>
      <c r="B234" s="109"/>
      <c r="C234" s="109"/>
      <c r="D234" s="109"/>
      <c r="E234" s="156" t="s">
        <v>232</v>
      </c>
      <c r="F234" s="155" t="s">
        <v>18</v>
      </c>
      <c r="G234" s="5">
        <v>1</v>
      </c>
      <c r="H234" s="5"/>
      <c r="I234" s="6">
        <v>234000</v>
      </c>
      <c r="J234" s="7">
        <f t="shared" si="243"/>
        <v>234000</v>
      </c>
      <c r="L234" s="6">
        <v>370890</v>
      </c>
      <c r="M234" s="7">
        <f t="shared" si="244"/>
        <v>370890</v>
      </c>
      <c r="O234" s="128">
        <v>1031600</v>
      </c>
      <c r="P234" s="7">
        <f t="shared" si="245"/>
        <v>1031600</v>
      </c>
      <c r="Q234" s="115"/>
      <c r="R234" s="122">
        <f>ROUND(MIN(I234,L234),2)</f>
        <v>234000</v>
      </c>
      <c r="S234" s="122">
        <f>ROUND(AVERAGE(I234,L234),2)</f>
        <v>302445</v>
      </c>
      <c r="T234" s="122">
        <f>ROUND(MAX(I234,L234),2)</f>
        <v>370890</v>
      </c>
      <c r="U234" s="119">
        <f t="shared" si="241"/>
        <v>0.58499999999999996</v>
      </c>
      <c r="V234" s="123">
        <f t="shared" si="246"/>
        <v>268222.5</v>
      </c>
      <c r="Z234" s="134">
        <f t="shared" si="248"/>
        <v>268222.5</v>
      </c>
      <c r="AA234" s="7">
        <f t="shared" si="249"/>
        <v>268222.5</v>
      </c>
    </row>
    <row r="235" spans="1:27" ht="18" x14ac:dyDescent="0.3">
      <c r="A235" s="155">
        <v>8.16</v>
      </c>
      <c r="B235" s="109"/>
      <c r="C235" s="109"/>
      <c r="D235" s="109"/>
      <c r="E235" s="156" t="s">
        <v>233</v>
      </c>
      <c r="F235" s="155" t="s">
        <v>18</v>
      </c>
      <c r="G235" s="5">
        <v>1</v>
      </c>
      <c r="H235" s="5"/>
      <c r="I235" s="6">
        <v>286000</v>
      </c>
      <c r="J235" s="7">
        <f t="shared" si="243"/>
        <v>286000</v>
      </c>
      <c r="L235" s="6">
        <v>469794</v>
      </c>
      <c r="M235" s="7">
        <f t="shared" si="244"/>
        <v>469794</v>
      </c>
      <c r="O235" s="128">
        <v>1031600</v>
      </c>
      <c r="P235" s="7">
        <f t="shared" si="245"/>
        <v>1031600</v>
      </c>
      <c r="Q235" s="115"/>
      <c r="R235" s="122">
        <f>ROUND(MIN(I235,L235),2)</f>
        <v>286000</v>
      </c>
      <c r="S235" s="122">
        <f>ROUND(AVERAGE(I235,L235),2)</f>
        <v>377897</v>
      </c>
      <c r="T235" s="122">
        <f>ROUND(MAX(I235,L235),2)</f>
        <v>469794</v>
      </c>
      <c r="U235" s="119">
        <f t="shared" si="241"/>
        <v>0.64263636363636367</v>
      </c>
      <c r="V235" s="123">
        <f t="shared" si="246"/>
        <v>331948.5</v>
      </c>
      <c r="Z235" s="134">
        <f t="shared" si="248"/>
        <v>331948.5</v>
      </c>
      <c r="AA235" s="7">
        <f t="shared" si="249"/>
        <v>331948.5</v>
      </c>
    </row>
    <row r="236" spans="1:27" ht="18" x14ac:dyDescent="0.3">
      <c r="A236" s="155">
        <v>8.17</v>
      </c>
      <c r="B236" s="109"/>
      <c r="C236" s="109"/>
      <c r="D236" s="109"/>
      <c r="E236" s="156" t="s">
        <v>234</v>
      </c>
      <c r="F236" s="155" t="s">
        <v>18</v>
      </c>
      <c r="G236" s="5">
        <v>1</v>
      </c>
      <c r="H236" s="5"/>
      <c r="I236" s="6">
        <v>62400</v>
      </c>
      <c r="J236" s="7">
        <f t="shared" si="243"/>
        <v>62400</v>
      </c>
      <c r="L236" s="6">
        <v>67996.5</v>
      </c>
      <c r="M236" s="7">
        <f t="shared" si="244"/>
        <v>67996.5</v>
      </c>
      <c r="O236" s="111">
        <v>52013.445378151264</v>
      </c>
      <c r="P236" s="7">
        <f t="shared" si="245"/>
        <v>52013.45</v>
      </c>
      <c r="Q236" s="115"/>
      <c r="R236" s="122">
        <f>ROUND(MIN(I236,L236,O236),2)</f>
        <v>52013.45</v>
      </c>
      <c r="S236" s="122">
        <f t="shared" ref="S236:S240" si="250">ROUND(AVERAGE(I236,L236,O236),2)</f>
        <v>60803.32</v>
      </c>
      <c r="T236" s="122">
        <f t="shared" ref="T236:T240" si="251">ROUND(MAX(I236,L236,O236),2)</f>
        <v>67996.5</v>
      </c>
      <c r="U236" s="119">
        <f t="shared" si="241"/>
        <v>0.3072868652242835</v>
      </c>
      <c r="V236" s="123">
        <f t="shared" si="246"/>
        <v>56408.39</v>
      </c>
      <c r="Z236" s="134">
        <f t="shared" si="248"/>
        <v>56408.39</v>
      </c>
      <c r="AA236" s="7">
        <f t="shared" si="249"/>
        <v>56408.39</v>
      </c>
    </row>
    <row r="237" spans="1:27" ht="18" x14ac:dyDescent="0.3">
      <c r="A237" s="155">
        <v>8.18</v>
      </c>
      <c r="B237" s="109"/>
      <c r="C237" s="109"/>
      <c r="D237" s="109"/>
      <c r="E237" s="156" t="s">
        <v>235</v>
      </c>
      <c r="F237" s="155" t="s">
        <v>18</v>
      </c>
      <c r="G237" s="5">
        <v>1</v>
      </c>
      <c r="H237" s="5"/>
      <c r="I237" s="6">
        <v>36400</v>
      </c>
      <c r="J237" s="7">
        <f t="shared" si="243"/>
        <v>36400</v>
      </c>
      <c r="L237" s="6">
        <v>89013.6</v>
      </c>
      <c r="M237" s="7">
        <f t="shared" si="244"/>
        <v>89013.6</v>
      </c>
      <c r="O237" s="111">
        <v>78020.168067226914</v>
      </c>
      <c r="P237" s="7">
        <f t="shared" si="245"/>
        <v>78020.17</v>
      </c>
      <c r="Q237" s="115"/>
      <c r="R237" s="122">
        <f>ROUND(MIN(I237,L237,O237),2)</f>
        <v>36400</v>
      </c>
      <c r="S237" s="122">
        <f t="shared" si="250"/>
        <v>67811.259999999995</v>
      </c>
      <c r="T237" s="122">
        <f t="shared" si="251"/>
        <v>89013.6</v>
      </c>
      <c r="U237" s="119">
        <f t="shared" si="241"/>
        <v>1.4454285714285717</v>
      </c>
      <c r="V237" s="123">
        <f t="shared" si="246"/>
        <v>52105.63</v>
      </c>
      <c r="Z237" s="134">
        <f t="shared" si="248"/>
        <v>52105.63</v>
      </c>
      <c r="AA237" s="7">
        <f t="shared" si="249"/>
        <v>52105.63</v>
      </c>
    </row>
    <row r="238" spans="1:27" ht="18" x14ac:dyDescent="0.3">
      <c r="A238" s="155">
        <v>8.19</v>
      </c>
      <c r="B238" s="109"/>
      <c r="C238" s="109"/>
      <c r="D238" s="109"/>
      <c r="E238" s="156" t="s">
        <v>236</v>
      </c>
      <c r="F238" s="155" t="s">
        <v>18</v>
      </c>
      <c r="G238" s="5">
        <v>1</v>
      </c>
      <c r="H238" s="5"/>
      <c r="I238" s="131">
        <v>19500</v>
      </c>
      <c r="J238" s="7">
        <f t="shared" si="243"/>
        <v>19500</v>
      </c>
      <c r="L238" s="6">
        <v>173082</v>
      </c>
      <c r="M238" s="7">
        <f t="shared" si="244"/>
        <v>173082</v>
      </c>
      <c r="O238" s="111">
        <v>52013.445378151264</v>
      </c>
      <c r="P238" s="7">
        <f t="shared" si="245"/>
        <v>52013.45</v>
      </c>
      <c r="Q238" s="115"/>
      <c r="R238" s="122">
        <f>ROUND(MIN(L238,O238),2)</f>
        <v>52013.45</v>
      </c>
      <c r="S238" s="122">
        <f>ROUND(AVERAGE(L238,O238),2)</f>
        <v>112547.72</v>
      </c>
      <c r="T238" s="122">
        <f>ROUND(MAX(L238,O238),2)</f>
        <v>173082</v>
      </c>
      <c r="U238" s="119">
        <f t="shared" si="241"/>
        <v>2.327639293298176</v>
      </c>
      <c r="V238" s="123">
        <f t="shared" si="246"/>
        <v>82280.59</v>
      </c>
      <c r="Z238" s="134">
        <f t="shared" si="248"/>
        <v>82280.59</v>
      </c>
      <c r="AA238" s="7">
        <f t="shared" si="249"/>
        <v>82280.59</v>
      </c>
    </row>
    <row r="239" spans="1:27" ht="18" x14ac:dyDescent="0.3">
      <c r="A239" s="157">
        <v>8.1999999999999993</v>
      </c>
      <c r="B239" s="109"/>
      <c r="C239" s="109"/>
      <c r="D239" s="109"/>
      <c r="E239" s="156" t="s">
        <v>237</v>
      </c>
      <c r="F239" s="155" t="s">
        <v>16</v>
      </c>
      <c r="G239" s="5">
        <v>1</v>
      </c>
      <c r="H239" s="5"/>
      <c r="I239" s="6">
        <v>54600</v>
      </c>
      <c r="J239" s="7">
        <f t="shared" si="243"/>
        <v>54600</v>
      </c>
      <c r="L239" s="6">
        <v>44506.8</v>
      </c>
      <c r="M239" s="7">
        <f t="shared" si="244"/>
        <v>44506.8</v>
      </c>
      <c r="O239" s="111">
        <v>78020.168067226914</v>
      </c>
      <c r="P239" s="7">
        <f t="shared" si="245"/>
        <v>78020.17</v>
      </c>
      <c r="Q239" s="115"/>
      <c r="R239" s="122">
        <f>ROUND(MIN(I239,L239,O239),2)</f>
        <v>44506.8</v>
      </c>
      <c r="S239" s="122">
        <f t="shared" si="250"/>
        <v>59042.32</v>
      </c>
      <c r="T239" s="122">
        <f t="shared" si="251"/>
        <v>78020.17</v>
      </c>
      <c r="U239" s="119">
        <f t="shared" si="241"/>
        <v>0.75299437389342727</v>
      </c>
      <c r="V239" s="123">
        <f t="shared" si="246"/>
        <v>51774.559999999998</v>
      </c>
      <c r="Z239" s="134">
        <f t="shared" si="248"/>
        <v>51774.559999999998</v>
      </c>
      <c r="AA239" s="7">
        <f t="shared" si="249"/>
        <v>51774.559999999998</v>
      </c>
    </row>
    <row r="240" spans="1:27" ht="18" x14ac:dyDescent="0.3">
      <c r="A240" s="155">
        <v>8.2100000000000009</v>
      </c>
      <c r="B240" s="109"/>
      <c r="C240" s="109"/>
      <c r="D240" s="109"/>
      <c r="E240" s="156" t="s">
        <v>238</v>
      </c>
      <c r="F240" s="155" t="s">
        <v>18</v>
      </c>
      <c r="G240" s="5">
        <v>1</v>
      </c>
      <c r="H240" s="5"/>
      <c r="I240" s="6">
        <v>2860000</v>
      </c>
      <c r="J240" s="7">
        <f t="shared" si="243"/>
        <v>2860000</v>
      </c>
      <c r="L240" s="6">
        <v>2225340</v>
      </c>
      <c r="M240" s="7">
        <f t="shared" si="244"/>
        <v>2225340</v>
      </c>
      <c r="O240" s="111">
        <v>2063200</v>
      </c>
      <c r="P240" s="7">
        <f t="shared" si="245"/>
        <v>2063200</v>
      </c>
      <c r="Q240" s="115"/>
      <c r="R240" s="122">
        <f>ROUND(MIN(I240,L240,O240),2)</f>
        <v>2063200</v>
      </c>
      <c r="S240" s="122">
        <f t="shared" si="250"/>
        <v>2382846.67</v>
      </c>
      <c r="T240" s="122">
        <f t="shared" si="251"/>
        <v>2860000</v>
      </c>
      <c r="U240" s="119">
        <f t="shared" si="241"/>
        <v>0.3861962000775494</v>
      </c>
      <c r="V240" s="123">
        <f t="shared" si="246"/>
        <v>2223023.34</v>
      </c>
      <c r="Z240" s="134">
        <f t="shared" si="248"/>
        <v>2223023.34</v>
      </c>
      <c r="AA240" s="7">
        <f t="shared" si="249"/>
        <v>2223023.34</v>
      </c>
    </row>
    <row r="241" spans="1:27" ht="36" x14ac:dyDescent="0.3">
      <c r="A241" s="109"/>
      <c r="B241" s="109"/>
      <c r="C241" s="109"/>
      <c r="D241" s="109"/>
      <c r="E241" s="153" t="s">
        <v>239</v>
      </c>
      <c r="F241" s="109"/>
      <c r="G241" s="5"/>
      <c r="H241" s="5"/>
      <c r="I241" s="6"/>
      <c r="J241" s="7"/>
      <c r="L241" s="6"/>
      <c r="M241" s="7"/>
      <c r="O241" s="6"/>
      <c r="P241" s="7"/>
      <c r="Q241" s="115"/>
      <c r="R241" s="124"/>
      <c r="S241" s="124"/>
      <c r="T241" s="124"/>
      <c r="U241" s="199"/>
      <c r="V241" s="124"/>
      <c r="Z241" s="135"/>
      <c r="AA241" s="7"/>
    </row>
    <row r="242" spans="1:27" ht="18" x14ac:dyDescent="0.3">
      <c r="A242" s="109"/>
      <c r="B242" s="370" t="s">
        <v>240</v>
      </c>
      <c r="C242" s="370"/>
      <c r="D242" s="371"/>
      <c r="E242" s="371"/>
      <c r="F242" s="371"/>
      <c r="G242" s="5"/>
      <c r="H242" s="5"/>
      <c r="I242" s="6"/>
      <c r="J242" s="7"/>
      <c r="L242" s="6"/>
      <c r="M242" s="7"/>
      <c r="O242" s="6"/>
      <c r="P242" s="7"/>
      <c r="Q242" s="115"/>
      <c r="R242" s="124"/>
      <c r="S242" s="124"/>
      <c r="T242" s="124"/>
      <c r="U242" s="199"/>
      <c r="V242" s="124"/>
      <c r="Z242" s="135"/>
      <c r="AA242" s="7"/>
    </row>
    <row r="243" spans="1:27" ht="18" x14ac:dyDescent="0.3">
      <c r="A243" s="42">
        <v>8.2200000000000006</v>
      </c>
      <c r="B243" s="109"/>
      <c r="C243" s="109"/>
      <c r="D243" s="109"/>
      <c r="E243" s="152" t="s">
        <v>241</v>
      </c>
      <c r="F243" s="42" t="s">
        <v>16</v>
      </c>
      <c r="G243" s="5">
        <v>1</v>
      </c>
      <c r="H243" s="5"/>
      <c r="I243" s="6">
        <v>82000</v>
      </c>
      <c r="J243" s="7">
        <f>ROUND((I243*$G243),2)</f>
        <v>82000</v>
      </c>
      <c r="L243" s="6">
        <v>126102.6</v>
      </c>
      <c r="M243" s="7">
        <f>ROUND((L243*$G243),2)</f>
        <v>126102.6</v>
      </c>
      <c r="O243" s="111">
        <v>119197.47899159664</v>
      </c>
      <c r="P243" s="7">
        <f>ROUND((O243*$G243),2)</f>
        <v>119197.48</v>
      </c>
      <c r="Q243" s="115"/>
      <c r="R243" s="122">
        <f>ROUND(MIN(I243,L243,O243),2)</f>
        <v>82000</v>
      </c>
      <c r="S243" s="122">
        <f t="shared" ref="S243" si="252">ROUND(AVERAGE(I243,L243,O243),2)</f>
        <v>109100.03</v>
      </c>
      <c r="T243" s="122">
        <f t="shared" ref="T243" si="253">ROUND(MAX(I243,L243,O243),2)</f>
        <v>126102.6</v>
      </c>
      <c r="U243" s="119">
        <f t="shared" ref="U243:U251" si="254">+(T243/R243)-1</f>
        <v>0.53783658536585377</v>
      </c>
      <c r="V243" s="123">
        <f t="shared" ref="V243:V244" si="255">+ROUND(AVERAGE(R243,S243),2)</f>
        <v>95550.02</v>
      </c>
      <c r="Z243" s="134">
        <f>V243</f>
        <v>95550.02</v>
      </c>
      <c r="AA243" s="7">
        <f>ROUND((Z243*$G243),2)</f>
        <v>95550.02</v>
      </c>
    </row>
    <row r="244" spans="1:27" ht="18" x14ac:dyDescent="0.3">
      <c r="A244" s="42">
        <v>8.23</v>
      </c>
      <c r="B244" s="109"/>
      <c r="C244" s="109"/>
      <c r="D244" s="109"/>
      <c r="E244" s="152" t="s">
        <v>227</v>
      </c>
      <c r="F244" s="42" t="s">
        <v>228</v>
      </c>
      <c r="G244" s="5">
        <v>1</v>
      </c>
      <c r="H244" s="5"/>
      <c r="I244" s="6">
        <v>48000</v>
      </c>
      <c r="J244" s="7">
        <f>ROUND((I244*$G244),2)</f>
        <v>48000</v>
      </c>
      <c r="L244" s="6">
        <v>14217.45</v>
      </c>
      <c r="M244" s="7">
        <f>ROUND((L244*$G244),2)</f>
        <v>14217.45</v>
      </c>
      <c r="O244" s="128">
        <v>386850</v>
      </c>
      <c r="P244" s="7">
        <f>ROUND((O244*$G244),2)</f>
        <v>386850</v>
      </c>
      <c r="Q244" s="115"/>
      <c r="R244" s="122">
        <f>ROUND(MIN(I244,L244),2)</f>
        <v>14217.45</v>
      </c>
      <c r="S244" s="122">
        <f>ROUND(AVERAGE(I244,L244),2)</f>
        <v>31108.73</v>
      </c>
      <c r="T244" s="122">
        <f>ROUND(MAX(I244,L244),2)</f>
        <v>48000</v>
      </c>
      <c r="U244" s="119">
        <f t="shared" si="254"/>
        <v>2.37613285082768</v>
      </c>
      <c r="V244" s="123">
        <f t="shared" si="255"/>
        <v>22663.09</v>
      </c>
      <c r="Z244" s="134">
        <f>V244</f>
        <v>22663.09</v>
      </c>
      <c r="AA244" s="7">
        <f>ROUND((Z244*$G244),2)</f>
        <v>22663.09</v>
      </c>
    </row>
    <row r="245" spans="1:27" ht="18" x14ac:dyDescent="0.3">
      <c r="A245" s="42">
        <v>8.24</v>
      </c>
      <c r="B245" s="109"/>
      <c r="C245" s="109"/>
      <c r="D245" s="109"/>
      <c r="E245" s="152" t="s">
        <v>223</v>
      </c>
      <c r="F245" s="42" t="s">
        <v>18</v>
      </c>
      <c r="G245" s="5">
        <v>1</v>
      </c>
      <c r="H245" s="5"/>
      <c r="I245" s="6">
        <v>115000</v>
      </c>
      <c r="J245" s="7">
        <f t="shared" ref="J245:J251" si="256">ROUND((I245*$G245),2)</f>
        <v>115000</v>
      </c>
      <c r="L245" s="6">
        <v>203989.5</v>
      </c>
      <c r="M245" s="7">
        <f t="shared" ref="M245:M251" si="257">ROUND((L245*$G245),2)</f>
        <v>203989.5</v>
      </c>
      <c r="O245" s="128">
        <v>464870.16806722694</v>
      </c>
      <c r="P245" s="7">
        <f t="shared" ref="P245:P251" si="258">ROUND((O245*$G245),2)</f>
        <v>464870.17</v>
      </c>
      <c r="Q245" s="115"/>
      <c r="R245" s="122">
        <f>ROUND(MIN(I245,L245),2)</f>
        <v>115000</v>
      </c>
      <c r="S245" s="122">
        <f>ROUND(AVERAGE(I245,L245),2)</f>
        <v>159494.75</v>
      </c>
      <c r="T245" s="122">
        <f>ROUND(MAX(I245,L245),2)</f>
        <v>203989.5</v>
      </c>
      <c r="U245" s="119">
        <f t="shared" si="254"/>
        <v>0.77382173913043473</v>
      </c>
      <c r="V245" s="123">
        <f t="shared" ref="V245:V251" si="259">+ROUND(AVERAGE(R245,S245),2)</f>
        <v>137247.38</v>
      </c>
      <c r="Z245" s="134">
        <f>V245</f>
        <v>137247.38</v>
      </c>
      <c r="AA245" s="7">
        <f t="shared" ref="AA245:AA251" si="260">ROUND((Z245*$G245),2)</f>
        <v>137247.38</v>
      </c>
    </row>
    <row r="246" spans="1:27" ht="18" x14ac:dyDescent="0.3">
      <c r="A246" s="42">
        <v>8.25</v>
      </c>
      <c r="B246" s="109"/>
      <c r="C246" s="109"/>
      <c r="D246" s="109"/>
      <c r="E246" s="152" t="s">
        <v>242</v>
      </c>
      <c r="F246" s="42" t="s">
        <v>18</v>
      </c>
      <c r="G246" s="5">
        <v>1</v>
      </c>
      <c r="H246" s="5"/>
      <c r="I246" s="6">
        <v>500000</v>
      </c>
      <c r="J246" s="7">
        <f t="shared" si="256"/>
        <v>500000</v>
      </c>
      <c r="L246" s="6">
        <v>506883</v>
      </c>
      <c r="M246" s="7">
        <f t="shared" si="257"/>
        <v>506883</v>
      </c>
      <c r="O246" s="111">
        <v>386850</v>
      </c>
      <c r="P246" s="7">
        <f t="shared" si="258"/>
        <v>386850</v>
      </c>
      <c r="Q246" s="115"/>
      <c r="R246" s="122">
        <f>ROUND(MIN(I246,L246,O246),2)</f>
        <v>386850</v>
      </c>
      <c r="S246" s="122">
        <f t="shared" ref="S246:S251" si="261">ROUND(AVERAGE(I246,L246,O246),2)</f>
        <v>464577.67</v>
      </c>
      <c r="T246" s="122">
        <f t="shared" ref="T246:T251" si="262">ROUND(MAX(I246,L246,O246),2)</f>
        <v>506883</v>
      </c>
      <c r="U246" s="119">
        <f t="shared" si="254"/>
        <v>0.31028305544784796</v>
      </c>
      <c r="V246" s="123">
        <f t="shared" si="259"/>
        <v>425713.84</v>
      </c>
      <c r="Z246" s="134">
        <f>V246</f>
        <v>425713.84</v>
      </c>
      <c r="AA246" s="7">
        <f t="shared" si="260"/>
        <v>425713.84</v>
      </c>
    </row>
    <row r="247" spans="1:27" ht="18" x14ac:dyDescent="0.3">
      <c r="A247" s="42">
        <v>8.26</v>
      </c>
      <c r="B247" s="109"/>
      <c r="C247" s="109"/>
      <c r="D247" s="109"/>
      <c r="E247" s="158" t="s">
        <v>232</v>
      </c>
      <c r="F247" s="42" t="s">
        <v>18</v>
      </c>
      <c r="G247" s="5">
        <v>1</v>
      </c>
      <c r="H247" s="5"/>
      <c r="I247" s="6">
        <v>380000</v>
      </c>
      <c r="J247" s="7">
        <f t="shared" si="256"/>
        <v>380000</v>
      </c>
      <c r="L247" s="6">
        <v>271986</v>
      </c>
      <c r="M247" s="7">
        <f t="shared" si="257"/>
        <v>271986</v>
      </c>
      <c r="O247" s="128">
        <v>1031600</v>
      </c>
      <c r="P247" s="7">
        <f t="shared" si="258"/>
        <v>1031600</v>
      </c>
      <c r="Q247" s="115"/>
      <c r="R247" s="122">
        <f>ROUND(MIN(I247,L247),2)</f>
        <v>271986</v>
      </c>
      <c r="S247" s="122">
        <f>ROUND(AVERAGE(I247,L247),2)</f>
        <v>325993</v>
      </c>
      <c r="T247" s="122">
        <f>ROUND(MAX(I247,L247),2)</f>
        <v>380000</v>
      </c>
      <c r="U247" s="119">
        <f t="shared" si="254"/>
        <v>0.39713073467016691</v>
      </c>
      <c r="V247" s="123">
        <f t="shared" si="259"/>
        <v>298989.5</v>
      </c>
      <c r="Z247" s="134">
        <f>V247</f>
        <v>298989.5</v>
      </c>
      <c r="AA247" s="7">
        <f t="shared" si="260"/>
        <v>298989.5</v>
      </c>
    </row>
    <row r="248" spans="1:27" ht="18" x14ac:dyDescent="0.3">
      <c r="A248" s="42">
        <v>8.27</v>
      </c>
      <c r="B248" s="109"/>
      <c r="C248" s="109"/>
      <c r="D248" s="109"/>
      <c r="E248" s="152" t="s">
        <v>233</v>
      </c>
      <c r="F248" s="42" t="s">
        <v>18</v>
      </c>
      <c r="G248" s="5">
        <v>1</v>
      </c>
      <c r="H248" s="5"/>
      <c r="I248" s="6">
        <v>450000</v>
      </c>
      <c r="J248" s="7">
        <f t="shared" si="256"/>
        <v>450000</v>
      </c>
      <c r="L248" s="6">
        <v>445068</v>
      </c>
      <c r="M248" s="7">
        <f t="shared" si="257"/>
        <v>445068</v>
      </c>
      <c r="O248" s="128">
        <v>1031600</v>
      </c>
      <c r="P248" s="7">
        <f t="shared" si="258"/>
        <v>1031600</v>
      </c>
      <c r="Q248" s="115"/>
      <c r="R248" s="122">
        <f>ROUND(MIN(I248,L248),2)</f>
        <v>445068</v>
      </c>
      <c r="S248" s="122">
        <f>ROUND(AVERAGE(I248,L248),2)</f>
        <v>447534</v>
      </c>
      <c r="T248" s="122">
        <f>ROUND(MAX(I248,L248),2)</f>
        <v>450000</v>
      </c>
      <c r="U248" s="133">
        <f t="shared" si="254"/>
        <v>1.1081452721831253E-2</v>
      </c>
      <c r="V248" s="123">
        <f t="shared" si="259"/>
        <v>446301</v>
      </c>
      <c r="Z248" s="134">
        <f>T248</f>
        <v>450000</v>
      </c>
      <c r="AA248" s="7">
        <f t="shared" si="260"/>
        <v>450000</v>
      </c>
    </row>
    <row r="249" spans="1:27" ht="18" x14ac:dyDescent="0.3">
      <c r="A249" s="42">
        <v>8.2799999999999994</v>
      </c>
      <c r="B249" s="109"/>
      <c r="C249" s="109"/>
      <c r="D249" s="109"/>
      <c r="E249" s="152" t="s">
        <v>236</v>
      </c>
      <c r="F249" s="42" t="s">
        <v>18</v>
      </c>
      <c r="G249" s="5">
        <v>1</v>
      </c>
      <c r="H249" s="5"/>
      <c r="I249" s="6">
        <v>95000</v>
      </c>
      <c r="J249" s="7">
        <f t="shared" si="256"/>
        <v>95000</v>
      </c>
      <c r="L249" s="6">
        <v>148356</v>
      </c>
      <c r="M249" s="7">
        <f t="shared" si="257"/>
        <v>148356</v>
      </c>
      <c r="O249" s="127">
        <v>52013.445378151264</v>
      </c>
      <c r="P249" s="7">
        <f t="shared" si="258"/>
        <v>52013.45</v>
      </c>
      <c r="Q249" s="115"/>
      <c r="R249" s="122">
        <f>ROUND(MIN(I249,L249),2)</f>
        <v>95000</v>
      </c>
      <c r="S249" s="122">
        <f>ROUND(AVERAGE(I249,L249),2)</f>
        <v>121678</v>
      </c>
      <c r="T249" s="122">
        <f>ROUND(MAX(I249,L249),2)</f>
        <v>148356</v>
      </c>
      <c r="U249" s="119">
        <f t="shared" si="254"/>
        <v>0.56164210526315794</v>
      </c>
      <c r="V249" s="123">
        <f t="shared" si="259"/>
        <v>108339</v>
      </c>
      <c r="Z249" s="134">
        <f>V249</f>
        <v>108339</v>
      </c>
      <c r="AA249" s="7">
        <f t="shared" si="260"/>
        <v>108339</v>
      </c>
    </row>
    <row r="250" spans="1:27" ht="18" x14ac:dyDescent="0.3">
      <c r="A250" s="42">
        <v>8.2899999999999991</v>
      </c>
      <c r="B250" s="109"/>
      <c r="C250" s="109"/>
      <c r="D250" s="109"/>
      <c r="E250" s="152" t="s">
        <v>237</v>
      </c>
      <c r="F250" s="42" t="s">
        <v>16</v>
      </c>
      <c r="G250" s="5">
        <v>1</v>
      </c>
      <c r="H250" s="5"/>
      <c r="I250" s="131">
        <v>22000</v>
      </c>
      <c r="J250" s="7">
        <f t="shared" si="256"/>
        <v>22000</v>
      </c>
      <c r="L250" s="6">
        <v>37089</v>
      </c>
      <c r="M250" s="7">
        <f t="shared" si="257"/>
        <v>37089</v>
      </c>
      <c r="O250" s="111">
        <v>78020.168067226914</v>
      </c>
      <c r="P250" s="7">
        <f t="shared" si="258"/>
        <v>78020.17</v>
      </c>
      <c r="Q250" s="115"/>
      <c r="R250" s="122">
        <f>ROUND(MIN(L250,O250),2)</f>
        <v>37089</v>
      </c>
      <c r="S250" s="122">
        <f>ROUND(AVERAGE(L250,O250),2)</f>
        <v>57554.58</v>
      </c>
      <c r="T250" s="122">
        <f>ROUND(MAX(L250,O250),2)</f>
        <v>78020.17</v>
      </c>
      <c r="U250" s="119">
        <f t="shared" si="254"/>
        <v>1.1035932486721132</v>
      </c>
      <c r="V250" s="123">
        <f t="shared" si="259"/>
        <v>47321.79</v>
      </c>
      <c r="Z250" s="134">
        <f>V250</f>
        <v>47321.79</v>
      </c>
      <c r="AA250" s="7">
        <f t="shared" si="260"/>
        <v>47321.79</v>
      </c>
    </row>
    <row r="251" spans="1:27" ht="18" x14ac:dyDescent="0.3">
      <c r="A251" s="159">
        <v>8.3000000000000007</v>
      </c>
      <c r="B251" s="109"/>
      <c r="C251" s="109"/>
      <c r="D251" s="109"/>
      <c r="E251" s="152" t="s">
        <v>238</v>
      </c>
      <c r="F251" s="42" t="s">
        <v>18</v>
      </c>
      <c r="G251" s="5">
        <v>1</v>
      </c>
      <c r="H251" s="5"/>
      <c r="I251" s="6">
        <v>2300000</v>
      </c>
      <c r="J251" s="7">
        <f t="shared" si="256"/>
        <v>2300000</v>
      </c>
      <c r="L251" s="6">
        <v>1854450</v>
      </c>
      <c r="M251" s="7">
        <f t="shared" si="257"/>
        <v>1854450</v>
      </c>
      <c r="O251" s="111">
        <v>2063200</v>
      </c>
      <c r="P251" s="7">
        <f t="shared" si="258"/>
        <v>2063200</v>
      </c>
      <c r="Q251" s="115"/>
      <c r="R251" s="122">
        <f>ROUND(MIN(I251,L251,O251),2)</f>
        <v>1854450</v>
      </c>
      <c r="S251" s="122">
        <f t="shared" si="261"/>
        <v>2072550</v>
      </c>
      <c r="T251" s="122">
        <f t="shared" si="262"/>
        <v>2300000</v>
      </c>
      <c r="U251" s="133">
        <f t="shared" si="254"/>
        <v>0.24025991533877966</v>
      </c>
      <c r="V251" s="123">
        <f t="shared" si="259"/>
        <v>1963500</v>
      </c>
      <c r="Z251" s="134">
        <f>T251</f>
        <v>2300000</v>
      </c>
      <c r="AA251" s="7">
        <f t="shared" si="260"/>
        <v>2300000</v>
      </c>
    </row>
    <row r="252" spans="1:27" ht="18" x14ac:dyDescent="0.3">
      <c r="A252" s="42"/>
      <c r="B252" s="109"/>
      <c r="C252" s="109"/>
      <c r="D252" s="109"/>
      <c r="E252" s="152"/>
      <c r="F252" s="42"/>
      <c r="G252" s="5"/>
      <c r="H252" s="5"/>
      <c r="I252" s="6"/>
      <c r="J252" s="7"/>
      <c r="L252" s="6"/>
      <c r="M252" s="7"/>
      <c r="O252" s="6"/>
      <c r="P252" s="7"/>
      <c r="Q252" s="115"/>
      <c r="R252" s="124"/>
      <c r="S252" s="124"/>
      <c r="T252" s="124"/>
      <c r="U252" s="199"/>
      <c r="V252" s="124"/>
      <c r="Z252" s="135"/>
      <c r="AA252" s="7"/>
    </row>
    <row r="253" spans="1:27" ht="36" x14ac:dyDescent="0.3">
      <c r="A253" s="42"/>
      <c r="B253" s="109"/>
      <c r="C253" s="109"/>
      <c r="D253" s="109"/>
      <c r="E253" s="160" t="s">
        <v>243</v>
      </c>
      <c r="F253" s="42"/>
      <c r="G253" s="5"/>
      <c r="H253" s="5"/>
      <c r="I253" s="6"/>
      <c r="J253" s="7"/>
      <c r="L253" s="6"/>
      <c r="M253" s="7"/>
      <c r="O253" s="6"/>
      <c r="P253" s="7"/>
      <c r="Q253" s="115"/>
      <c r="R253" s="124"/>
      <c r="S253" s="124"/>
      <c r="T253" s="124"/>
      <c r="U253" s="199"/>
      <c r="V253" s="124"/>
      <c r="Z253" s="135"/>
      <c r="AA253" s="7"/>
    </row>
    <row r="254" spans="1:27" ht="54" x14ac:dyDescent="0.3">
      <c r="A254" s="42">
        <v>8.31</v>
      </c>
      <c r="B254" s="109"/>
      <c r="C254" s="109"/>
      <c r="D254" s="109"/>
      <c r="E254" s="152" t="s">
        <v>244</v>
      </c>
      <c r="F254" s="42" t="s">
        <v>16</v>
      </c>
      <c r="G254" s="5">
        <v>1</v>
      </c>
      <c r="H254" s="5"/>
      <c r="I254" s="131">
        <v>1480000</v>
      </c>
      <c r="J254" s="7">
        <f>ROUND((I254*$G254),2)</f>
        <v>1480000</v>
      </c>
      <c r="L254" s="131">
        <v>865410</v>
      </c>
      <c r="M254" s="7">
        <f>ROUND((L254*$G254),2)</f>
        <v>865410</v>
      </c>
      <c r="O254" s="111">
        <v>12870076.890756303</v>
      </c>
      <c r="P254" s="7">
        <f>ROUND((O254*$G254),2)</f>
        <v>12870076.890000001</v>
      </c>
      <c r="Q254" s="115"/>
      <c r="R254" s="122">
        <f>ROUND(MIN(O254),2)</f>
        <v>12870076.890000001</v>
      </c>
      <c r="S254" s="122">
        <f>ROUND(AVERAGE(O254),2)</f>
        <v>12870076.890000001</v>
      </c>
      <c r="T254" s="122">
        <f>ROUND(MAX(O254),2)</f>
        <v>12870076.890000001</v>
      </c>
      <c r="U254" s="140">
        <f t="shared" ref="U254:U317" si="263">+(T254/R254)-1</f>
        <v>0</v>
      </c>
      <c r="V254" s="123">
        <f t="shared" ref="V254:V256" si="264">+ROUND(AVERAGE(R254,S254),2)</f>
        <v>12870076.890000001</v>
      </c>
      <c r="Z254" s="134">
        <f t="shared" ref="Z254:Z265" si="265">V254</f>
        <v>12870076.890000001</v>
      </c>
      <c r="AA254" s="7">
        <f>ROUND((Z254*$G254),2)</f>
        <v>12870076.890000001</v>
      </c>
    </row>
    <row r="255" spans="1:27" ht="54" x14ac:dyDescent="0.3">
      <c r="A255" s="42">
        <v>8.32</v>
      </c>
      <c r="B255" s="109"/>
      <c r="C255" s="109"/>
      <c r="D255" s="109"/>
      <c r="E255" s="152" t="s">
        <v>245</v>
      </c>
      <c r="F255" s="42" t="s">
        <v>16</v>
      </c>
      <c r="G255" s="5">
        <v>1</v>
      </c>
      <c r="H255" s="5"/>
      <c r="I255" s="131">
        <v>1480000</v>
      </c>
      <c r="J255" s="7">
        <f t="shared" ref="J255:J318" si="266">ROUND((I255*$G255),2)</f>
        <v>1480000</v>
      </c>
      <c r="L255" s="131">
        <v>865410</v>
      </c>
      <c r="M255" s="7">
        <f t="shared" ref="M255:M318" si="267">ROUND((L255*$G255),2)</f>
        <v>865410</v>
      </c>
      <c r="O255" s="111">
        <v>12870076.890756303</v>
      </c>
      <c r="P255" s="7">
        <f t="shared" ref="P255:P318" si="268">ROUND((O255*$G255),2)</f>
        <v>12870076.890000001</v>
      </c>
      <c r="Q255" s="115"/>
      <c r="R255" s="122">
        <f>ROUND(MIN(O255),2)</f>
        <v>12870076.890000001</v>
      </c>
      <c r="S255" s="122">
        <f>ROUND(AVERAGE(O255),2)</f>
        <v>12870076.890000001</v>
      </c>
      <c r="T255" s="122">
        <f>ROUND(MAX(O255),2)</f>
        <v>12870076.890000001</v>
      </c>
      <c r="U255" s="140">
        <f t="shared" si="263"/>
        <v>0</v>
      </c>
      <c r="V255" s="123">
        <f t="shared" si="264"/>
        <v>12870076.890000001</v>
      </c>
      <c r="Z255" s="134">
        <f t="shared" si="265"/>
        <v>12870076.890000001</v>
      </c>
      <c r="AA255" s="7">
        <f t="shared" ref="AA255:AA318" si="269">ROUND((Z255*$G255),2)</f>
        <v>12870076.890000001</v>
      </c>
    </row>
    <row r="256" spans="1:27" ht="54" x14ac:dyDescent="0.3">
      <c r="A256" s="42">
        <v>8.33</v>
      </c>
      <c r="B256" s="109"/>
      <c r="C256" s="109"/>
      <c r="D256" s="109"/>
      <c r="E256" s="152" t="s">
        <v>246</v>
      </c>
      <c r="F256" s="42" t="s">
        <v>16</v>
      </c>
      <c r="G256" s="5">
        <v>1</v>
      </c>
      <c r="H256" s="5"/>
      <c r="I256" s="131">
        <v>1480000</v>
      </c>
      <c r="J256" s="7">
        <f t="shared" si="266"/>
        <v>1480000</v>
      </c>
      <c r="L256" s="131">
        <v>865410</v>
      </c>
      <c r="M256" s="7">
        <f t="shared" si="267"/>
        <v>865410</v>
      </c>
      <c r="O256" s="111">
        <v>12870076.890756303</v>
      </c>
      <c r="P256" s="7">
        <f t="shared" si="268"/>
        <v>12870076.890000001</v>
      </c>
      <c r="Q256" s="115"/>
      <c r="R256" s="122">
        <f>ROUND(MIN(O256),2)</f>
        <v>12870076.890000001</v>
      </c>
      <c r="S256" s="122">
        <f>ROUND(AVERAGE(O256),2)</f>
        <v>12870076.890000001</v>
      </c>
      <c r="T256" s="122">
        <f>ROUND(MAX(O256),2)</f>
        <v>12870076.890000001</v>
      </c>
      <c r="U256" s="140">
        <f t="shared" si="263"/>
        <v>0</v>
      </c>
      <c r="V256" s="123">
        <f t="shared" si="264"/>
        <v>12870076.890000001</v>
      </c>
      <c r="Z256" s="134">
        <f t="shared" si="265"/>
        <v>12870076.890000001</v>
      </c>
      <c r="AA256" s="7">
        <f t="shared" si="269"/>
        <v>12870076.890000001</v>
      </c>
    </row>
    <row r="257" spans="1:27" ht="252" x14ac:dyDescent="0.3">
      <c r="A257" s="42">
        <v>8.34</v>
      </c>
      <c r="B257" s="109"/>
      <c r="C257" s="109"/>
      <c r="D257" s="109"/>
      <c r="E257" s="43" t="s">
        <v>247</v>
      </c>
      <c r="F257" s="42" t="s">
        <v>18</v>
      </c>
      <c r="G257" s="5">
        <v>1</v>
      </c>
      <c r="H257" s="5"/>
      <c r="I257" s="6">
        <v>150000000</v>
      </c>
      <c r="J257" s="7">
        <f t="shared" si="266"/>
        <v>150000000</v>
      </c>
      <c r="L257" s="6">
        <v>278167500</v>
      </c>
      <c r="M257" s="7">
        <f t="shared" si="267"/>
        <v>278167500</v>
      </c>
      <c r="O257" s="111">
        <v>90265000</v>
      </c>
      <c r="P257" s="7">
        <f t="shared" si="268"/>
        <v>90265000</v>
      </c>
      <c r="Q257" s="115"/>
      <c r="R257" s="122">
        <f>ROUND(MIN(I257,L257,O257),2)</f>
        <v>90265000</v>
      </c>
      <c r="S257" s="122">
        <f>ROUND(AVERAGE(I257,L257,O257),2)</f>
        <v>172810833.33000001</v>
      </c>
      <c r="T257" s="122">
        <f>ROUND(MAX(I257,L257,O257),2)</f>
        <v>278167500</v>
      </c>
      <c r="U257" s="119">
        <f t="shared" si="263"/>
        <v>2.0816761757048692</v>
      </c>
      <c r="V257" s="123">
        <f t="shared" ref="V257:V320" si="270">+ROUND(AVERAGE(R257,S257),2)</f>
        <v>131537916.67</v>
      </c>
      <c r="Z257" s="134">
        <f t="shared" si="265"/>
        <v>131537916.67</v>
      </c>
      <c r="AA257" s="7">
        <f t="shared" si="269"/>
        <v>131537916.67</v>
      </c>
    </row>
    <row r="258" spans="1:27" ht="54" x14ac:dyDescent="0.3">
      <c r="A258" s="42">
        <v>8.35</v>
      </c>
      <c r="B258" s="109"/>
      <c r="C258" s="109"/>
      <c r="D258" s="109"/>
      <c r="E258" s="152" t="s">
        <v>248</v>
      </c>
      <c r="F258" s="42" t="s">
        <v>16</v>
      </c>
      <c r="G258" s="5">
        <v>1</v>
      </c>
      <c r="H258" s="5"/>
      <c r="I258" s="131">
        <v>395000</v>
      </c>
      <c r="J258" s="7">
        <f t="shared" si="266"/>
        <v>395000</v>
      </c>
      <c r="L258" s="131">
        <v>1261026</v>
      </c>
      <c r="M258" s="7">
        <f t="shared" si="267"/>
        <v>1261026</v>
      </c>
      <c r="O258" s="111">
        <v>3120806.7226890759</v>
      </c>
      <c r="P258" s="7">
        <f t="shared" si="268"/>
        <v>3120806.72</v>
      </c>
      <c r="Q258" s="115"/>
      <c r="R258" s="122">
        <f>ROUND(MIN(O258),2)</f>
        <v>3120806.72</v>
      </c>
      <c r="S258" s="122">
        <f>ROUND(AVERAGE(O258),2)</f>
        <v>3120806.72</v>
      </c>
      <c r="T258" s="122">
        <f>ROUND(MAX(O258),2)</f>
        <v>3120806.72</v>
      </c>
      <c r="U258" s="140">
        <f t="shared" si="263"/>
        <v>0</v>
      </c>
      <c r="V258" s="123">
        <f t="shared" si="270"/>
        <v>3120806.72</v>
      </c>
      <c r="Z258" s="134">
        <f t="shared" si="265"/>
        <v>3120806.72</v>
      </c>
      <c r="AA258" s="7">
        <f t="shared" si="269"/>
        <v>3120806.72</v>
      </c>
    </row>
    <row r="259" spans="1:27" ht="54" x14ac:dyDescent="0.3">
      <c r="A259" s="42">
        <v>8.36</v>
      </c>
      <c r="B259" s="109"/>
      <c r="C259" s="109"/>
      <c r="D259" s="109"/>
      <c r="E259" s="152" t="s">
        <v>249</v>
      </c>
      <c r="F259" s="42" t="s">
        <v>16</v>
      </c>
      <c r="G259" s="5">
        <v>1</v>
      </c>
      <c r="H259" s="5"/>
      <c r="I259" s="131">
        <v>395000</v>
      </c>
      <c r="J259" s="7">
        <f t="shared" si="266"/>
        <v>395000</v>
      </c>
      <c r="L259" s="131">
        <v>1261026</v>
      </c>
      <c r="M259" s="7">
        <f t="shared" si="267"/>
        <v>1261026</v>
      </c>
      <c r="O259" s="111">
        <v>3120806.7226890759</v>
      </c>
      <c r="P259" s="7">
        <f t="shared" si="268"/>
        <v>3120806.72</v>
      </c>
      <c r="Q259" s="115"/>
      <c r="R259" s="122">
        <f>ROUND(MIN(O259),2)</f>
        <v>3120806.72</v>
      </c>
      <c r="S259" s="122">
        <f>ROUND(AVERAGE(O259),2)</f>
        <v>3120806.72</v>
      </c>
      <c r="T259" s="122">
        <f>ROUND(MAX(O259),2)</f>
        <v>3120806.72</v>
      </c>
      <c r="U259" s="140">
        <f t="shared" si="263"/>
        <v>0</v>
      </c>
      <c r="V259" s="123">
        <f t="shared" si="270"/>
        <v>3120806.72</v>
      </c>
      <c r="Z259" s="134">
        <f t="shared" si="265"/>
        <v>3120806.72</v>
      </c>
      <c r="AA259" s="7">
        <f t="shared" si="269"/>
        <v>3120806.72</v>
      </c>
    </row>
    <row r="260" spans="1:27" ht="54" x14ac:dyDescent="0.3">
      <c r="A260" s="42">
        <v>8.3699999999999992</v>
      </c>
      <c r="B260" s="109"/>
      <c r="C260" s="109"/>
      <c r="D260" s="109"/>
      <c r="E260" s="152" t="s">
        <v>250</v>
      </c>
      <c r="F260" s="42" t="s">
        <v>16</v>
      </c>
      <c r="G260" s="5">
        <v>1</v>
      </c>
      <c r="H260" s="5"/>
      <c r="I260" s="131">
        <v>395000</v>
      </c>
      <c r="J260" s="7">
        <f t="shared" si="266"/>
        <v>395000</v>
      </c>
      <c r="L260" s="131">
        <v>1261026</v>
      </c>
      <c r="M260" s="7">
        <f t="shared" si="267"/>
        <v>1261026</v>
      </c>
      <c r="O260" s="111">
        <v>3120806.7226890759</v>
      </c>
      <c r="P260" s="7">
        <f t="shared" si="268"/>
        <v>3120806.72</v>
      </c>
      <c r="Q260" s="115"/>
      <c r="R260" s="122">
        <f>ROUND(MIN(O260),2)</f>
        <v>3120806.72</v>
      </c>
      <c r="S260" s="122">
        <f>ROUND(AVERAGE(O260),2)</f>
        <v>3120806.72</v>
      </c>
      <c r="T260" s="122">
        <f>ROUND(MAX(O260),2)</f>
        <v>3120806.72</v>
      </c>
      <c r="U260" s="140">
        <f t="shared" si="263"/>
        <v>0</v>
      </c>
      <c r="V260" s="123">
        <f t="shared" si="270"/>
        <v>3120806.72</v>
      </c>
      <c r="Z260" s="134">
        <f t="shared" si="265"/>
        <v>3120806.72</v>
      </c>
      <c r="AA260" s="7">
        <f t="shared" si="269"/>
        <v>3120806.72</v>
      </c>
    </row>
    <row r="261" spans="1:27" ht="54" x14ac:dyDescent="0.3">
      <c r="A261" s="42">
        <v>8.3800000000000008</v>
      </c>
      <c r="B261" s="109"/>
      <c r="C261" s="109"/>
      <c r="D261" s="109"/>
      <c r="E261" s="152" t="s">
        <v>251</v>
      </c>
      <c r="F261" s="42" t="s">
        <v>16</v>
      </c>
      <c r="G261" s="5">
        <v>1</v>
      </c>
      <c r="H261" s="5"/>
      <c r="I261" s="131">
        <v>395000</v>
      </c>
      <c r="J261" s="7">
        <f t="shared" si="266"/>
        <v>395000</v>
      </c>
      <c r="L261" s="131">
        <v>1261026</v>
      </c>
      <c r="M261" s="7">
        <f t="shared" si="267"/>
        <v>1261026</v>
      </c>
      <c r="O261" s="111">
        <v>3120806.7226890759</v>
      </c>
      <c r="P261" s="7">
        <f t="shared" si="268"/>
        <v>3120806.72</v>
      </c>
      <c r="Q261" s="115"/>
      <c r="R261" s="122">
        <f>ROUND(MIN(O261),2)</f>
        <v>3120806.72</v>
      </c>
      <c r="S261" s="122">
        <f>ROUND(AVERAGE(O261),2)</f>
        <v>3120806.72</v>
      </c>
      <c r="T261" s="122">
        <f>ROUND(MAX(O261),2)</f>
        <v>3120806.72</v>
      </c>
      <c r="U261" s="140">
        <f t="shared" si="263"/>
        <v>0</v>
      </c>
      <c r="V261" s="123">
        <f t="shared" si="270"/>
        <v>3120806.72</v>
      </c>
      <c r="Z261" s="134">
        <f t="shared" si="265"/>
        <v>3120806.72</v>
      </c>
      <c r="AA261" s="7">
        <f t="shared" si="269"/>
        <v>3120806.72</v>
      </c>
    </row>
    <row r="262" spans="1:27" ht="405.6" x14ac:dyDescent="0.3">
      <c r="A262" s="42">
        <v>8.39</v>
      </c>
      <c r="B262" s="109"/>
      <c r="C262" s="109"/>
      <c r="D262" s="109"/>
      <c r="E262" s="161" t="s">
        <v>252</v>
      </c>
      <c r="F262" s="42" t="s">
        <v>18</v>
      </c>
      <c r="G262" s="5">
        <v>1</v>
      </c>
      <c r="H262" s="5"/>
      <c r="I262" s="6">
        <v>80000000</v>
      </c>
      <c r="J262" s="7">
        <f t="shared" si="266"/>
        <v>80000000</v>
      </c>
      <c r="L262" s="6">
        <v>138465600</v>
      </c>
      <c r="M262" s="7">
        <f t="shared" si="267"/>
        <v>138465600</v>
      </c>
      <c r="O262" s="111">
        <v>68343500</v>
      </c>
      <c r="P262" s="7">
        <f t="shared" si="268"/>
        <v>68343500</v>
      </c>
      <c r="Q262" s="115"/>
      <c r="R262" s="122">
        <f>ROUND(MIN(I262,L262,O262),2)</f>
        <v>68343500</v>
      </c>
      <c r="S262" s="122">
        <f t="shared" ref="S262:S305" si="271">ROUND(AVERAGE(I262,L262,O262),2)</f>
        <v>95603033.329999998</v>
      </c>
      <c r="T262" s="122">
        <f t="shared" ref="T262:T305" si="272">ROUND(MAX(I262,L262,O262),2)</f>
        <v>138465600</v>
      </c>
      <c r="U262" s="119">
        <f t="shared" si="263"/>
        <v>1.0260244207569116</v>
      </c>
      <c r="V262" s="123">
        <f t="shared" si="270"/>
        <v>81973266.670000002</v>
      </c>
      <c r="Z262" s="134">
        <f t="shared" si="265"/>
        <v>81973266.670000002</v>
      </c>
      <c r="AA262" s="7">
        <f t="shared" si="269"/>
        <v>81973266.670000002</v>
      </c>
    </row>
    <row r="263" spans="1:27" ht="72" x14ac:dyDescent="0.3">
      <c r="A263" s="159">
        <v>8.4</v>
      </c>
      <c r="B263" s="109"/>
      <c r="C263" s="109"/>
      <c r="D263" s="109"/>
      <c r="E263" s="152" t="s">
        <v>253</v>
      </c>
      <c r="F263" s="42" t="s">
        <v>16</v>
      </c>
      <c r="G263" s="5">
        <v>1</v>
      </c>
      <c r="H263" s="5"/>
      <c r="I263" s="131">
        <v>295000</v>
      </c>
      <c r="J263" s="7">
        <f t="shared" si="266"/>
        <v>295000</v>
      </c>
      <c r="L263" s="131">
        <v>754143</v>
      </c>
      <c r="M263" s="7">
        <f t="shared" si="267"/>
        <v>754143</v>
      </c>
      <c r="O263" s="111">
        <v>1676350</v>
      </c>
      <c r="P263" s="7">
        <f t="shared" si="268"/>
        <v>1676350</v>
      </c>
      <c r="Q263" s="115"/>
      <c r="R263" s="122">
        <f>ROUND(MIN(O263),2)</f>
        <v>1676350</v>
      </c>
      <c r="S263" s="122">
        <f>ROUND(AVERAGE(O263),2)</f>
        <v>1676350</v>
      </c>
      <c r="T263" s="122">
        <f>ROUND(MAX(O263),2)</f>
        <v>1676350</v>
      </c>
      <c r="U263" s="140">
        <f t="shared" si="263"/>
        <v>0</v>
      </c>
      <c r="V263" s="123">
        <f t="shared" si="270"/>
        <v>1676350</v>
      </c>
      <c r="Z263" s="134">
        <f t="shared" si="265"/>
        <v>1676350</v>
      </c>
      <c r="AA263" s="7">
        <f t="shared" si="269"/>
        <v>1676350</v>
      </c>
    </row>
    <row r="264" spans="1:27" ht="72" x14ac:dyDescent="0.3">
      <c r="A264" s="42">
        <v>8.41</v>
      </c>
      <c r="B264" s="109"/>
      <c r="C264" s="109"/>
      <c r="D264" s="109"/>
      <c r="E264" s="158" t="s">
        <v>254</v>
      </c>
      <c r="F264" s="42" t="s">
        <v>16</v>
      </c>
      <c r="G264" s="5">
        <v>1</v>
      </c>
      <c r="H264" s="5"/>
      <c r="I264" s="6">
        <v>125000</v>
      </c>
      <c r="J264" s="7">
        <f t="shared" si="266"/>
        <v>125000</v>
      </c>
      <c r="L264" s="129">
        <v>754143</v>
      </c>
      <c r="M264" s="7">
        <f t="shared" si="267"/>
        <v>754143</v>
      </c>
      <c r="O264" s="111">
        <v>296910.0840336135</v>
      </c>
      <c r="P264" s="7">
        <f t="shared" si="268"/>
        <v>296910.08000000002</v>
      </c>
      <c r="Q264" s="115"/>
      <c r="R264" s="122">
        <f t="shared" ref="R264:R278" si="273">ROUND(MIN(I264,O264),2)</f>
        <v>125000</v>
      </c>
      <c r="S264" s="122">
        <f t="shared" ref="S264:S278" si="274">ROUND(AVERAGE(I264,O264),2)</f>
        <v>210955.04</v>
      </c>
      <c r="T264" s="122">
        <f t="shared" ref="T264:T278" si="275">ROUND(MAX(I264,O264),2)</f>
        <v>296910.08000000002</v>
      </c>
      <c r="U264" s="119">
        <f t="shared" si="263"/>
        <v>1.3752806400000002</v>
      </c>
      <c r="V264" s="123">
        <f t="shared" si="270"/>
        <v>167977.52</v>
      </c>
      <c r="Z264" s="134">
        <f t="shared" si="265"/>
        <v>167977.52</v>
      </c>
      <c r="AA264" s="7">
        <f t="shared" si="269"/>
        <v>167977.52</v>
      </c>
    </row>
    <row r="265" spans="1:27" ht="54" x14ac:dyDescent="0.3">
      <c r="A265" s="159">
        <v>8.42</v>
      </c>
      <c r="B265" s="109"/>
      <c r="C265" s="109"/>
      <c r="D265" s="109"/>
      <c r="E265" s="158" t="s">
        <v>255</v>
      </c>
      <c r="F265" s="42" t="s">
        <v>16</v>
      </c>
      <c r="G265" s="5">
        <v>1</v>
      </c>
      <c r="H265" s="5"/>
      <c r="I265" s="6">
        <v>125000</v>
      </c>
      <c r="J265" s="7">
        <f t="shared" si="266"/>
        <v>125000</v>
      </c>
      <c r="L265" s="129">
        <v>754143</v>
      </c>
      <c r="M265" s="7">
        <f t="shared" si="267"/>
        <v>754143</v>
      </c>
      <c r="O265" s="111">
        <v>296910.0840336135</v>
      </c>
      <c r="P265" s="7">
        <f t="shared" si="268"/>
        <v>296910.08000000002</v>
      </c>
      <c r="Q265" s="115"/>
      <c r="R265" s="122">
        <f t="shared" si="273"/>
        <v>125000</v>
      </c>
      <c r="S265" s="122">
        <f t="shared" si="274"/>
        <v>210955.04</v>
      </c>
      <c r="T265" s="122">
        <f t="shared" si="275"/>
        <v>296910.08000000002</v>
      </c>
      <c r="U265" s="119">
        <f t="shared" si="263"/>
        <v>1.3752806400000002</v>
      </c>
      <c r="V265" s="123">
        <f t="shared" si="270"/>
        <v>167977.52</v>
      </c>
      <c r="Z265" s="134">
        <f t="shared" si="265"/>
        <v>167977.52</v>
      </c>
      <c r="AA265" s="7">
        <f t="shared" si="269"/>
        <v>167977.52</v>
      </c>
    </row>
    <row r="266" spans="1:27" ht="54" x14ac:dyDescent="0.3">
      <c r="A266" s="42">
        <v>8.43</v>
      </c>
      <c r="B266" s="109"/>
      <c r="C266" s="109"/>
      <c r="D266" s="109"/>
      <c r="E266" s="158" t="s">
        <v>256</v>
      </c>
      <c r="F266" s="42" t="s">
        <v>16</v>
      </c>
      <c r="G266" s="5">
        <v>1</v>
      </c>
      <c r="H266" s="5"/>
      <c r="I266" s="6">
        <v>92000</v>
      </c>
      <c r="J266" s="7">
        <f t="shared" si="266"/>
        <v>92000</v>
      </c>
      <c r="L266" s="129">
        <v>754143</v>
      </c>
      <c r="M266" s="7">
        <f t="shared" si="267"/>
        <v>754143</v>
      </c>
      <c r="O266" s="111">
        <v>193966.80672268907</v>
      </c>
      <c r="P266" s="7">
        <f t="shared" si="268"/>
        <v>193966.81</v>
      </c>
      <c r="Q266" s="115"/>
      <c r="R266" s="122">
        <f t="shared" si="273"/>
        <v>92000</v>
      </c>
      <c r="S266" s="122">
        <f t="shared" si="274"/>
        <v>142983.4</v>
      </c>
      <c r="T266" s="122">
        <f t="shared" si="275"/>
        <v>193966.81</v>
      </c>
      <c r="U266" s="119">
        <f t="shared" si="263"/>
        <v>1.1083348913043478</v>
      </c>
      <c r="V266" s="123">
        <f t="shared" si="270"/>
        <v>117491.7</v>
      </c>
      <c r="Z266" s="134">
        <f t="shared" ref="Z266" si="276">V266</f>
        <v>117491.7</v>
      </c>
      <c r="AA266" s="7">
        <f t="shared" si="269"/>
        <v>117491.7</v>
      </c>
    </row>
    <row r="267" spans="1:27" ht="54" x14ac:dyDescent="0.3">
      <c r="A267" s="159">
        <v>8.44</v>
      </c>
      <c r="B267" s="109"/>
      <c r="C267" s="109"/>
      <c r="D267" s="109"/>
      <c r="E267" s="158" t="s">
        <v>257</v>
      </c>
      <c r="F267" s="42" t="s">
        <v>16</v>
      </c>
      <c r="G267" s="5">
        <v>1</v>
      </c>
      <c r="H267" s="5"/>
      <c r="I267" s="6">
        <v>92000</v>
      </c>
      <c r="J267" s="7">
        <f t="shared" si="266"/>
        <v>92000</v>
      </c>
      <c r="L267" s="129">
        <v>754143</v>
      </c>
      <c r="M267" s="7">
        <f t="shared" si="267"/>
        <v>754143</v>
      </c>
      <c r="O267" s="111">
        <v>193966.80672268907</v>
      </c>
      <c r="P267" s="7">
        <f t="shared" si="268"/>
        <v>193966.81</v>
      </c>
      <c r="Q267" s="115"/>
      <c r="R267" s="122">
        <f t="shared" si="273"/>
        <v>92000</v>
      </c>
      <c r="S267" s="122">
        <f t="shared" si="274"/>
        <v>142983.4</v>
      </c>
      <c r="T267" s="122">
        <f t="shared" si="275"/>
        <v>193966.81</v>
      </c>
      <c r="U267" s="119">
        <f t="shared" si="263"/>
        <v>1.1083348913043478</v>
      </c>
      <c r="V267" s="123">
        <f t="shared" si="270"/>
        <v>117491.7</v>
      </c>
      <c r="Z267" s="134">
        <f t="shared" ref="Z267:Z285" si="277">V267</f>
        <v>117491.7</v>
      </c>
      <c r="AA267" s="7">
        <f t="shared" si="269"/>
        <v>117491.7</v>
      </c>
    </row>
    <row r="268" spans="1:27" ht="54" x14ac:dyDescent="0.3">
      <c r="A268" s="42">
        <v>8.4499999999999993</v>
      </c>
      <c r="B268" s="109"/>
      <c r="C268" s="109"/>
      <c r="D268" s="109"/>
      <c r="E268" s="158" t="s">
        <v>258</v>
      </c>
      <c r="F268" s="42" t="s">
        <v>16</v>
      </c>
      <c r="G268" s="5">
        <v>1</v>
      </c>
      <c r="H268" s="5"/>
      <c r="I268" s="6">
        <v>92000</v>
      </c>
      <c r="J268" s="7">
        <f t="shared" si="266"/>
        <v>92000</v>
      </c>
      <c r="L268" s="129">
        <v>754143</v>
      </c>
      <c r="M268" s="7">
        <f t="shared" si="267"/>
        <v>754143</v>
      </c>
      <c r="O268" s="111">
        <v>193966.80672268907</v>
      </c>
      <c r="P268" s="7">
        <f t="shared" si="268"/>
        <v>193966.81</v>
      </c>
      <c r="Q268" s="115"/>
      <c r="R268" s="122">
        <f t="shared" si="273"/>
        <v>92000</v>
      </c>
      <c r="S268" s="122">
        <f t="shared" si="274"/>
        <v>142983.4</v>
      </c>
      <c r="T268" s="122">
        <f t="shared" si="275"/>
        <v>193966.81</v>
      </c>
      <c r="U268" s="119">
        <f t="shared" si="263"/>
        <v>1.1083348913043478</v>
      </c>
      <c r="V268" s="123">
        <f t="shared" si="270"/>
        <v>117491.7</v>
      </c>
      <c r="Z268" s="134">
        <f t="shared" si="277"/>
        <v>117491.7</v>
      </c>
      <c r="AA268" s="7">
        <f t="shared" si="269"/>
        <v>117491.7</v>
      </c>
    </row>
    <row r="269" spans="1:27" ht="54" x14ac:dyDescent="0.3">
      <c r="A269" s="159">
        <v>8.4600000000000009</v>
      </c>
      <c r="B269" s="109"/>
      <c r="C269" s="109"/>
      <c r="D269" s="109"/>
      <c r="E269" s="158" t="s">
        <v>259</v>
      </c>
      <c r="F269" s="42" t="s">
        <v>16</v>
      </c>
      <c r="G269" s="5">
        <v>1</v>
      </c>
      <c r="H269" s="5"/>
      <c r="I269" s="6">
        <v>72000</v>
      </c>
      <c r="J269" s="7">
        <f t="shared" si="266"/>
        <v>72000</v>
      </c>
      <c r="L269" s="129">
        <v>754143</v>
      </c>
      <c r="M269" s="7">
        <f t="shared" si="267"/>
        <v>754143</v>
      </c>
      <c r="O269" s="111">
        <v>121364.70588235295</v>
      </c>
      <c r="P269" s="7">
        <f t="shared" si="268"/>
        <v>121364.71</v>
      </c>
      <c r="Q269" s="115"/>
      <c r="R269" s="122">
        <f t="shared" si="273"/>
        <v>72000</v>
      </c>
      <c r="S269" s="122">
        <f t="shared" si="274"/>
        <v>96682.35</v>
      </c>
      <c r="T269" s="122">
        <f t="shared" si="275"/>
        <v>121364.71</v>
      </c>
      <c r="U269" s="119">
        <f t="shared" si="263"/>
        <v>0.6856209722222224</v>
      </c>
      <c r="V269" s="123">
        <f t="shared" si="270"/>
        <v>84341.18</v>
      </c>
      <c r="Z269" s="134">
        <f t="shared" si="277"/>
        <v>84341.18</v>
      </c>
      <c r="AA269" s="7">
        <f t="shared" si="269"/>
        <v>84341.18</v>
      </c>
    </row>
    <row r="270" spans="1:27" ht="54" x14ac:dyDescent="0.3">
      <c r="A270" s="42">
        <v>8.4700000000000006</v>
      </c>
      <c r="B270" s="109"/>
      <c r="C270" s="109"/>
      <c r="D270" s="109"/>
      <c r="E270" s="158" t="s">
        <v>260</v>
      </c>
      <c r="F270" s="42" t="s">
        <v>16</v>
      </c>
      <c r="G270" s="5">
        <v>1</v>
      </c>
      <c r="H270" s="5"/>
      <c r="I270" s="6">
        <v>72000</v>
      </c>
      <c r="J270" s="7">
        <f t="shared" si="266"/>
        <v>72000</v>
      </c>
      <c r="L270" s="129">
        <v>754143</v>
      </c>
      <c r="M270" s="7">
        <f t="shared" si="267"/>
        <v>754143</v>
      </c>
      <c r="O270" s="111">
        <v>121364.70588235295</v>
      </c>
      <c r="P270" s="7">
        <f t="shared" si="268"/>
        <v>121364.71</v>
      </c>
      <c r="Q270" s="115"/>
      <c r="R270" s="122">
        <f t="shared" si="273"/>
        <v>72000</v>
      </c>
      <c r="S270" s="122">
        <f t="shared" si="274"/>
        <v>96682.35</v>
      </c>
      <c r="T270" s="122">
        <f t="shared" si="275"/>
        <v>121364.71</v>
      </c>
      <c r="U270" s="119">
        <f t="shared" si="263"/>
        <v>0.6856209722222224</v>
      </c>
      <c r="V270" s="123">
        <f t="shared" si="270"/>
        <v>84341.18</v>
      </c>
      <c r="Z270" s="134">
        <f t="shared" si="277"/>
        <v>84341.18</v>
      </c>
      <c r="AA270" s="7">
        <f t="shared" si="269"/>
        <v>84341.18</v>
      </c>
    </row>
    <row r="271" spans="1:27" ht="54" x14ac:dyDescent="0.3">
      <c r="A271" s="159">
        <v>8.48</v>
      </c>
      <c r="B271" s="109"/>
      <c r="C271" s="109"/>
      <c r="D271" s="109"/>
      <c r="E271" s="158" t="s">
        <v>261</v>
      </c>
      <c r="F271" s="42" t="s">
        <v>16</v>
      </c>
      <c r="G271" s="5">
        <v>1</v>
      </c>
      <c r="H271" s="5"/>
      <c r="I271" s="6">
        <v>58000</v>
      </c>
      <c r="J271" s="7">
        <f t="shared" si="266"/>
        <v>58000</v>
      </c>
      <c r="L271" s="129">
        <v>754143</v>
      </c>
      <c r="M271" s="7">
        <f t="shared" si="267"/>
        <v>754143</v>
      </c>
      <c r="O271" s="111">
        <v>83438.235294117665</v>
      </c>
      <c r="P271" s="7">
        <f t="shared" si="268"/>
        <v>83438.240000000005</v>
      </c>
      <c r="Q271" s="115"/>
      <c r="R271" s="122">
        <f t="shared" si="273"/>
        <v>58000</v>
      </c>
      <c r="S271" s="122">
        <f t="shared" si="274"/>
        <v>70719.12</v>
      </c>
      <c r="T271" s="122">
        <f t="shared" si="275"/>
        <v>83438.240000000005</v>
      </c>
      <c r="U271" s="119">
        <f t="shared" si="263"/>
        <v>0.4385903448275863</v>
      </c>
      <c r="V271" s="123">
        <f t="shared" si="270"/>
        <v>64359.56</v>
      </c>
      <c r="Z271" s="134">
        <f t="shared" si="277"/>
        <v>64359.56</v>
      </c>
      <c r="AA271" s="7">
        <f t="shared" si="269"/>
        <v>64359.56</v>
      </c>
    </row>
    <row r="272" spans="1:27" ht="54" x14ac:dyDescent="0.3">
      <c r="A272" s="42">
        <v>8.49</v>
      </c>
      <c r="B272" s="109"/>
      <c r="C272" s="109"/>
      <c r="D272" s="109"/>
      <c r="E272" s="158" t="s">
        <v>262</v>
      </c>
      <c r="F272" s="42" t="s">
        <v>16</v>
      </c>
      <c r="G272" s="5">
        <v>1</v>
      </c>
      <c r="H272" s="5"/>
      <c r="I272" s="6">
        <v>58000</v>
      </c>
      <c r="J272" s="7">
        <f t="shared" si="266"/>
        <v>58000</v>
      </c>
      <c r="L272" s="129">
        <v>754143</v>
      </c>
      <c r="M272" s="7">
        <f t="shared" si="267"/>
        <v>754143</v>
      </c>
      <c r="O272" s="111">
        <v>83438.235294117665</v>
      </c>
      <c r="P272" s="7">
        <f t="shared" si="268"/>
        <v>83438.240000000005</v>
      </c>
      <c r="Q272" s="115"/>
      <c r="R272" s="122">
        <f t="shared" si="273"/>
        <v>58000</v>
      </c>
      <c r="S272" s="122">
        <f t="shared" si="274"/>
        <v>70719.12</v>
      </c>
      <c r="T272" s="122">
        <f t="shared" si="275"/>
        <v>83438.240000000005</v>
      </c>
      <c r="U272" s="119">
        <f t="shared" si="263"/>
        <v>0.4385903448275863</v>
      </c>
      <c r="V272" s="123">
        <f t="shared" si="270"/>
        <v>64359.56</v>
      </c>
      <c r="Z272" s="134">
        <f t="shared" si="277"/>
        <v>64359.56</v>
      </c>
      <c r="AA272" s="7">
        <f t="shared" si="269"/>
        <v>64359.56</v>
      </c>
    </row>
    <row r="273" spans="1:27" ht="54" x14ac:dyDescent="0.3">
      <c r="A273" s="159">
        <v>8.5</v>
      </c>
      <c r="B273" s="109"/>
      <c r="C273" s="109"/>
      <c r="D273" s="109"/>
      <c r="E273" s="158" t="s">
        <v>263</v>
      </c>
      <c r="F273" s="42" t="s">
        <v>16</v>
      </c>
      <c r="G273" s="5">
        <v>1</v>
      </c>
      <c r="H273" s="5"/>
      <c r="I273" s="6">
        <v>58000</v>
      </c>
      <c r="J273" s="7">
        <f t="shared" si="266"/>
        <v>58000</v>
      </c>
      <c r="L273" s="129">
        <v>754143</v>
      </c>
      <c r="M273" s="7">
        <f t="shared" si="267"/>
        <v>754143</v>
      </c>
      <c r="O273" s="111">
        <v>83438.235294117665</v>
      </c>
      <c r="P273" s="7">
        <f t="shared" si="268"/>
        <v>83438.240000000005</v>
      </c>
      <c r="Q273" s="115"/>
      <c r="R273" s="122">
        <f t="shared" si="273"/>
        <v>58000</v>
      </c>
      <c r="S273" s="122">
        <f t="shared" si="274"/>
        <v>70719.12</v>
      </c>
      <c r="T273" s="122">
        <f t="shared" si="275"/>
        <v>83438.240000000005</v>
      </c>
      <c r="U273" s="119">
        <f t="shared" si="263"/>
        <v>0.4385903448275863</v>
      </c>
      <c r="V273" s="123">
        <f t="shared" si="270"/>
        <v>64359.56</v>
      </c>
      <c r="Z273" s="134">
        <f t="shared" si="277"/>
        <v>64359.56</v>
      </c>
      <c r="AA273" s="7">
        <f t="shared" si="269"/>
        <v>64359.56</v>
      </c>
    </row>
    <row r="274" spans="1:27" ht="54" x14ac:dyDescent="0.3">
      <c r="A274" s="42">
        <v>8.51</v>
      </c>
      <c r="B274" s="109"/>
      <c r="C274" s="109"/>
      <c r="D274" s="109"/>
      <c r="E274" s="158" t="s">
        <v>264</v>
      </c>
      <c r="F274" s="42" t="s">
        <v>16</v>
      </c>
      <c r="G274" s="5">
        <v>1</v>
      </c>
      <c r="H274" s="5"/>
      <c r="I274" s="6">
        <v>58000</v>
      </c>
      <c r="J274" s="7">
        <f t="shared" si="266"/>
        <v>58000</v>
      </c>
      <c r="L274" s="129">
        <v>754143</v>
      </c>
      <c r="M274" s="7">
        <f t="shared" si="267"/>
        <v>754143</v>
      </c>
      <c r="O274" s="111">
        <v>83438.235294117665</v>
      </c>
      <c r="P274" s="7">
        <f t="shared" si="268"/>
        <v>83438.240000000005</v>
      </c>
      <c r="Q274" s="115"/>
      <c r="R274" s="122">
        <f t="shared" si="273"/>
        <v>58000</v>
      </c>
      <c r="S274" s="122">
        <f t="shared" si="274"/>
        <v>70719.12</v>
      </c>
      <c r="T274" s="122">
        <f t="shared" si="275"/>
        <v>83438.240000000005</v>
      </c>
      <c r="U274" s="119">
        <f t="shared" si="263"/>
        <v>0.4385903448275863</v>
      </c>
      <c r="V274" s="123">
        <f t="shared" si="270"/>
        <v>64359.56</v>
      </c>
      <c r="Z274" s="134">
        <f t="shared" si="277"/>
        <v>64359.56</v>
      </c>
      <c r="AA274" s="7">
        <f t="shared" si="269"/>
        <v>64359.56</v>
      </c>
    </row>
    <row r="275" spans="1:27" ht="54" x14ac:dyDescent="0.3">
      <c r="A275" s="159">
        <v>8.52</v>
      </c>
      <c r="B275" s="109"/>
      <c r="C275" s="109"/>
      <c r="D275" s="109"/>
      <c r="E275" s="158" t="s">
        <v>265</v>
      </c>
      <c r="F275" s="42" t="s">
        <v>16</v>
      </c>
      <c r="G275" s="5">
        <v>1</v>
      </c>
      <c r="H275" s="5"/>
      <c r="I275" s="6">
        <v>58000</v>
      </c>
      <c r="J275" s="7">
        <f t="shared" si="266"/>
        <v>58000</v>
      </c>
      <c r="L275" s="129">
        <v>754143</v>
      </c>
      <c r="M275" s="7">
        <f t="shared" si="267"/>
        <v>754143</v>
      </c>
      <c r="O275" s="111">
        <v>83438.235294117665</v>
      </c>
      <c r="P275" s="7">
        <f t="shared" si="268"/>
        <v>83438.240000000005</v>
      </c>
      <c r="Q275" s="115"/>
      <c r="R275" s="122">
        <f t="shared" si="273"/>
        <v>58000</v>
      </c>
      <c r="S275" s="122">
        <f t="shared" si="274"/>
        <v>70719.12</v>
      </c>
      <c r="T275" s="122">
        <f t="shared" si="275"/>
        <v>83438.240000000005</v>
      </c>
      <c r="U275" s="119">
        <f t="shared" si="263"/>
        <v>0.4385903448275863</v>
      </c>
      <c r="V275" s="123">
        <f t="shared" si="270"/>
        <v>64359.56</v>
      </c>
      <c r="Z275" s="134">
        <f t="shared" si="277"/>
        <v>64359.56</v>
      </c>
      <c r="AA275" s="7">
        <f t="shared" si="269"/>
        <v>64359.56</v>
      </c>
    </row>
    <row r="276" spans="1:27" ht="54" x14ac:dyDescent="0.3">
      <c r="A276" s="42">
        <v>8.5299999999999994</v>
      </c>
      <c r="B276" s="109"/>
      <c r="C276" s="109"/>
      <c r="D276" s="109"/>
      <c r="E276" s="158" t="s">
        <v>266</v>
      </c>
      <c r="F276" s="42" t="s">
        <v>16</v>
      </c>
      <c r="G276" s="5">
        <v>1</v>
      </c>
      <c r="H276" s="5"/>
      <c r="I276" s="6">
        <v>586200</v>
      </c>
      <c r="J276" s="7">
        <f t="shared" si="266"/>
        <v>586200</v>
      </c>
      <c r="L276" s="129">
        <v>754143</v>
      </c>
      <c r="M276" s="7">
        <f t="shared" si="267"/>
        <v>754143</v>
      </c>
      <c r="O276" s="111">
        <v>83438.235294117665</v>
      </c>
      <c r="P276" s="7">
        <f t="shared" si="268"/>
        <v>83438.240000000005</v>
      </c>
      <c r="Q276" s="115"/>
      <c r="R276" s="122">
        <f t="shared" si="273"/>
        <v>83438.240000000005</v>
      </c>
      <c r="S276" s="122">
        <f t="shared" si="274"/>
        <v>334819.12</v>
      </c>
      <c r="T276" s="122">
        <f t="shared" si="275"/>
        <v>586200</v>
      </c>
      <c r="U276" s="119">
        <f t="shared" si="263"/>
        <v>6.0255556684800631</v>
      </c>
      <c r="V276" s="123">
        <f t="shared" si="270"/>
        <v>209128.68</v>
      </c>
      <c r="Z276" s="134">
        <f t="shared" si="277"/>
        <v>209128.68</v>
      </c>
      <c r="AA276" s="7">
        <f t="shared" si="269"/>
        <v>209128.68</v>
      </c>
    </row>
    <row r="277" spans="1:27" ht="54" x14ac:dyDescent="0.3">
      <c r="A277" s="159">
        <v>8.5399999999999991</v>
      </c>
      <c r="B277" s="109"/>
      <c r="C277" s="109"/>
      <c r="D277" s="109"/>
      <c r="E277" s="158" t="s">
        <v>267</v>
      </c>
      <c r="F277" s="42" t="s">
        <v>16</v>
      </c>
      <c r="G277" s="5">
        <v>1</v>
      </c>
      <c r="H277" s="5"/>
      <c r="I277" s="6">
        <v>59000</v>
      </c>
      <c r="J277" s="7">
        <f t="shared" si="266"/>
        <v>59000</v>
      </c>
      <c r="L277" s="129">
        <v>754143</v>
      </c>
      <c r="M277" s="7">
        <f t="shared" si="267"/>
        <v>754143</v>
      </c>
      <c r="O277" s="111">
        <v>83438.235294117665</v>
      </c>
      <c r="P277" s="7">
        <f t="shared" si="268"/>
        <v>83438.240000000005</v>
      </c>
      <c r="Q277" s="115"/>
      <c r="R277" s="122">
        <f t="shared" si="273"/>
        <v>59000</v>
      </c>
      <c r="S277" s="122">
        <f t="shared" si="274"/>
        <v>71219.12</v>
      </c>
      <c r="T277" s="122">
        <f t="shared" si="275"/>
        <v>83438.240000000005</v>
      </c>
      <c r="U277" s="119">
        <f t="shared" si="263"/>
        <v>0.41420745762711864</v>
      </c>
      <c r="V277" s="123">
        <f t="shared" si="270"/>
        <v>65109.56</v>
      </c>
      <c r="Z277" s="134">
        <f t="shared" si="277"/>
        <v>65109.56</v>
      </c>
      <c r="AA277" s="7">
        <f t="shared" si="269"/>
        <v>65109.56</v>
      </c>
    </row>
    <row r="278" spans="1:27" ht="54" x14ac:dyDescent="0.3">
      <c r="A278" s="42">
        <v>8.5500000000000007</v>
      </c>
      <c r="B278" s="109"/>
      <c r="C278" s="109"/>
      <c r="D278" s="109"/>
      <c r="E278" s="158" t="s">
        <v>268</v>
      </c>
      <c r="F278" s="42" t="s">
        <v>16</v>
      </c>
      <c r="G278" s="5">
        <v>1</v>
      </c>
      <c r="H278" s="5"/>
      <c r="I278" s="6">
        <v>5800</v>
      </c>
      <c r="J278" s="7">
        <f t="shared" si="266"/>
        <v>5800</v>
      </c>
      <c r="L278" s="129">
        <v>754143</v>
      </c>
      <c r="M278" s="7">
        <f t="shared" si="267"/>
        <v>754143</v>
      </c>
      <c r="O278" s="111">
        <v>83438.235294117665</v>
      </c>
      <c r="P278" s="7">
        <f t="shared" si="268"/>
        <v>83438.240000000005</v>
      </c>
      <c r="Q278" s="115"/>
      <c r="R278" s="122">
        <f t="shared" si="273"/>
        <v>5800</v>
      </c>
      <c r="S278" s="122">
        <f t="shared" si="274"/>
        <v>44619.12</v>
      </c>
      <c r="T278" s="122">
        <f t="shared" si="275"/>
        <v>83438.240000000005</v>
      </c>
      <c r="U278" s="119">
        <f t="shared" si="263"/>
        <v>13.385903448275863</v>
      </c>
      <c r="V278" s="123">
        <f t="shared" si="270"/>
        <v>25209.56</v>
      </c>
      <c r="Z278" s="134">
        <f t="shared" si="277"/>
        <v>25209.56</v>
      </c>
      <c r="AA278" s="7">
        <f t="shared" si="269"/>
        <v>25209.56</v>
      </c>
    </row>
    <row r="279" spans="1:27" ht="396" x14ac:dyDescent="0.3">
      <c r="A279" s="159">
        <v>8.56</v>
      </c>
      <c r="B279" s="109"/>
      <c r="C279" s="109"/>
      <c r="D279" s="109"/>
      <c r="E279" s="43" t="s">
        <v>269</v>
      </c>
      <c r="F279" s="42" t="s">
        <v>18</v>
      </c>
      <c r="G279" s="5">
        <v>1</v>
      </c>
      <c r="H279" s="5"/>
      <c r="I279" s="6">
        <v>70000000</v>
      </c>
      <c r="J279" s="7">
        <f t="shared" si="266"/>
        <v>70000000</v>
      </c>
      <c r="L279" s="6">
        <v>105085500</v>
      </c>
      <c r="M279" s="7">
        <f t="shared" si="267"/>
        <v>105085500</v>
      </c>
      <c r="O279" s="111">
        <v>68343500</v>
      </c>
      <c r="P279" s="7">
        <f t="shared" si="268"/>
        <v>68343500</v>
      </c>
      <c r="Q279" s="115"/>
      <c r="R279" s="122">
        <f>ROUND(MIN(I279,L279,O279),2)</f>
        <v>68343500</v>
      </c>
      <c r="S279" s="122">
        <f t="shared" si="271"/>
        <v>81143000</v>
      </c>
      <c r="T279" s="122">
        <f t="shared" si="272"/>
        <v>105085500</v>
      </c>
      <c r="U279" s="119">
        <f t="shared" si="263"/>
        <v>0.53760781932444202</v>
      </c>
      <c r="V279" s="123">
        <f t="shared" si="270"/>
        <v>74743250</v>
      </c>
      <c r="Z279" s="134">
        <f t="shared" si="277"/>
        <v>74743250</v>
      </c>
      <c r="AA279" s="7">
        <f t="shared" si="269"/>
        <v>74743250</v>
      </c>
    </row>
    <row r="280" spans="1:27" ht="54" x14ac:dyDescent="0.3">
      <c r="A280" s="159">
        <v>8.57</v>
      </c>
      <c r="B280" s="109"/>
      <c r="C280" s="109"/>
      <c r="D280" s="109"/>
      <c r="E280" s="158" t="s">
        <v>270</v>
      </c>
      <c r="F280" s="42" t="s">
        <v>16</v>
      </c>
      <c r="G280" s="5">
        <v>1</v>
      </c>
      <c r="H280" s="5"/>
      <c r="I280" s="131">
        <v>125000</v>
      </c>
      <c r="J280" s="7">
        <f t="shared" si="266"/>
        <v>125000</v>
      </c>
      <c r="L280" s="6">
        <v>148356</v>
      </c>
      <c r="M280" s="7">
        <f t="shared" si="267"/>
        <v>148356</v>
      </c>
      <c r="O280" s="111">
        <v>296910.0840336135</v>
      </c>
      <c r="P280" s="7">
        <f t="shared" si="268"/>
        <v>296910.08000000002</v>
      </c>
      <c r="Q280" s="115"/>
      <c r="R280" s="122">
        <f t="shared" ref="R280:R290" si="278">ROUND(MIN(L280,O280),2)</f>
        <v>148356</v>
      </c>
      <c r="S280" s="122">
        <f t="shared" ref="S280:S290" si="279">ROUND(AVERAGE(L280,O280),2)</f>
        <v>222633.04</v>
      </c>
      <c r="T280" s="122">
        <f t="shared" ref="T280:T290" si="280">ROUND(MAX(L280,O280),2)</f>
        <v>296910.08000000002</v>
      </c>
      <c r="U280" s="119">
        <f t="shared" si="263"/>
        <v>1.0013351667610344</v>
      </c>
      <c r="V280" s="123">
        <f t="shared" si="270"/>
        <v>185494.52</v>
      </c>
      <c r="Z280" s="134">
        <f t="shared" si="277"/>
        <v>185494.52</v>
      </c>
      <c r="AA280" s="7">
        <f t="shared" si="269"/>
        <v>185494.52</v>
      </c>
    </row>
    <row r="281" spans="1:27" ht="54" x14ac:dyDescent="0.3">
      <c r="A281" s="42">
        <v>8.58</v>
      </c>
      <c r="B281" s="109"/>
      <c r="C281" s="109"/>
      <c r="D281" s="109"/>
      <c r="E281" s="158" t="s">
        <v>271</v>
      </c>
      <c r="F281" s="42" t="s">
        <v>16</v>
      </c>
      <c r="G281" s="5">
        <v>1</v>
      </c>
      <c r="H281" s="5"/>
      <c r="I281" s="131">
        <v>125000</v>
      </c>
      <c r="J281" s="7">
        <f t="shared" si="266"/>
        <v>125000</v>
      </c>
      <c r="L281" s="6">
        <v>148356</v>
      </c>
      <c r="M281" s="7">
        <f t="shared" si="267"/>
        <v>148356</v>
      </c>
      <c r="O281" s="111">
        <v>296910.0840336135</v>
      </c>
      <c r="P281" s="7">
        <f t="shared" si="268"/>
        <v>296910.08000000002</v>
      </c>
      <c r="Q281" s="115"/>
      <c r="R281" s="122">
        <f t="shared" si="278"/>
        <v>148356</v>
      </c>
      <c r="S281" s="122">
        <f t="shared" si="279"/>
        <v>222633.04</v>
      </c>
      <c r="T281" s="122">
        <f t="shared" si="280"/>
        <v>296910.08000000002</v>
      </c>
      <c r="U281" s="119">
        <f t="shared" si="263"/>
        <v>1.0013351667610344</v>
      </c>
      <c r="V281" s="123">
        <f t="shared" si="270"/>
        <v>185494.52</v>
      </c>
      <c r="Z281" s="134">
        <f t="shared" si="277"/>
        <v>185494.52</v>
      </c>
      <c r="AA281" s="7">
        <f t="shared" si="269"/>
        <v>185494.52</v>
      </c>
    </row>
    <row r="282" spans="1:27" ht="54" x14ac:dyDescent="0.3">
      <c r="A282" s="159">
        <v>8.59</v>
      </c>
      <c r="B282" s="109"/>
      <c r="C282" s="109"/>
      <c r="D282" s="109"/>
      <c r="E282" s="158" t="s">
        <v>272</v>
      </c>
      <c r="F282" s="42" t="s">
        <v>16</v>
      </c>
      <c r="G282" s="5">
        <v>1</v>
      </c>
      <c r="H282" s="5"/>
      <c r="I282" s="131">
        <v>125000</v>
      </c>
      <c r="J282" s="7">
        <f t="shared" si="266"/>
        <v>125000</v>
      </c>
      <c r="L282" s="6">
        <v>148356</v>
      </c>
      <c r="M282" s="7">
        <f t="shared" si="267"/>
        <v>148356</v>
      </c>
      <c r="O282" s="111">
        <v>296910.0840336135</v>
      </c>
      <c r="P282" s="7">
        <f t="shared" si="268"/>
        <v>296910.08000000002</v>
      </c>
      <c r="Q282" s="115"/>
      <c r="R282" s="122">
        <f t="shared" si="278"/>
        <v>148356</v>
      </c>
      <c r="S282" s="122">
        <f t="shared" si="279"/>
        <v>222633.04</v>
      </c>
      <c r="T282" s="122">
        <f t="shared" si="280"/>
        <v>296910.08000000002</v>
      </c>
      <c r="U282" s="119">
        <f t="shared" si="263"/>
        <v>1.0013351667610344</v>
      </c>
      <c r="V282" s="123">
        <f t="shared" si="270"/>
        <v>185494.52</v>
      </c>
      <c r="Z282" s="134">
        <f t="shared" si="277"/>
        <v>185494.52</v>
      </c>
      <c r="AA282" s="7">
        <f t="shared" si="269"/>
        <v>185494.52</v>
      </c>
    </row>
    <row r="283" spans="1:27" ht="54" x14ac:dyDescent="0.3">
      <c r="A283" s="42">
        <v>8.6</v>
      </c>
      <c r="B283" s="109"/>
      <c r="C283" s="109"/>
      <c r="D283" s="109"/>
      <c r="E283" s="158" t="s">
        <v>273</v>
      </c>
      <c r="F283" s="42" t="s">
        <v>16</v>
      </c>
      <c r="G283" s="5">
        <v>1</v>
      </c>
      <c r="H283" s="5"/>
      <c r="I283" s="131">
        <v>92000</v>
      </c>
      <c r="J283" s="7">
        <f t="shared" si="266"/>
        <v>92000</v>
      </c>
      <c r="L283" s="6">
        <v>148356</v>
      </c>
      <c r="M283" s="7">
        <f t="shared" si="267"/>
        <v>148356</v>
      </c>
      <c r="O283" s="111">
        <v>193966.80672268907</v>
      </c>
      <c r="P283" s="7">
        <f t="shared" si="268"/>
        <v>193966.81</v>
      </c>
      <c r="Q283" s="115"/>
      <c r="R283" s="122">
        <f t="shared" si="278"/>
        <v>148356</v>
      </c>
      <c r="S283" s="122">
        <f t="shared" si="279"/>
        <v>171161.4</v>
      </c>
      <c r="T283" s="122">
        <f t="shared" si="280"/>
        <v>193966.81</v>
      </c>
      <c r="U283" s="119">
        <f t="shared" si="263"/>
        <v>0.30744162689746291</v>
      </c>
      <c r="V283" s="123">
        <f t="shared" si="270"/>
        <v>159758.70000000001</v>
      </c>
      <c r="Z283" s="134">
        <f t="shared" si="277"/>
        <v>159758.70000000001</v>
      </c>
      <c r="AA283" s="7">
        <f t="shared" si="269"/>
        <v>159758.70000000001</v>
      </c>
    </row>
    <row r="284" spans="1:27" ht="54" x14ac:dyDescent="0.3">
      <c r="A284" s="159">
        <v>8.61</v>
      </c>
      <c r="B284" s="109"/>
      <c r="C284" s="109"/>
      <c r="D284" s="109"/>
      <c r="E284" s="158" t="s">
        <v>274</v>
      </c>
      <c r="F284" s="42" t="s">
        <v>16</v>
      </c>
      <c r="G284" s="5">
        <v>1</v>
      </c>
      <c r="H284" s="5"/>
      <c r="I284" s="131">
        <v>92000</v>
      </c>
      <c r="J284" s="7">
        <f t="shared" si="266"/>
        <v>92000</v>
      </c>
      <c r="L284" s="6">
        <v>148356</v>
      </c>
      <c r="M284" s="7">
        <f t="shared" si="267"/>
        <v>148356</v>
      </c>
      <c r="O284" s="111">
        <v>193966.80672268907</v>
      </c>
      <c r="P284" s="7">
        <f t="shared" si="268"/>
        <v>193966.81</v>
      </c>
      <c r="Q284" s="115"/>
      <c r="R284" s="122">
        <f t="shared" si="278"/>
        <v>148356</v>
      </c>
      <c r="S284" s="122">
        <f t="shared" si="279"/>
        <v>171161.4</v>
      </c>
      <c r="T284" s="122">
        <f t="shared" si="280"/>
        <v>193966.81</v>
      </c>
      <c r="U284" s="119">
        <f t="shared" si="263"/>
        <v>0.30744162689746291</v>
      </c>
      <c r="V284" s="123">
        <f t="shared" si="270"/>
        <v>159758.70000000001</v>
      </c>
      <c r="Z284" s="134">
        <f t="shared" si="277"/>
        <v>159758.70000000001</v>
      </c>
      <c r="AA284" s="7">
        <f t="shared" si="269"/>
        <v>159758.70000000001</v>
      </c>
    </row>
    <row r="285" spans="1:27" ht="54" x14ac:dyDescent="0.3">
      <c r="A285" s="42">
        <v>8.6199999999999992</v>
      </c>
      <c r="B285" s="109"/>
      <c r="C285" s="109"/>
      <c r="D285" s="109"/>
      <c r="E285" s="158" t="s">
        <v>275</v>
      </c>
      <c r="F285" s="42" t="s">
        <v>16</v>
      </c>
      <c r="G285" s="5">
        <v>1</v>
      </c>
      <c r="H285" s="5"/>
      <c r="I285" s="131">
        <v>72000</v>
      </c>
      <c r="J285" s="7">
        <f t="shared" si="266"/>
        <v>72000</v>
      </c>
      <c r="L285" s="6">
        <v>148356</v>
      </c>
      <c r="M285" s="7">
        <f t="shared" si="267"/>
        <v>148356</v>
      </c>
      <c r="O285" s="111">
        <v>193966.80672268907</v>
      </c>
      <c r="P285" s="7">
        <f t="shared" si="268"/>
        <v>193966.81</v>
      </c>
      <c r="Q285" s="115"/>
      <c r="R285" s="122">
        <f t="shared" si="278"/>
        <v>148356</v>
      </c>
      <c r="S285" s="122">
        <f t="shared" si="279"/>
        <v>171161.4</v>
      </c>
      <c r="T285" s="122">
        <f t="shared" si="280"/>
        <v>193966.81</v>
      </c>
      <c r="U285" s="119">
        <f t="shared" si="263"/>
        <v>0.30744162689746291</v>
      </c>
      <c r="V285" s="123">
        <f t="shared" si="270"/>
        <v>159758.70000000001</v>
      </c>
      <c r="Z285" s="134">
        <f t="shared" si="277"/>
        <v>159758.70000000001</v>
      </c>
      <c r="AA285" s="7">
        <f t="shared" si="269"/>
        <v>159758.70000000001</v>
      </c>
    </row>
    <row r="286" spans="1:27" ht="54" x14ac:dyDescent="0.3">
      <c r="A286" s="159">
        <v>8.6300000000000008</v>
      </c>
      <c r="B286" s="109"/>
      <c r="C286" s="109"/>
      <c r="D286" s="109"/>
      <c r="E286" s="158" t="s">
        <v>276</v>
      </c>
      <c r="F286" s="42" t="s">
        <v>16</v>
      </c>
      <c r="G286" s="5">
        <v>1</v>
      </c>
      <c r="H286" s="5"/>
      <c r="I286" s="131">
        <v>58000</v>
      </c>
      <c r="J286" s="7">
        <f t="shared" si="266"/>
        <v>58000</v>
      </c>
      <c r="L286" s="6">
        <v>148356</v>
      </c>
      <c r="M286" s="7">
        <f t="shared" si="267"/>
        <v>148356</v>
      </c>
      <c r="O286" s="111">
        <v>121364.70588235295</v>
      </c>
      <c r="P286" s="7">
        <f t="shared" si="268"/>
        <v>121364.71</v>
      </c>
      <c r="Q286" s="115"/>
      <c r="R286" s="122">
        <f t="shared" si="278"/>
        <v>121364.71</v>
      </c>
      <c r="S286" s="122">
        <f t="shared" si="279"/>
        <v>134860.35</v>
      </c>
      <c r="T286" s="122">
        <f t="shared" si="280"/>
        <v>148356</v>
      </c>
      <c r="U286" s="133">
        <f t="shared" si="263"/>
        <v>0.22239817488955382</v>
      </c>
      <c r="V286" s="123">
        <f t="shared" si="270"/>
        <v>128112.53</v>
      </c>
      <c r="Z286" s="134">
        <f>T286</f>
        <v>148356</v>
      </c>
      <c r="AA286" s="7">
        <f t="shared" si="269"/>
        <v>148356</v>
      </c>
    </row>
    <row r="287" spans="1:27" ht="54" x14ac:dyDescent="0.3">
      <c r="A287" s="42">
        <v>8.64</v>
      </c>
      <c r="B287" s="109"/>
      <c r="C287" s="109"/>
      <c r="D287" s="109"/>
      <c r="E287" s="158" t="s">
        <v>277</v>
      </c>
      <c r="F287" s="42" t="s">
        <v>16</v>
      </c>
      <c r="G287" s="5">
        <v>1</v>
      </c>
      <c r="H287" s="5"/>
      <c r="I287" s="131">
        <v>72000</v>
      </c>
      <c r="J287" s="7">
        <f t="shared" si="266"/>
        <v>72000</v>
      </c>
      <c r="L287" s="6">
        <v>148356</v>
      </c>
      <c r="M287" s="7">
        <f t="shared" si="267"/>
        <v>148356</v>
      </c>
      <c r="O287" s="111">
        <v>83438.235294117665</v>
      </c>
      <c r="P287" s="7">
        <f t="shared" si="268"/>
        <v>83438.240000000005</v>
      </c>
      <c r="Q287" s="115"/>
      <c r="R287" s="122">
        <f t="shared" si="278"/>
        <v>83438.240000000005</v>
      </c>
      <c r="S287" s="122">
        <f t="shared" si="279"/>
        <v>115897.12</v>
      </c>
      <c r="T287" s="122">
        <f t="shared" si="280"/>
        <v>148356</v>
      </c>
      <c r="U287" s="119">
        <f t="shared" si="263"/>
        <v>0.77803366897480086</v>
      </c>
      <c r="V287" s="123">
        <f t="shared" si="270"/>
        <v>99667.68</v>
      </c>
      <c r="Z287" s="134">
        <f>V287</f>
        <v>99667.68</v>
      </c>
      <c r="AA287" s="7">
        <f t="shared" si="269"/>
        <v>99667.68</v>
      </c>
    </row>
    <row r="288" spans="1:27" ht="54" x14ac:dyDescent="0.3">
      <c r="A288" s="159">
        <v>8.65</v>
      </c>
      <c r="B288" s="109"/>
      <c r="C288" s="109"/>
      <c r="D288" s="109"/>
      <c r="E288" s="158" t="s">
        <v>278</v>
      </c>
      <c r="F288" s="42" t="s">
        <v>16</v>
      </c>
      <c r="G288" s="5">
        <v>1</v>
      </c>
      <c r="H288" s="5"/>
      <c r="I288" s="131">
        <v>72000</v>
      </c>
      <c r="J288" s="7">
        <f t="shared" si="266"/>
        <v>72000</v>
      </c>
      <c r="L288" s="6">
        <v>148356</v>
      </c>
      <c r="M288" s="7">
        <f t="shared" si="267"/>
        <v>148356</v>
      </c>
      <c r="O288" s="111">
        <v>121364.70588235295</v>
      </c>
      <c r="P288" s="7">
        <f t="shared" si="268"/>
        <v>121364.71</v>
      </c>
      <c r="Q288" s="115"/>
      <c r="R288" s="122">
        <f t="shared" si="278"/>
        <v>121364.71</v>
      </c>
      <c r="S288" s="122">
        <f t="shared" si="279"/>
        <v>134860.35</v>
      </c>
      <c r="T288" s="122">
        <f t="shared" si="280"/>
        <v>148356</v>
      </c>
      <c r="U288" s="133">
        <f t="shared" si="263"/>
        <v>0.22239817488955382</v>
      </c>
      <c r="V288" s="123">
        <f t="shared" si="270"/>
        <v>128112.53</v>
      </c>
      <c r="Z288" s="134">
        <f>T288</f>
        <v>148356</v>
      </c>
      <c r="AA288" s="7">
        <f t="shared" si="269"/>
        <v>148356</v>
      </c>
    </row>
    <row r="289" spans="1:27" ht="54" x14ac:dyDescent="0.3">
      <c r="A289" s="42">
        <v>8.6599999999999895</v>
      </c>
      <c r="B289" s="109"/>
      <c r="C289" s="109"/>
      <c r="D289" s="109"/>
      <c r="E289" s="158" t="s">
        <v>279</v>
      </c>
      <c r="F289" s="42" t="s">
        <v>16</v>
      </c>
      <c r="G289" s="5">
        <v>1</v>
      </c>
      <c r="H289" s="5"/>
      <c r="I289" s="131">
        <v>72000</v>
      </c>
      <c r="J289" s="7">
        <f t="shared" si="266"/>
        <v>72000</v>
      </c>
      <c r="L289" s="6">
        <v>148356</v>
      </c>
      <c r="M289" s="7">
        <f t="shared" si="267"/>
        <v>148356</v>
      </c>
      <c r="O289" s="111">
        <v>121364.70588235295</v>
      </c>
      <c r="P289" s="7">
        <f t="shared" si="268"/>
        <v>121364.71</v>
      </c>
      <c r="Q289" s="115"/>
      <c r="R289" s="122">
        <f t="shared" si="278"/>
        <v>121364.71</v>
      </c>
      <c r="S289" s="122">
        <f t="shared" si="279"/>
        <v>134860.35</v>
      </c>
      <c r="T289" s="122">
        <f t="shared" si="280"/>
        <v>148356</v>
      </c>
      <c r="U289" s="133">
        <f t="shared" si="263"/>
        <v>0.22239817488955382</v>
      </c>
      <c r="V289" s="123">
        <f t="shared" si="270"/>
        <v>128112.53</v>
      </c>
      <c r="Z289" s="134">
        <f>T289</f>
        <v>148356</v>
      </c>
      <c r="AA289" s="7">
        <f t="shared" si="269"/>
        <v>148356</v>
      </c>
    </row>
    <row r="290" spans="1:27" ht="54" x14ac:dyDescent="0.3">
      <c r="A290" s="159">
        <v>8.6699999999999893</v>
      </c>
      <c r="B290" s="109"/>
      <c r="C290" s="109"/>
      <c r="D290" s="109"/>
      <c r="E290" s="158" t="s">
        <v>280</v>
      </c>
      <c r="F290" s="42" t="s">
        <v>16</v>
      </c>
      <c r="G290" s="5">
        <v>1</v>
      </c>
      <c r="H290" s="5"/>
      <c r="I290" s="131">
        <v>72000</v>
      </c>
      <c r="J290" s="7">
        <f t="shared" si="266"/>
        <v>72000</v>
      </c>
      <c r="L290" s="6">
        <v>148356</v>
      </c>
      <c r="M290" s="7">
        <f t="shared" si="267"/>
        <v>148356</v>
      </c>
      <c r="O290" s="111">
        <v>121364.70588235295</v>
      </c>
      <c r="P290" s="7">
        <f t="shared" si="268"/>
        <v>121364.71</v>
      </c>
      <c r="Q290" s="115"/>
      <c r="R290" s="122">
        <f t="shared" si="278"/>
        <v>121364.71</v>
      </c>
      <c r="S290" s="122">
        <f t="shared" si="279"/>
        <v>134860.35</v>
      </c>
      <c r="T290" s="122">
        <f t="shared" si="280"/>
        <v>148356</v>
      </c>
      <c r="U290" s="133">
        <f t="shared" si="263"/>
        <v>0.22239817488955382</v>
      </c>
      <c r="V290" s="123">
        <f t="shared" si="270"/>
        <v>128112.53</v>
      </c>
      <c r="Z290" s="134">
        <f>T290</f>
        <v>148356</v>
      </c>
      <c r="AA290" s="7">
        <f t="shared" si="269"/>
        <v>148356</v>
      </c>
    </row>
    <row r="291" spans="1:27" ht="378" x14ac:dyDescent="0.3">
      <c r="A291" s="42">
        <v>8.6799999999999908</v>
      </c>
      <c r="B291" s="109"/>
      <c r="C291" s="109"/>
      <c r="D291" s="109"/>
      <c r="E291" s="43" t="s">
        <v>281</v>
      </c>
      <c r="F291" s="42" t="s">
        <v>18</v>
      </c>
      <c r="G291" s="5">
        <v>1</v>
      </c>
      <c r="H291" s="5"/>
      <c r="I291" s="6">
        <v>85000000</v>
      </c>
      <c r="J291" s="7">
        <f t="shared" si="266"/>
        <v>85000000</v>
      </c>
      <c r="L291" s="6">
        <v>55633500</v>
      </c>
      <c r="M291" s="7">
        <f t="shared" si="267"/>
        <v>55633500</v>
      </c>
      <c r="O291" s="111">
        <v>68343500</v>
      </c>
      <c r="P291" s="7">
        <f t="shared" si="268"/>
        <v>68343500</v>
      </c>
      <c r="Q291" s="115"/>
      <c r="R291" s="122">
        <f>ROUND(MIN(I291,L291,O291),2)</f>
        <v>55633500</v>
      </c>
      <c r="S291" s="122">
        <f t="shared" si="271"/>
        <v>69659000</v>
      </c>
      <c r="T291" s="122">
        <f t="shared" si="272"/>
        <v>85000000</v>
      </c>
      <c r="U291" s="119">
        <f t="shared" si="263"/>
        <v>0.52785641744632272</v>
      </c>
      <c r="V291" s="123">
        <f t="shared" si="270"/>
        <v>62646250</v>
      </c>
      <c r="Z291" s="134">
        <f>V291</f>
        <v>62646250</v>
      </c>
      <c r="AA291" s="7">
        <f t="shared" si="269"/>
        <v>62646250</v>
      </c>
    </row>
    <row r="292" spans="1:27" ht="54" x14ac:dyDescent="0.3">
      <c r="A292" s="159">
        <v>8.6899999999999906</v>
      </c>
      <c r="B292" s="109"/>
      <c r="C292" s="109"/>
      <c r="D292" s="109"/>
      <c r="E292" s="158" t="s">
        <v>282</v>
      </c>
      <c r="F292" s="42" t="s">
        <v>16</v>
      </c>
      <c r="G292" s="5">
        <v>1</v>
      </c>
      <c r="H292" s="5"/>
      <c r="I292" s="131">
        <v>145000</v>
      </c>
      <c r="J292" s="7">
        <f t="shared" si="266"/>
        <v>145000</v>
      </c>
      <c r="L292" s="6">
        <v>241078.5</v>
      </c>
      <c r="M292" s="7">
        <f t="shared" si="267"/>
        <v>241078.5</v>
      </c>
      <c r="O292" s="111">
        <v>296910.0840336135</v>
      </c>
      <c r="P292" s="7">
        <f t="shared" si="268"/>
        <v>296910.08000000002</v>
      </c>
      <c r="Q292" s="115"/>
      <c r="R292" s="122">
        <f t="shared" ref="R292:R304" si="281">ROUND(MIN(L292,O292),2)</f>
        <v>241078.5</v>
      </c>
      <c r="S292" s="122">
        <f t="shared" ref="S292:S304" si="282">ROUND(AVERAGE(L292,O292),2)</f>
        <v>268994.28999999998</v>
      </c>
      <c r="T292" s="122">
        <f t="shared" ref="T292:T304" si="283">ROUND(MAX(L292,O292),2)</f>
        <v>296910.08000000002</v>
      </c>
      <c r="U292" s="133">
        <f t="shared" si="263"/>
        <v>0.23159087185294425</v>
      </c>
      <c r="V292" s="123">
        <f t="shared" si="270"/>
        <v>255036.4</v>
      </c>
      <c r="Z292" s="134">
        <f>T292</f>
        <v>296910.08000000002</v>
      </c>
      <c r="AA292" s="7">
        <f t="shared" si="269"/>
        <v>296910.08000000002</v>
      </c>
    </row>
    <row r="293" spans="1:27" ht="54" x14ac:dyDescent="0.3">
      <c r="A293" s="159">
        <v>8.6999999999999904</v>
      </c>
      <c r="B293" s="109"/>
      <c r="C293" s="109"/>
      <c r="D293" s="109"/>
      <c r="E293" s="158" t="s">
        <v>283</v>
      </c>
      <c r="F293" s="42" t="s">
        <v>16</v>
      </c>
      <c r="G293" s="5">
        <v>1</v>
      </c>
      <c r="H293" s="5"/>
      <c r="I293" s="131">
        <v>110000</v>
      </c>
      <c r="J293" s="7">
        <f t="shared" si="266"/>
        <v>110000</v>
      </c>
      <c r="L293" s="6">
        <v>241078.5</v>
      </c>
      <c r="M293" s="7">
        <f t="shared" si="267"/>
        <v>241078.5</v>
      </c>
      <c r="O293" s="111">
        <v>193966.80672268907</v>
      </c>
      <c r="P293" s="7">
        <f t="shared" si="268"/>
        <v>193966.81</v>
      </c>
      <c r="Q293" s="115"/>
      <c r="R293" s="122">
        <f t="shared" si="281"/>
        <v>193966.81</v>
      </c>
      <c r="S293" s="122">
        <f t="shared" si="282"/>
        <v>217522.65</v>
      </c>
      <c r="T293" s="122">
        <f t="shared" si="283"/>
        <v>241078.5</v>
      </c>
      <c r="U293" s="133">
        <f t="shared" si="263"/>
        <v>0.24288531630746513</v>
      </c>
      <c r="V293" s="123">
        <f t="shared" si="270"/>
        <v>205744.73</v>
      </c>
      <c r="Z293" s="134">
        <f>T293</f>
        <v>241078.5</v>
      </c>
      <c r="AA293" s="7">
        <f t="shared" si="269"/>
        <v>241078.5</v>
      </c>
    </row>
    <row r="294" spans="1:27" ht="54" x14ac:dyDescent="0.3">
      <c r="A294" s="159">
        <v>8.7099999999999902</v>
      </c>
      <c r="B294" s="109"/>
      <c r="C294" s="109"/>
      <c r="D294" s="109"/>
      <c r="E294" s="158" t="s">
        <v>284</v>
      </c>
      <c r="F294" s="42" t="s">
        <v>16</v>
      </c>
      <c r="G294" s="5">
        <v>1</v>
      </c>
      <c r="H294" s="5"/>
      <c r="I294" s="131">
        <v>110000</v>
      </c>
      <c r="J294" s="7">
        <f t="shared" si="266"/>
        <v>110000</v>
      </c>
      <c r="L294" s="6">
        <v>185445</v>
      </c>
      <c r="M294" s="7">
        <f t="shared" si="267"/>
        <v>185445</v>
      </c>
      <c r="O294" s="111">
        <v>193966.80672268907</v>
      </c>
      <c r="P294" s="7">
        <f t="shared" si="268"/>
        <v>193966.81</v>
      </c>
      <c r="Q294" s="115"/>
      <c r="R294" s="122">
        <f t="shared" si="281"/>
        <v>185445</v>
      </c>
      <c r="S294" s="122">
        <f t="shared" si="282"/>
        <v>189705.9</v>
      </c>
      <c r="T294" s="122">
        <f t="shared" si="283"/>
        <v>193966.81</v>
      </c>
      <c r="U294" s="133">
        <f t="shared" si="263"/>
        <v>4.595330151797028E-2</v>
      </c>
      <c r="V294" s="123">
        <f t="shared" si="270"/>
        <v>187575.45</v>
      </c>
      <c r="Z294" s="134">
        <f>T294</f>
        <v>193966.81</v>
      </c>
      <c r="AA294" s="7">
        <f t="shared" si="269"/>
        <v>193966.81</v>
      </c>
    </row>
    <row r="295" spans="1:27" ht="54" x14ac:dyDescent="0.3">
      <c r="A295" s="42">
        <v>8.71999999999999</v>
      </c>
      <c r="B295" s="109"/>
      <c r="C295" s="109"/>
      <c r="D295" s="109"/>
      <c r="E295" s="158" t="s">
        <v>285</v>
      </c>
      <c r="F295" s="42" t="s">
        <v>16</v>
      </c>
      <c r="G295" s="5">
        <v>1</v>
      </c>
      <c r="H295" s="5"/>
      <c r="I295" s="131">
        <v>85000</v>
      </c>
      <c r="J295" s="7">
        <f t="shared" si="266"/>
        <v>85000</v>
      </c>
      <c r="L295" s="6">
        <v>185445</v>
      </c>
      <c r="M295" s="7">
        <f t="shared" si="267"/>
        <v>185445</v>
      </c>
      <c r="O295" s="111">
        <v>121364.70588235295</v>
      </c>
      <c r="P295" s="7">
        <f t="shared" si="268"/>
        <v>121364.71</v>
      </c>
      <c r="Q295" s="115"/>
      <c r="R295" s="122">
        <f t="shared" si="281"/>
        <v>121364.71</v>
      </c>
      <c r="S295" s="122">
        <f t="shared" si="282"/>
        <v>153404.85</v>
      </c>
      <c r="T295" s="122">
        <f t="shared" si="283"/>
        <v>185445</v>
      </c>
      <c r="U295" s="119">
        <f t="shared" si="263"/>
        <v>0.52799771861194245</v>
      </c>
      <c r="V295" s="123">
        <f t="shared" si="270"/>
        <v>137384.78</v>
      </c>
      <c r="Z295" s="134">
        <f t="shared" ref="Z295:Z305" si="284">V295</f>
        <v>137384.78</v>
      </c>
      <c r="AA295" s="7">
        <f t="shared" si="269"/>
        <v>137384.78</v>
      </c>
    </row>
    <row r="296" spans="1:27" ht="54" x14ac:dyDescent="0.3">
      <c r="A296" s="159">
        <v>8.7299999999999898</v>
      </c>
      <c r="B296" s="109"/>
      <c r="C296" s="109"/>
      <c r="D296" s="109"/>
      <c r="E296" s="158" t="s">
        <v>286</v>
      </c>
      <c r="F296" s="42" t="s">
        <v>16</v>
      </c>
      <c r="G296" s="5">
        <v>1</v>
      </c>
      <c r="H296" s="5"/>
      <c r="I296" s="131">
        <v>85000</v>
      </c>
      <c r="J296" s="7">
        <f t="shared" si="266"/>
        <v>85000</v>
      </c>
      <c r="L296" s="6">
        <v>185445</v>
      </c>
      <c r="M296" s="7">
        <f t="shared" si="267"/>
        <v>185445</v>
      </c>
      <c r="O296" s="111">
        <v>121364.70588235295</v>
      </c>
      <c r="P296" s="7">
        <f t="shared" si="268"/>
        <v>121364.71</v>
      </c>
      <c r="Q296" s="115"/>
      <c r="R296" s="122">
        <f t="shared" si="281"/>
        <v>121364.71</v>
      </c>
      <c r="S296" s="122">
        <f t="shared" si="282"/>
        <v>153404.85</v>
      </c>
      <c r="T296" s="122">
        <f t="shared" si="283"/>
        <v>185445</v>
      </c>
      <c r="U296" s="119">
        <f t="shared" si="263"/>
        <v>0.52799771861194245</v>
      </c>
      <c r="V296" s="123">
        <f t="shared" si="270"/>
        <v>137384.78</v>
      </c>
      <c r="Z296" s="134">
        <f t="shared" si="284"/>
        <v>137384.78</v>
      </c>
      <c r="AA296" s="7">
        <f t="shared" si="269"/>
        <v>137384.78</v>
      </c>
    </row>
    <row r="297" spans="1:27" ht="54" x14ac:dyDescent="0.3">
      <c r="A297" s="42">
        <v>8.7399999999999896</v>
      </c>
      <c r="B297" s="109"/>
      <c r="C297" s="109"/>
      <c r="D297" s="109"/>
      <c r="E297" s="158" t="s">
        <v>287</v>
      </c>
      <c r="F297" s="42" t="s">
        <v>16</v>
      </c>
      <c r="G297" s="5">
        <v>1</v>
      </c>
      <c r="H297" s="5"/>
      <c r="I297" s="131">
        <v>68000</v>
      </c>
      <c r="J297" s="7">
        <f t="shared" si="266"/>
        <v>68000</v>
      </c>
      <c r="L297" s="6">
        <v>113739.6</v>
      </c>
      <c r="M297" s="7">
        <f t="shared" si="267"/>
        <v>113739.6</v>
      </c>
      <c r="O297" s="111">
        <v>83438.235294117665</v>
      </c>
      <c r="P297" s="7">
        <f t="shared" si="268"/>
        <v>83438.240000000005</v>
      </c>
      <c r="Q297" s="115"/>
      <c r="R297" s="122">
        <f t="shared" si="281"/>
        <v>83438.240000000005</v>
      </c>
      <c r="S297" s="122">
        <f t="shared" si="282"/>
        <v>98588.92</v>
      </c>
      <c r="T297" s="122">
        <f t="shared" si="283"/>
        <v>113739.6</v>
      </c>
      <c r="U297" s="119">
        <f t="shared" si="263"/>
        <v>0.36315914621401402</v>
      </c>
      <c r="V297" s="123">
        <f t="shared" si="270"/>
        <v>91013.58</v>
      </c>
      <c r="Z297" s="134">
        <f t="shared" si="284"/>
        <v>91013.58</v>
      </c>
      <c r="AA297" s="7">
        <f t="shared" si="269"/>
        <v>91013.58</v>
      </c>
    </row>
    <row r="298" spans="1:27" ht="54" x14ac:dyDescent="0.3">
      <c r="A298" s="159">
        <v>8.7499999999999893</v>
      </c>
      <c r="B298" s="109"/>
      <c r="C298" s="109"/>
      <c r="D298" s="109"/>
      <c r="E298" s="158" t="s">
        <v>288</v>
      </c>
      <c r="F298" s="42" t="s">
        <v>16</v>
      </c>
      <c r="G298" s="5">
        <v>1</v>
      </c>
      <c r="H298" s="5"/>
      <c r="I298" s="131">
        <v>75000</v>
      </c>
      <c r="J298" s="7">
        <f t="shared" si="266"/>
        <v>75000</v>
      </c>
      <c r="L298" s="6">
        <v>113739.6</v>
      </c>
      <c r="M298" s="7">
        <f t="shared" si="267"/>
        <v>113739.6</v>
      </c>
      <c r="O298" s="111">
        <v>83438.235294117665</v>
      </c>
      <c r="P298" s="7">
        <f t="shared" si="268"/>
        <v>83438.240000000005</v>
      </c>
      <c r="Q298" s="115"/>
      <c r="R298" s="122">
        <f t="shared" si="281"/>
        <v>83438.240000000005</v>
      </c>
      <c r="S298" s="122">
        <f t="shared" si="282"/>
        <v>98588.92</v>
      </c>
      <c r="T298" s="122">
        <f t="shared" si="283"/>
        <v>113739.6</v>
      </c>
      <c r="U298" s="119">
        <f t="shared" si="263"/>
        <v>0.36315914621401402</v>
      </c>
      <c r="V298" s="123">
        <f t="shared" si="270"/>
        <v>91013.58</v>
      </c>
      <c r="Z298" s="134">
        <f t="shared" si="284"/>
        <v>91013.58</v>
      </c>
      <c r="AA298" s="7">
        <f t="shared" si="269"/>
        <v>91013.58</v>
      </c>
    </row>
    <row r="299" spans="1:27" ht="54" x14ac:dyDescent="0.3">
      <c r="A299" s="42">
        <v>8.7599999999999891</v>
      </c>
      <c r="B299" s="109"/>
      <c r="C299" s="109"/>
      <c r="D299" s="109"/>
      <c r="E299" s="158" t="s">
        <v>289</v>
      </c>
      <c r="F299" s="42" t="s">
        <v>16</v>
      </c>
      <c r="G299" s="5">
        <v>1</v>
      </c>
      <c r="H299" s="5"/>
      <c r="I299" s="131">
        <v>68000</v>
      </c>
      <c r="J299" s="7">
        <f t="shared" si="266"/>
        <v>68000</v>
      </c>
      <c r="L299" s="6">
        <v>113739.6</v>
      </c>
      <c r="M299" s="7">
        <f t="shared" si="267"/>
        <v>113739.6</v>
      </c>
      <c r="O299" s="111">
        <v>83438.235294117665</v>
      </c>
      <c r="P299" s="7">
        <f t="shared" si="268"/>
        <v>83438.240000000005</v>
      </c>
      <c r="Q299" s="115"/>
      <c r="R299" s="122">
        <f t="shared" si="281"/>
        <v>83438.240000000005</v>
      </c>
      <c r="S299" s="122">
        <f t="shared" si="282"/>
        <v>98588.92</v>
      </c>
      <c r="T299" s="122">
        <f t="shared" si="283"/>
        <v>113739.6</v>
      </c>
      <c r="U299" s="119">
        <f t="shared" si="263"/>
        <v>0.36315914621401402</v>
      </c>
      <c r="V299" s="123">
        <f t="shared" si="270"/>
        <v>91013.58</v>
      </c>
      <c r="Z299" s="134">
        <f t="shared" si="284"/>
        <v>91013.58</v>
      </c>
      <c r="AA299" s="7">
        <f t="shared" si="269"/>
        <v>91013.58</v>
      </c>
    </row>
    <row r="300" spans="1:27" ht="54" x14ac:dyDescent="0.3">
      <c r="A300" s="159">
        <v>8.7699999999999907</v>
      </c>
      <c r="B300" s="109"/>
      <c r="C300" s="109"/>
      <c r="D300" s="109"/>
      <c r="E300" s="158" t="s">
        <v>290</v>
      </c>
      <c r="F300" s="42" t="s">
        <v>16</v>
      </c>
      <c r="G300" s="5">
        <v>1</v>
      </c>
      <c r="H300" s="5"/>
      <c r="I300" s="131">
        <v>90000</v>
      </c>
      <c r="J300" s="7">
        <f t="shared" si="266"/>
        <v>90000</v>
      </c>
      <c r="L300" s="6">
        <v>113739.6</v>
      </c>
      <c r="M300" s="7">
        <f t="shared" si="267"/>
        <v>113739.6</v>
      </c>
      <c r="O300" s="111">
        <v>83438.235294117665</v>
      </c>
      <c r="P300" s="7">
        <f t="shared" si="268"/>
        <v>83438.240000000005</v>
      </c>
      <c r="Q300" s="115"/>
      <c r="R300" s="122">
        <f t="shared" si="281"/>
        <v>83438.240000000005</v>
      </c>
      <c r="S300" s="122">
        <f t="shared" si="282"/>
        <v>98588.92</v>
      </c>
      <c r="T300" s="122">
        <f t="shared" si="283"/>
        <v>113739.6</v>
      </c>
      <c r="U300" s="119">
        <f t="shared" si="263"/>
        <v>0.36315914621401402</v>
      </c>
      <c r="V300" s="123">
        <f t="shared" si="270"/>
        <v>91013.58</v>
      </c>
      <c r="Z300" s="134">
        <f t="shared" si="284"/>
        <v>91013.58</v>
      </c>
      <c r="AA300" s="7">
        <f t="shared" si="269"/>
        <v>91013.58</v>
      </c>
    </row>
    <row r="301" spans="1:27" ht="54" x14ac:dyDescent="0.3">
      <c r="A301" s="42">
        <v>8.7799999999999905</v>
      </c>
      <c r="B301" s="109"/>
      <c r="C301" s="109"/>
      <c r="D301" s="109"/>
      <c r="E301" s="158" t="s">
        <v>291</v>
      </c>
      <c r="F301" s="42" t="s">
        <v>16</v>
      </c>
      <c r="G301" s="5">
        <v>1</v>
      </c>
      <c r="H301" s="5"/>
      <c r="I301" s="131">
        <v>80000</v>
      </c>
      <c r="J301" s="7">
        <f t="shared" si="266"/>
        <v>80000</v>
      </c>
      <c r="L301" s="6">
        <v>113739.6</v>
      </c>
      <c r="M301" s="7">
        <f t="shared" si="267"/>
        <v>113739.6</v>
      </c>
      <c r="O301" s="111">
        <v>83438.235294117665</v>
      </c>
      <c r="P301" s="7">
        <f t="shared" si="268"/>
        <v>83438.240000000005</v>
      </c>
      <c r="Q301" s="115"/>
      <c r="R301" s="122">
        <f t="shared" si="281"/>
        <v>83438.240000000005</v>
      </c>
      <c r="S301" s="122">
        <f t="shared" si="282"/>
        <v>98588.92</v>
      </c>
      <c r="T301" s="122">
        <f t="shared" si="283"/>
        <v>113739.6</v>
      </c>
      <c r="U301" s="119">
        <f t="shared" si="263"/>
        <v>0.36315914621401402</v>
      </c>
      <c r="V301" s="123">
        <f t="shared" si="270"/>
        <v>91013.58</v>
      </c>
      <c r="Z301" s="134">
        <f t="shared" si="284"/>
        <v>91013.58</v>
      </c>
      <c r="AA301" s="7">
        <f t="shared" si="269"/>
        <v>91013.58</v>
      </c>
    </row>
    <row r="302" spans="1:27" ht="54" x14ac:dyDescent="0.3">
      <c r="A302" s="159">
        <v>8.7899999999999903</v>
      </c>
      <c r="B302" s="109"/>
      <c r="C302" s="109"/>
      <c r="D302" s="109"/>
      <c r="E302" s="158" t="s">
        <v>292</v>
      </c>
      <c r="F302" s="42" t="s">
        <v>16</v>
      </c>
      <c r="G302" s="5">
        <v>1</v>
      </c>
      <c r="H302" s="5"/>
      <c r="I302" s="131">
        <v>95000</v>
      </c>
      <c r="J302" s="7">
        <f t="shared" si="266"/>
        <v>95000</v>
      </c>
      <c r="L302" s="6">
        <v>113739.6</v>
      </c>
      <c r="M302" s="7">
        <f t="shared" si="267"/>
        <v>113739.6</v>
      </c>
      <c r="O302" s="111">
        <v>83438.235294117665</v>
      </c>
      <c r="P302" s="7">
        <f t="shared" si="268"/>
        <v>83438.240000000005</v>
      </c>
      <c r="Q302" s="115"/>
      <c r="R302" s="122">
        <f t="shared" si="281"/>
        <v>83438.240000000005</v>
      </c>
      <c r="S302" s="122">
        <f t="shared" si="282"/>
        <v>98588.92</v>
      </c>
      <c r="T302" s="122">
        <f t="shared" si="283"/>
        <v>113739.6</v>
      </c>
      <c r="U302" s="119">
        <f t="shared" si="263"/>
        <v>0.36315914621401402</v>
      </c>
      <c r="V302" s="123">
        <f t="shared" si="270"/>
        <v>91013.58</v>
      </c>
      <c r="Z302" s="134">
        <f t="shared" si="284"/>
        <v>91013.58</v>
      </c>
      <c r="AA302" s="7">
        <f t="shared" si="269"/>
        <v>91013.58</v>
      </c>
    </row>
    <row r="303" spans="1:27" ht="54" x14ac:dyDescent="0.3">
      <c r="A303" s="159">
        <v>8.7999999999999901</v>
      </c>
      <c r="B303" s="109"/>
      <c r="C303" s="109"/>
      <c r="D303" s="109"/>
      <c r="E303" s="158" t="s">
        <v>293</v>
      </c>
      <c r="F303" s="42" t="s">
        <v>16</v>
      </c>
      <c r="G303" s="5">
        <v>1</v>
      </c>
      <c r="H303" s="5"/>
      <c r="I303" s="131">
        <v>90000</v>
      </c>
      <c r="J303" s="7">
        <f t="shared" si="266"/>
        <v>90000</v>
      </c>
      <c r="L303" s="6">
        <v>113739.6</v>
      </c>
      <c r="M303" s="7">
        <f t="shared" si="267"/>
        <v>113739.6</v>
      </c>
      <c r="O303" s="111">
        <v>83438.235294117665</v>
      </c>
      <c r="P303" s="7">
        <f t="shared" si="268"/>
        <v>83438.240000000005</v>
      </c>
      <c r="Q303" s="115"/>
      <c r="R303" s="122">
        <f t="shared" si="281"/>
        <v>83438.240000000005</v>
      </c>
      <c r="S303" s="122">
        <f t="shared" si="282"/>
        <v>98588.92</v>
      </c>
      <c r="T303" s="122">
        <f t="shared" si="283"/>
        <v>113739.6</v>
      </c>
      <c r="U303" s="119">
        <f t="shared" si="263"/>
        <v>0.36315914621401402</v>
      </c>
      <c r="V303" s="123">
        <f t="shared" si="270"/>
        <v>91013.58</v>
      </c>
      <c r="Z303" s="134">
        <f t="shared" si="284"/>
        <v>91013.58</v>
      </c>
      <c r="AA303" s="7">
        <f t="shared" si="269"/>
        <v>91013.58</v>
      </c>
    </row>
    <row r="304" spans="1:27" ht="54" x14ac:dyDescent="0.3">
      <c r="A304" s="159">
        <v>8.8099999999999898</v>
      </c>
      <c r="B304" s="109"/>
      <c r="C304" s="109"/>
      <c r="D304" s="109"/>
      <c r="E304" s="158" t="s">
        <v>294</v>
      </c>
      <c r="F304" s="42" t="s">
        <v>16</v>
      </c>
      <c r="G304" s="5">
        <v>1</v>
      </c>
      <c r="H304" s="5"/>
      <c r="I304" s="131">
        <v>68000</v>
      </c>
      <c r="J304" s="7">
        <f t="shared" si="266"/>
        <v>68000</v>
      </c>
      <c r="L304" s="6">
        <v>113739.6</v>
      </c>
      <c r="M304" s="7">
        <f t="shared" si="267"/>
        <v>113739.6</v>
      </c>
      <c r="O304" s="111">
        <v>83438.235294117665</v>
      </c>
      <c r="P304" s="7">
        <f t="shared" si="268"/>
        <v>83438.240000000005</v>
      </c>
      <c r="Q304" s="115"/>
      <c r="R304" s="122">
        <f t="shared" si="281"/>
        <v>83438.240000000005</v>
      </c>
      <c r="S304" s="122">
        <f t="shared" si="282"/>
        <v>98588.92</v>
      </c>
      <c r="T304" s="122">
        <f t="shared" si="283"/>
        <v>113739.6</v>
      </c>
      <c r="U304" s="119">
        <f t="shared" si="263"/>
        <v>0.36315914621401402</v>
      </c>
      <c r="V304" s="123">
        <f t="shared" si="270"/>
        <v>91013.58</v>
      </c>
      <c r="Z304" s="134">
        <f t="shared" si="284"/>
        <v>91013.58</v>
      </c>
      <c r="AA304" s="7">
        <f t="shared" si="269"/>
        <v>91013.58</v>
      </c>
    </row>
    <row r="305" spans="1:29" ht="396" x14ac:dyDescent="0.3">
      <c r="A305" s="42">
        <v>8.8199999999999896</v>
      </c>
      <c r="B305" s="109"/>
      <c r="C305" s="109"/>
      <c r="D305" s="109"/>
      <c r="E305" s="43" t="s">
        <v>295</v>
      </c>
      <c r="F305" s="42" t="s">
        <v>18</v>
      </c>
      <c r="G305" s="5">
        <v>1</v>
      </c>
      <c r="H305" s="5"/>
      <c r="I305" s="6">
        <v>90000000</v>
      </c>
      <c r="J305" s="7">
        <f t="shared" si="266"/>
        <v>90000000</v>
      </c>
      <c r="L305" s="6">
        <v>59342400</v>
      </c>
      <c r="M305" s="7">
        <f t="shared" si="267"/>
        <v>59342400</v>
      </c>
      <c r="O305" s="111">
        <v>68343500</v>
      </c>
      <c r="P305" s="7">
        <f t="shared" si="268"/>
        <v>68343500</v>
      </c>
      <c r="Q305" s="115"/>
      <c r="R305" s="122">
        <f>ROUND(MIN(I305,L305,O305),2)</f>
        <v>59342400</v>
      </c>
      <c r="S305" s="122">
        <f t="shared" si="271"/>
        <v>72561966.670000002</v>
      </c>
      <c r="T305" s="122">
        <f t="shared" si="272"/>
        <v>90000000</v>
      </c>
      <c r="U305" s="119">
        <f t="shared" si="263"/>
        <v>0.51662217908274699</v>
      </c>
      <c r="V305" s="123">
        <f t="shared" si="270"/>
        <v>65952183.340000004</v>
      </c>
      <c r="Z305" s="134">
        <f t="shared" si="284"/>
        <v>65952183.340000004</v>
      </c>
      <c r="AA305" s="7">
        <f t="shared" si="269"/>
        <v>65952183.340000004</v>
      </c>
    </row>
    <row r="306" spans="1:29" ht="54" x14ac:dyDescent="0.3">
      <c r="A306" s="159">
        <v>8.8299999999999894</v>
      </c>
      <c r="B306" s="109"/>
      <c r="C306" s="109"/>
      <c r="D306" s="109"/>
      <c r="E306" s="158" t="s">
        <v>296</v>
      </c>
      <c r="F306" s="42" t="s">
        <v>16</v>
      </c>
      <c r="G306" s="5">
        <v>1</v>
      </c>
      <c r="H306" s="5"/>
      <c r="I306" s="131">
        <v>145000</v>
      </c>
      <c r="J306" s="7">
        <f t="shared" si="266"/>
        <v>145000</v>
      </c>
      <c r="L306" s="6">
        <v>241078.5</v>
      </c>
      <c r="M306" s="7">
        <f t="shared" si="267"/>
        <v>241078.5</v>
      </c>
      <c r="O306" s="111">
        <v>296910.0840336135</v>
      </c>
      <c r="P306" s="7">
        <f t="shared" si="268"/>
        <v>296910.08000000002</v>
      </c>
      <c r="Q306" s="115"/>
      <c r="R306" s="122">
        <f t="shared" ref="R306:R339" si="285">ROUND(MIN(L306,O306),2)</f>
        <v>241078.5</v>
      </c>
      <c r="S306" s="122">
        <f t="shared" ref="S306:S339" si="286">ROUND(AVERAGE(L306,O306),2)</f>
        <v>268994.28999999998</v>
      </c>
      <c r="T306" s="122">
        <f t="shared" ref="T306:T339" si="287">ROUND(MAX(L306,O306),2)</f>
        <v>296910.08000000002</v>
      </c>
      <c r="U306" s="133">
        <f t="shared" si="263"/>
        <v>0.23159087185294425</v>
      </c>
      <c r="V306" s="123">
        <f t="shared" si="270"/>
        <v>255036.4</v>
      </c>
      <c r="Z306" s="134">
        <f>T306</f>
        <v>296910.08000000002</v>
      </c>
      <c r="AA306" s="7">
        <f t="shared" si="269"/>
        <v>296910.08000000002</v>
      </c>
    </row>
    <row r="307" spans="1:29" ht="54" x14ac:dyDescent="0.3">
      <c r="A307" s="42">
        <v>8.8399999999999892</v>
      </c>
      <c r="B307" s="109"/>
      <c r="C307" s="109"/>
      <c r="D307" s="109"/>
      <c r="E307" s="158" t="s">
        <v>297</v>
      </c>
      <c r="F307" s="42" t="s">
        <v>16</v>
      </c>
      <c r="G307" s="5">
        <v>1</v>
      </c>
      <c r="H307" s="5"/>
      <c r="I307" s="131">
        <v>145000</v>
      </c>
      <c r="J307" s="7">
        <f t="shared" si="266"/>
        <v>145000</v>
      </c>
      <c r="L307" s="6">
        <v>241078.5</v>
      </c>
      <c r="M307" s="7">
        <f t="shared" si="267"/>
        <v>241078.5</v>
      </c>
      <c r="O307" s="111">
        <v>296910.0840336135</v>
      </c>
      <c r="P307" s="7">
        <f t="shared" si="268"/>
        <v>296910.08000000002</v>
      </c>
      <c r="Q307" s="115"/>
      <c r="R307" s="122">
        <f t="shared" si="285"/>
        <v>241078.5</v>
      </c>
      <c r="S307" s="122">
        <f t="shared" si="286"/>
        <v>268994.28999999998</v>
      </c>
      <c r="T307" s="122">
        <f t="shared" si="287"/>
        <v>296910.08000000002</v>
      </c>
      <c r="U307" s="133">
        <f t="shared" si="263"/>
        <v>0.23159087185294425</v>
      </c>
      <c r="V307" s="123">
        <f t="shared" si="270"/>
        <v>255036.4</v>
      </c>
      <c r="Z307" s="134">
        <v>296910.08403361402</v>
      </c>
      <c r="AA307" s="7">
        <f t="shared" si="269"/>
        <v>296910.08000000002</v>
      </c>
    </row>
    <row r="308" spans="1:29" ht="54" x14ac:dyDescent="0.3">
      <c r="A308" s="159">
        <v>8.8499999999999908</v>
      </c>
      <c r="B308" s="109"/>
      <c r="C308" s="109"/>
      <c r="D308" s="109"/>
      <c r="E308" s="158" t="s">
        <v>298</v>
      </c>
      <c r="F308" s="42" t="s">
        <v>16</v>
      </c>
      <c r="G308" s="5">
        <v>1</v>
      </c>
      <c r="H308" s="5"/>
      <c r="I308" s="131">
        <v>145000</v>
      </c>
      <c r="J308" s="7">
        <f t="shared" si="266"/>
        <v>145000</v>
      </c>
      <c r="L308" s="6">
        <v>241078.5</v>
      </c>
      <c r="M308" s="7">
        <f t="shared" si="267"/>
        <v>241078.5</v>
      </c>
      <c r="O308" s="111">
        <v>296910.0840336135</v>
      </c>
      <c r="P308" s="7">
        <f t="shared" si="268"/>
        <v>296910.08000000002</v>
      </c>
      <c r="Q308" s="115"/>
      <c r="R308" s="122">
        <f t="shared" si="285"/>
        <v>241078.5</v>
      </c>
      <c r="S308" s="122">
        <f t="shared" si="286"/>
        <v>268994.28999999998</v>
      </c>
      <c r="T308" s="122">
        <f t="shared" si="287"/>
        <v>296910.08000000002</v>
      </c>
      <c r="U308" s="133">
        <f t="shared" si="263"/>
        <v>0.23159087185294425</v>
      </c>
      <c r="V308" s="123">
        <f t="shared" si="270"/>
        <v>255036.4</v>
      </c>
      <c r="Z308" s="134">
        <f>T308</f>
        <v>296910.08000000002</v>
      </c>
      <c r="AA308" s="7">
        <f t="shared" si="269"/>
        <v>296910.08000000002</v>
      </c>
    </row>
    <row r="309" spans="1:29" ht="54" x14ac:dyDescent="0.3">
      <c r="A309" s="42">
        <v>8.8599999999999905</v>
      </c>
      <c r="B309" s="109"/>
      <c r="C309" s="109"/>
      <c r="D309" s="109"/>
      <c r="E309" s="158" t="s">
        <v>299</v>
      </c>
      <c r="F309" s="42" t="s">
        <v>16</v>
      </c>
      <c r="G309" s="5">
        <v>1</v>
      </c>
      <c r="H309" s="5"/>
      <c r="I309" s="131">
        <v>110000</v>
      </c>
      <c r="J309" s="7">
        <f t="shared" si="266"/>
        <v>110000</v>
      </c>
      <c r="L309" s="6">
        <v>185445</v>
      </c>
      <c r="M309" s="7">
        <f t="shared" si="267"/>
        <v>185445</v>
      </c>
      <c r="O309" s="111">
        <v>193966.80672268907</v>
      </c>
      <c r="P309" s="7">
        <f t="shared" si="268"/>
        <v>193966.81</v>
      </c>
      <c r="Q309" s="115"/>
      <c r="R309" s="122">
        <f t="shared" si="285"/>
        <v>185445</v>
      </c>
      <c r="S309" s="122">
        <f t="shared" si="286"/>
        <v>189705.9</v>
      </c>
      <c r="T309" s="122">
        <f t="shared" si="287"/>
        <v>193966.81</v>
      </c>
      <c r="U309" s="133">
        <f t="shared" si="263"/>
        <v>4.595330151797028E-2</v>
      </c>
      <c r="V309" s="123">
        <f t="shared" si="270"/>
        <v>187575.45</v>
      </c>
      <c r="Z309" s="134">
        <f>T309</f>
        <v>193966.81</v>
      </c>
      <c r="AA309" s="7">
        <f t="shared" si="269"/>
        <v>193966.81</v>
      </c>
    </row>
    <row r="310" spans="1:29" ht="54" x14ac:dyDescent="0.3">
      <c r="A310" s="159">
        <v>8.8699999999999903</v>
      </c>
      <c r="B310" s="109"/>
      <c r="C310" s="109"/>
      <c r="D310" s="109"/>
      <c r="E310" s="158" t="s">
        <v>300</v>
      </c>
      <c r="F310" s="42" t="s">
        <v>16</v>
      </c>
      <c r="G310" s="5">
        <v>1</v>
      </c>
      <c r="H310" s="5"/>
      <c r="I310" s="131">
        <v>85000</v>
      </c>
      <c r="J310" s="7">
        <f t="shared" si="266"/>
        <v>85000</v>
      </c>
      <c r="L310" s="6">
        <v>148356</v>
      </c>
      <c r="M310" s="7">
        <f t="shared" si="267"/>
        <v>148356</v>
      </c>
      <c r="O310" s="111">
        <v>121364.70588235295</v>
      </c>
      <c r="P310" s="7">
        <f t="shared" si="268"/>
        <v>121364.71</v>
      </c>
      <c r="Q310" s="115"/>
      <c r="R310" s="122">
        <f t="shared" si="285"/>
        <v>121364.71</v>
      </c>
      <c r="S310" s="122">
        <f t="shared" si="286"/>
        <v>134860.35</v>
      </c>
      <c r="T310" s="122">
        <f t="shared" si="287"/>
        <v>148356</v>
      </c>
      <c r="U310" s="133">
        <f t="shared" si="263"/>
        <v>0.22239817488955382</v>
      </c>
      <c r="V310" s="123">
        <f t="shared" si="270"/>
        <v>128112.53</v>
      </c>
      <c r="Z310" s="134">
        <f>T310</f>
        <v>148356</v>
      </c>
      <c r="AA310" s="7">
        <f t="shared" si="269"/>
        <v>148356</v>
      </c>
    </row>
    <row r="311" spans="1:29" ht="54" x14ac:dyDescent="0.3">
      <c r="A311" s="42">
        <v>8.8799999999999901</v>
      </c>
      <c r="B311" s="109"/>
      <c r="C311" s="109"/>
      <c r="D311" s="109"/>
      <c r="E311" s="158" t="s">
        <v>301</v>
      </c>
      <c r="F311" s="42" t="s">
        <v>16</v>
      </c>
      <c r="G311" s="5">
        <v>1</v>
      </c>
      <c r="H311" s="5"/>
      <c r="I311" s="131">
        <v>85000</v>
      </c>
      <c r="J311" s="7">
        <f t="shared" si="266"/>
        <v>85000</v>
      </c>
      <c r="L311" s="6">
        <v>148356</v>
      </c>
      <c r="M311" s="7">
        <f t="shared" si="267"/>
        <v>148356</v>
      </c>
      <c r="O311" s="111">
        <v>121364.70588235295</v>
      </c>
      <c r="P311" s="7">
        <f t="shared" si="268"/>
        <v>121364.71</v>
      </c>
      <c r="Q311" s="115"/>
      <c r="R311" s="122">
        <f t="shared" si="285"/>
        <v>121364.71</v>
      </c>
      <c r="S311" s="122">
        <f t="shared" si="286"/>
        <v>134860.35</v>
      </c>
      <c r="T311" s="122">
        <f t="shared" si="287"/>
        <v>148356</v>
      </c>
      <c r="U311" s="133">
        <f t="shared" si="263"/>
        <v>0.22239817488955382</v>
      </c>
      <c r="V311" s="123">
        <f t="shared" si="270"/>
        <v>128112.53</v>
      </c>
      <c r="Z311" s="134">
        <f>T311</f>
        <v>148356</v>
      </c>
      <c r="AA311" s="7">
        <f t="shared" si="269"/>
        <v>148356</v>
      </c>
      <c r="AC311" t="s">
        <v>81</v>
      </c>
    </row>
    <row r="312" spans="1:29" ht="54" x14ac:dyDescent="0.3">
      <c r="A312" s="159">
        <v>8.8899999999999899</v>
      </c>
      <c r="B312" s="109"/>
      <c r="C312" s="109"/>
      <c r="D312" s="109"/>
      <c r="E312" s="158" t="s">
        <v>302</v>
      </c>
      <c r="F312" s="42" t="s">
        <v>16</v>
      </c>
      <c r="G312" s="5">
        <v>1</v>
      </c>
      <c r="H312" s="5"/>
      <c r="I312" s="131">
        <v>68000</v>
      </c>
      <c r="J312" s="7">
        <f t="shared" si="266"/>
        <v>68000</v>
      </c>
      <c r="L312" s="6">
        <v>148356</v>
      </c>
      <c r="M312" s="7">
        <f t="shared" si="267"/>
        <v>148356</v>
      </c>
      <c r="O312" s="111">
        <v>121364.70588235295</v>
      </c>
      <c r="P312" s="7">
        <f t="shared" si="268"/>
        <v>121364.71</v>
      </c>
      <c r="Q312" s="115"/>
      <c r="R312" s="122">
        <f t="shared" si="285"/>
        <v>121364.71</v>
      </c>
      <c r="S312" s="122">
        <f t="shared" si="286"/>
        <v>134860.35</v>
      </c>
      <c r="T312" s="122">
        <f t="shared" si="287"/>
        <v>148356</v>
      </c>
      <c r="U312" s="133">
        <f t="shared" si="263"/>
        <v>0.22239817488955382</v>
      </c>
      <c r="V312" s="123">
        <f t="shared" si="270"/>
        <v>128112.53</v>
      </c>
      <c r="Z312" s="134">
        <f>T312</f>
        <v>148356</v>
      </c>
      <c r="AA312" s="7">
        <f t="shared" si="269"/>
        <v>148356</v>
      </c>
    </row>
    <row r="313" spans="1:29" ht="54" x14ac:dyDescent="0.3">
      <c r="A313" s="159">
        <v>8.8999999999999897</v>
      </c>
      <c r="B313" s="109"/>
      <c r="C313" s="109"/>
      <c r="D313" s="109"/>
      <c r="E313" s="158" t="s">
        <v>303</v>
      </c>
      <c r="F313" s="42" t="s">
        <v>16</v>
      </c>
      <c r="G313" s="5">
        <v>1</v>
      </c>
      <c r="H313" s="5"/>
      <c r="I313" s="131">
        <v>68000</v>
      </c>
      <c r="J313" s="7">
        <f t="shared" si="266"/>
        <v>68000</v>
      </c>
      <c r="L313" s="6">
        <v>113739.6</v>
      </c>
      <c r="M313" s="7">
        <f t="shared" si="267"/>
        <v>113739.6</v>
      </c>
      <c r="O313" s="111">
        <v>83438.235294117665</v>
      </c>
      <c r="P313" s="7">
        <f t="shared" si="268"/>
        <v>83438.240000000005</v>
      </c>
      <c r="Q313" s="115"/>
      <c r="R313" s="122">
        <f t="shared" si="285"/>
        <v>83438.240000000005</v>
      </c>
      <c r="S313" s="122">
        <f t="shared" si="286"/>
        <v>98588.92</v>
      </c>
      <c r="T313" s="122">
        <f t="shared" si="287"/>
        <v>113739.6</v>
      </c>
      <c r="U313" s="119">
        <f t="shared" si="263"/>
        <v>0.36315914621401402</v>
      </c>
      <c r="V313" s="123">
        <f t="shared" si="270"/>
        <v>91013.58</v>
      </c>
      <c r="Z313" s="134">
        <f t="shared" ref="Z313:Z319" si="288">V313</f>
        <v>91013.58</v>
      </c>
      <c r="AA313" s="7">
        <f t="shared" si="269"/>
        <v>91013.58</v>
      </c>
    </row>
    <row r="314" spans="1:29" ht="54" x14ac:dyDescent="0.3">
      <c r="A314" s="159">
        <v>8.9099999999999895</v>
      </c>
      <c r="B314" s="109"/>
      <c r="C314" s="109"/>
      <c r="D314" s="109"/>
      <c r="E314" s="158" t="s">
        <v>304</v>
      </c>
      <c r="F314" s="42" t="s">
        <v>16</v>
      </c>
      <c r="G314" s="5">
        <v>1</v>
      </c>
      <c r="H314" s="5"/>
      <c r="I314" s="131">
        <v>72000</v>
      </c>
      <c r="J314" s="7">
        <f t="shared" si="266"/>
        <v>72000</v>
      </c>
      <c r="L314" s="6">
        <v>113739.6</v>
      </c>
      <c r="M314" s="7">
        <f t="shared" si="267"/>
        <v>113739.6</v>
      </c>
      <c r="O314" s="111">
        <v>83438.235294117665</v>
      </c>
      <c r="P314" s="7">
        <f t="shared" si="268"/>
        <v>83438.240000000005</v>
      </c>
      <c r="Q314" s="115"/>
      <c r="R314" s="122">
        <f t="shared" si="285"/>
        <v>83438.240000000005</v>
      </c>
      <c r="S314" s="122">
        <f t="shared" si="286"/>
        <v>98588.92</v>
      </c>
      <c r="T314" s="122">
        <f t="shared" si="287"/>
        <v>113739.6</v>
      </c>
      <c r="U314" s="119">
        <f t="shared" si="263"/>
        <v>0.36315914621401402</v>
      </c>
      <c r="V314" s="123">
        <f t="shared" si="270"/>
        <v>91013.58</v>
      </c>
      <c r="Z314" s="134">
        <f t="shared" si="288"/>
        <v>91013.58</v>
      </c>
      <c r="AA314" s="7">
        <f t="shared" si="269"/>
        <v>91013.58</v>
      </c>
    </row>
    <row r="315" spans="1:29" ht="54" x14ac:dyDescent="0.3">
      <c r="A315" s="42">
        <v>8.9199999999999893</v>
      </c>
      <c r="B315" s="109"/>
      <c r="C315" s="109"/>
      <c r="D315" s="109"/>
      <c r="E315" s="158" t="s">
        <v>305</v>
      </c>
      <c r="F315" s="42" t="s">
        <v>16</v>
      </c>
      <c r="G315" s="5">
        <v>1</v>
      </c>
      <c r="H315" s="5"/>
      <c r="I315" s="131">
        <v>68000</v>
      </c>
      <c r="J315" s="7">
        <f t="shared" si="266"/>
        <v>68000</v>
      </c>
      <c r="L315" s="6">
        <v>117448.5</v>
      </c>
      <c r="M315" s="7">
        <f t="shared" si="267"/>
        <v>117448.5</v>
      </c>
      <c r="O315" s="111">
        <v>83438.235294117665</v>
      </c>
      <c r="P315" s="7">
        <f t="shared" si="268"/>
        <v>83438.240000000005</v>
      </c>
      <c r="Q315" s="115"/>
      <c r="R315" s="122">
        <f t="shared" si="285"/>
        <v>83438.240000000005</v>
      </c>
      <c r="S315" s="122">
        <f t="shared" si="286"/>
        <v>100443.37</v>
      </c>
      <c r="T315" s="122">
        <f t="shared" si="287"/>
        <v>117448.5</v>
      </c>
      <c r="U315" s="119">
        <f t="shared" si="263"/>
        <v>0.4076099879383841</v>
      </c>
      <c r="V315" s="123">
        <f t="shared" si="270"/>
        <v>91940.81</v>
      </c>
      <c r="Z315" s="134">
        <f t="shared" si="288"/>
        <v>91940.81</v>
      </c>
      <c r="AA315" s="7">
        <f t="shared" si="269"/>
        <v>91940.81</v>
      </c>
    </row>
    <row r="316" spans="1:29" ht="54" x14ac:dyDescent="0.3">
      <c r="A316" s="159">
        <v>8.9299999999999908</v>
      </c>
      <c r="B316" s="109"/>
      <c r="C316" s="109"/>
      <c r="D316" s="109"/>
      <c r="E316" s="158" t="s">
        <v>306</v>
      </c>
      <c r="F316" s="42" t="s">
        <v>16</v>
      </c>
      <c r="G316" s="5">
        <v>1</v>
      </c>
      <c r="H316" s="5"/>
      <c r="I316" s="131">
        <v>68000</v>
      </c>
      <c r="J316" s="7">
        <f t="shared" si="266"/>
        <v>68000</v>
      </c>
      <c r="L316" s="6">
        <v>113739.6</v>
      </c>
      <c r="M316" s="7">
        <f t="shared" si="267"/>
        <v>113739.6</v>
      </c>
      <c r="O316" s="111">
        <v>83438.235294117665</v>
      </c>
      <c r="P316" s="7">
        <f t="shared" si="268"/>
        <v>83438.240000000005</v>
      </c>
      <c r="Q316" s="115"/>
      <c r="R316" s="122">
        <f t="shared" si="285"/>
        <v>83438.240000000005</v>
      </c>
      <c r="S316" s="122">
        <f t="shared" si="286"/>
        <v>98588.92</v>
      </c>
      <c r="T316" s="122">
        <f t="shared" si="287"/>
        <v>113739.6</v>
      </c>
      <c r="U316" s="119">
        <f t="shared" si="263"/>
        <v>0.36315914621401402</v>
      </c>
      <c r="V316" s="123">
        <f t="shared" si="270"/>
        <v>91013.58</v>
      </c>
      <c r="Z316" s="134">
        <f t="shared" si="288"/>
        <v>91013.58</v>
      </c>
      <c r="AA316" s="7">
        <f t="shared" si="269"/>
        <v>91013.58</v>
      </c>
    </row>
    <row r="317" spans="1:29" ht="54" x14ac:dyDescent="0.3">
      <c r="A317" s="42">
        <v>8.9399999999999906</v>
      </c>
      <c r="B317" s="109"/>
      <c r="C317" s="109"/>
      <c r="D317" s="109"/>
      <c r="E317" s="158" t="s">
        <v>307</v>
      </c>
      <c r="F317" s="42" t="s">
        <v>16</v>
      </c>
      <c r="G317" s="5">
        <v>1</v>
      </c>
      <c r="H317" s="5"/>
      <c r="I317" s="131">
        <v>68000</v>
      </c>
      <c r="J317" s="7">
        <f t="shared" si="266"/>
        <v>68000</v>
      </c>
      <c r="L317" s="6">
        <v>113739.6</v>
      </c>
      <c r="M317" s="7">
        <f t="shared" si="267"/>
        <v>113739.6</v>
      </c>
      <c r="O317" s="111">
        <v>83438.235294117665</v>
      </c>
      <c r="P317" s="7">
        <f t="shared" si="268"/>
        <v>83438.240000000005</v>
      </c>
      <c r="Q317" s="115"/>
      <c r="R317" s="122">
        <f t="shared" si="285"/>
        <v>83438.240000000005</v>
      </c>
      <c r="S317" s="122">
        <f t="shared" si="286"/>
        <v>98588.92</v>
      </c>
      <c r="T317" s="122">
        <f t="shared" si="287"/>
        <v>113739.6</v>
      </c>
      <c r="U317" s="119">
        <f t="shared" si="263"/>
        <v>0.36315914621401402</v>
      </c>
      <c r="V317" s="123">
        <f t="shared" si="270"/>
        <v>91013.58</v>
      </c>
      <c r="Z317" s="134">
        <f t="shared" si="288"/>
        <v>91013.58</v>
      </c>
      <c r="AA317" s="7">
        <f t="shared" si="269"/>
        <v>91013.58</v>
      </c>
    </row>
    <row r="318" spans="1:29" ht="54" x14ac:dyDescent="0.3">
      <c r="A318" s="159">
        <v>8.9499999999999904</v>
      </c>
      <c r="B318" s="109"/>
      <c r="C318" s="109"/>
      <c r="D318" s="109"/>
      <c r="E318" s="158" t="s">
        <v>308</v>
      </c>
      <c r="F318" s="42" t="s">
        <v>16</v>
      </c>
      <c r="G318" s="5">
        <v>1</v>
      </c>
      <c r="H318" s="5"/>
      <c r="I318" s="131">
        <v>68000</v>
      </c>
      <c r="J318" s="7">
        <f t="shared" si="266"/>
        <v>68000</v>
      </c>
      <c r="L318" s="6">
        <v>113739.6</v>
      </c>
      <c r="M318" s="7">
        <f t="shared" si="267"/>
        <v>113739.6</v>
      </c>
      <c r="O318" s="111">
        <v>83438.235294117665</v>
      </c>
      <c r="P318" s="7">
        <f t="shared" si="268"/>
        <v>83438.240000000005</v>
      </c>
      <c r="Q318" s="115"/>
      <c r="R318" s="122">
        <f t="shared" si="285"/>
        <v>83438.240000000005</v>
      </c>
      <c r="S318" s="122">
        <f t="shared" si="286"/>
        <v>98588.92</v>
      </c>
      <c r="T318" s="122">
        <f t="shared" si="287"/>
        <v>113739.6</v>
      </c>
      <c r="U318" s="119">
        <f t="shared" ref="U318:U361" si="289">+(T318/R318)-1</f>
        <v>0.36315914621401402</v>
      </c>
      <c r="V318" s="123">
        <f t="shared" si="270"/>
        <v>91013.58</v>
      </c>
      <c r="Z318" s="134">
        <f t="shared" si="288"/>
        <v>91013.58</v>
      </c>
      <c r="AA318" s="7">
        <f t="shared" si="269"/>
        <v>91013.58</v>
      </c>
    </row>
    <row r="319" spans="1:29" ht="54" x14ac:dyDescent="0.3">
      <c r="A319" s="42">
        <v>8.9599999999999902</v>
      </c>
      <c r="B319" s="109"/>
      <c r="C319" s="109"/>
      <c r="D319" s="109"/>
      <c r="E319" s="158" t="s">
        <v>309</v>
      </c>
      <c r="F319" s="42" t="s">
        <v>16</v>
      </c>
      <c r="G319" s="5">
        <v>1</v>
      </c>
      <c r="H319" s="5"/>
      <c r="I319" s="131">
        <v>68000</v>
      </c>
      <c r="J319" s="7">
        <f t="shared" ref="J319:J339" si="290">ROUND((I319*$G319),2)</f>
        <v>68000</v>
      </c>
      <c r="L319" s="6">
        <v>113739.6</v>
      </c>
      <c r="M319" s="7">
        <f t="shared" ref="M319:M339" si="291">ROUND((L319*$G319),2)</f>
        <v>113739.6</v>
      </c>
      <c r="O319" s="111">
        <v>83438.235294117665</v>
      </c>
      <c r="P319" s="7">
        <f t="shared" ref="P319:P339" si="292">ROUND((O319*$G319),2)</f>
        <v>83438.240000000005</v>
      </c>
      <c r="Q319" s="115"/>
      <c r="R319" s="122">
        <f t="shared" si="285"/>
        <v>83438.240000000005</v>
      </c>
      <c r="S319" s="122">
        <f t="shared" si="286"/>
        <v>98588.92</v>
      </c>
      <c r="T319" s="122">
        <f t="shared" si="287"/>
        <v>113739.6</v>
      </c>
      <c r="U319" s="119">
        <f t="shared" si="289"/>
        <v>0.36315914621401402</v>
      </c>
      <c r="V319" s="123">
        <f t="shared" si="270"/>
        <v>91013.58</v>
      </c>
      <c r="Z319" s="134">
        <f t="shared" si="288"/>
        <v>91013.58</v>
      </c>
      <c r="AA319" s="7">
        <f t="shared" ref="AA319:AA339" si="293">ROUND((Z319*$G319),2)</f>
        <v>91013.58</v>
      </c>
    </row>
    <row r="320" spans="1:29" ht="409.6" x14ac:dyDescent="0.3">
      <c r="A320" s="159">
        <v>8.96999999999999</v>
      </c>
      <c r="B320" s="109"/>
      <c r="C320" s="109"/>
      <c r="D320" s="109"/>
      <c r="E320" s="43" t="s">
        <v>310</v>
      </c>
      <c r="F320" s="42" t="s">
        <v>18</v>
      </c>
      <c r="G320" s="5">
        <v>1</v>
      </c>
      <c r="H320" s="5"/>
      <c r="I320" s="129">
        <v>100000000</v>
      </c>
      <c r="J320" s="7">
        <f t="shared" si="290"/>
        <v>100000000</v>
      </c>
      <c r="L320" s="6">
        <v>50688300</v>
      </c>
      <c r="M320" s="7">
        <f t="shared" si="291"/>
        <v>50688300</v>
      </c>
      <c r="O320" s="111">
        <v>47969400</v>
      </c>
      <c r="P320" s="7">
        <f t="shared" si="292"/>
        <v>47969400</v>
      </c>
      <c r="Q320" s="115"/>
      <c r="R320" s="122">
        <f t="shared" si="285"/>
        <v>47969400</v>
      </c>
      <c r="S320" s="122">
        <f t="shared" si="286"/>
        <v>49328850</v>
      </c>
      <c r="T320" s="122">
        <f t="shared" si="287"/>
        <v>50688300</v>
      </c>
      <c r="U320" s="133">
        <f t="shared" si="289"/>
        <v>5.6679883425683864E-2</v>
      </c>
      <c r="V320" s="123">
        <f t="shared" si="270"/>
        <v>48649125</v>
      </c>
      <c r="Z320" s="134">
        <f t="shared" ref="Z320:Z327" si="294">T320</f>
        <v>50688300</v>
      </c>
      <c r="AA320" s="7">
        <f t="shared" si="293"/>
        <v>50688300</v>
      </c>
    </row>
    <row r="321" spans="1:27" ht="72" x14ac:dyDescent="0.3">
      <c r="A321" s="159">
        <v>8.9799999999999898</v>
      </c>
      <c r="B321" s="109"/>
      <c r="C321" s="109"/>
      <c r="D321" s="109"/>
      <c r="E321" s="158" t="s">
        <v>311</v>
      </c>
      <c r="F321" s="42" t="s">
        <v>16</v>
      </c>
      <c r="G321" s="5">
        <v>1</v>
      </c>
      <c r="H321" s="5"/>
      <c r="I321" s="131">
        <v>85000</v>
      </c>
      <c r="J321" s="7">
        <f t="shared" si="290"/>
        <v>85000</v>
      </c>
      <c r="L321" s="6">
        <v>148356</v>
      </c>
      <c r="M321" s="7">
        <f t="shared" si="291"/>
        <v>148356</v>
      </c>
      <c r="O321" s="111">
        <v>121364.70588235295</v>
      </c>
      <c r="P321" s="7">
        <f t="shared" si="292"/>
        <v>121364.71</v>
      </c>
      <c r="Q321" s="115"/>
      <c r="R321" s="122">
        <f t="shared" si="285"/>
        <v>121364.71</v>
      </c>
      <c r="S321" s="122">
        <f t="shared" si="286"/>
        <v>134860.35</v>
      </c>
      <c r="T321" s="122">
        <f t="shared" si="287"/>
        <v>148356</v>
      </c>
      <c r="U321" s="133">
        <f t="shared" si="289"/>
        <v>0.22239817488955382</v>
      </c>
      <c r="V321" s="123">
        <f t="shared" ref="V321:V354" si="295">+ROUND(AVERAGE(R321,S321),2)</f>
        <v>128112.53</v>
      </c>
      <c r="Z321" s="134">
        <f t="shared" si="294"/>
        <v>148356</v>
      </c>
      <c r="AA321" s="7">
        <f t="shared" si="293"/>
        <v>148356</v>
      </c>
    </row>
    <row r="322" spans="1:27" ht="54" x14ac:dyDescent="0.3">
      <c r="A322" s="42">
        <v>8.9899999999999896</v>
      </c>
      <c r="B322" s="109"/>
      <c r="C322" s="109"/>
      <c r="D322" s="109"/>
      <c r="E322" s="158" t="s">
        <v>312</v>
      </c>
      <c r="F322" s="42" t="s">
        <v>16</v>
      </c>
      <c r="G322" s="5">
        <v>1</v>
      </c>
      <c r="H322" s="5"/>
      <c r="I322" s="131">
        <v>85000</v>
      </c>
      <c r="J322" s="7">
        <f t="shared" si="290"/>
        <v>85000</v>
      </c>
      <c r="L322" s="6">
        <v>148356</v>
      </c>
      <c r="M322" s="7">
        <f t="shared" si="291"/>
        <v>148356</v>
      </c>
      <c r="O322" s="111">
        <v>121364.70588235295</v>
      </c>
      <c r="P322" s="7">
        <f t="shared" si="292"/>
        <v>121364.71</v>
      </c>
      <c r="Q322" s="115"/>
      <c r="R322" s="122">
        <f t="shared" si="285"/>
        <v>121364.71</v>
      </c>
      <c r="S322" s="122">
        <f t="shared" si="286"/>
        <v>134860.35</v>
      </c>
      <c r="T322" s="122">
        <f t="shared" si="287"/>
        <v>148356</v>
      </c>
      <c r="U322" s="133">
        <f t="shared" si="289"/>
        <v>0.22239817488955382</v>
      </c>
      <c r="V322" s="123">
        <f t="shared" si="295"/>
        <v>128112.53</v>
      </c>
      <c r="Z322" s="134">
        <f t="shared" si="294"/>
        <v>148356</v>
      </c>
      <c r="AA322" s="7">
        <f t="shared" si="293"/>
        <v>148356</v>
      </c>
    </row>
    <row r="323" spans="1:27" ht="54" x14ac:dyDescent="0.3">
      <c r="A323" s="162">
        <v>8.1</v>
      </c>
      <c r="B323" s="109"/>
      <c r="C323" s="109"/>
      <c r="D323" s="109"/>
      <c r="E323" s="158" t="s">
        <v>313</v>
      </c>
      <c r="F323" s="42" t="s">
        <v>16</v>
      </c>
      <c r="G323" s="5">
        <v>1</v>
      </c>
      <c r="H323" s="5"/>
      <c r="I323" s="131">
        <v>85000</v>
      </c>
      <c r="J323" s="7">
        <f t="shared" si="290"/>
        <v>85000</v>
      </c>
      <c r="L323" s="6">
        <v>148356</v>
      </c>
      <c r="M323" s="7">
        <f t="shared" si="291"/>
        <v>148356</v>
      </c>
      <c r="O323" s="111">
        <v>121364.70588235295</v>
      </c>
      <c r="P323" s="7">
        <f t="shared" si="292"/>
        <v>121364.71</v>
      </c>
      <c r="Q323" s="115"/>
      <c r="R323" s="122">
        <f t="shared" si="285"/>
        <v>121364.71</v>
      </c>
      <c r="S323" s="122">
        <f>ROUND(AVERAGE(L323,O323),2)</f>
        <v>134860.35</v>
      </c>
      <c r="T323" s="122">
        <f>ROUND(MAX(L323,O323),2)</f>
        <v>148356</v>
      </c>
      <c r="U323" s="133">
        <f t="shared" si="289"/>
        <v>0.22239817488955382</v>
      </c>
      <c r="V323" s="123">
        <f t="shared" si="295"/>
        <v>128112.53</v>
      </c>
      <c r="Z323" s="134">
        <f t="shared" si="294"/>
        <v>148356</v>
      </c>
      <c r="AA323" s="7">
        <f t="shared" si="293"/>
        <v>148356</v>
      </c>
    </row>
    <row r="324" spans="1:27" ht="54" x14ac:dyDescent="0.3">
      <c r="A324" s="42">
        <v>8.1010000000000009</v>
      </c>
      <c r="B324" s="109"/>
      <c r="C324" s="109"/>
      <c r="D324" s="109"/>
      <c r="E324" s="158" t="s">
        <v>314</v>
      </c>
      <c r="F324" s="42" t="s">
        <v>16</v>
      </c>
      <c r="G324" s="5">
        <v>1</v>
      </c>
      <c r="H324" s="5"/>
      <c r="I324" s="131">
        <v>85000</v>
      </c>
      <c r="J324" s="7">
        <f t="shared" si="290"/>
        <v>85000</v>
      </c>
      <c r="L324" s="6">
        <v>148356</v>
      </c>
      <c r="M324" s="7">
        <f t="shared" si="291"/>
        <v>148356</v>
      </c>
      <c r="O324" s="111">
        <v>121364.70588235295</v>
      </c>
      <c r="P324" s="7">
        <f t="shared" si="292"/>
        <v>121364.71</v>
      </c>
      <c r="Q324" s="115"/>
      <c r="R324" s="122">
        <f t="shared" si="285"/>
        <v>121364.71</v>
      </c>
      <c r="S324" s="122">
        <f t="shared" si="286"/>
        <v>134860.35</v>
      </c>
      <c r="T324" s="122">
        <f t="shared" si="287"/>
        <v>148356</v>
      </c>
      <c r="U324" s="133">
        <f t="shared" si="289"/>
        <v>0.22239817488955382</v>
      </c>
      <c r="V324" s="123">
        <f t="shared" si="295"/>
        <v>128112.53</v>
      </c>
      <c r="Z324" s="134">
        <f t="shared" si="294"/>
        <v>148356</v>
      </c>
      <c r="AA324" s="7">
        <f t="shared" si="293"/>
        <v>148356</v>
      </c>
    </row>
    <row r="325" spans="1:27" ht="72" x14ac:dyDescent="0.3">
      <c r="A325" s="162">
        <v>8.1020000000000003</v>
      </c>
      <c r="B325" s="109"/>
      <c r="C325" s="109"/>
      <c r="D325" s="109"/>
      <c r="E325" s="158" t="s">
        <v>315</v>
      </c>
      <c r="F325" s="42" t="s">
        <v>16</v>
      </c>
      <c r="G325" s="5">
        <v>1</v>
      </c>
      <c r="H325" s="5"/>
      <c r="I325" s="131">
        <v>85000</v>
      </c>
      <c r="J325" s="7">
        <f t="shared" si="290"/>
        <v>85000</v>
      </c>
      <c r="L325" s="6">
        <v>148356</v>
      </c>
      <c r="M325" s="7">
        <f t="shared" si="291"/>
        <v>148356</v>
      </c>
      <c r="O325" s="111">
        <v>121364.70588235295</v>
      </c>
      <c r="P325" s="7">
        <f t="shared" si="292"/>
        <v>121364.71</v>
      </c>
      <c r="Q325" s="115"/>
      <c r="R325" s="122">
        <f t="shared" si="285"/>
        <v>121364.71</v>
      </c>
      <c r="S325" s="122">
        <f t="shared" si="286"/>
        <v>134860.35</v>
      </c>
      <c r="T325" s="122">
        <f t="shared" si="287"/>
        <v>148356</v>
      </c>
      <c r="U325" s="133">
        <f t="shared" si="289"/>
        <v>0.22239817488955382</v>
      </c>
      <c r="V325" s="123">
        <f t="shared" si="295"/>
        <v>128112.53</v>
      </c>
      <c r="Z325" s="134">
        <f t="shared" si="294"/>
        <v>148356</v>
      </c>
      <c r="AA325" s="7">
        <f t="shared" si="293"/>
        <v>148356</v>
      </c>
    </row>
    <row r="326" spans="1:27" ht="72" x14ac:dyDescent="0.3">
      <c r="A326" s="42">
        <v>8.1029999999999998</v>
      </c>
      <c r="B326" s="109"/>
      <c r="C326" s="109"/>
      <c r="D326" s="109"/>
      <c r="E326" s="158" t="s">
        <v>316</v>
      </c>
      <c r="F326" s="42" t="s">
        <v>16</v>
      </c>
      <c r="G326" s="5">
        <v>1</v>
      </c>
      <c r="H326" s="5"/>
      <c r="I326" s="131">
        <v>85000</v>
      </c>
      <c r="J326" s="7">
        <f t="shared" si="290"/>
        <v>85000</v>
      </c>
      <c r="L326" s="6">
        <v>148356</v>
      </c>
      <c r="M326" s="7">
        <f t="shared" si="291"/>
        <v>148356</v>
      </c>
      <c r="O326" s="111">
        <v>121364.70588235295</v>
      </c>
      <c r="P326" s="7">
        <f t="shared" si="292"/>
        <v>121364.71</v>
      </c>
      <c r="Q326" s="115"/>
      <c r="R326" s="122">
        <f t="shared" si="285"/>
        <v>121364.71</v>
      </c>
      <c r="S326" s="122">
        <f t="shared" si="286"/>
        <v>134860.35</v>
      </c>
      <c r="T326" s="122">
        <f t="shared" si="287"/>
        <v>148356</v>
      </c>
      <c r="U326" s="133">
        <f t="shared" si="289"/>
        <v>0.22239817488955382</v>
      </c>
      <c r="V326" s="123">
        <f t="shared" si="295"/>
        <v>128112.53</v>
      </c>
      <c r="Z326" s="134">
        <f t="shared" si="294"/>
        <v>148356</v>
      </c>
      <c r="AA326" s="7">
        <f t="shared" si="293"/>
        <v>148356</v>
      </c>
    </row>
    <row r="327" spans="1:27" ht="72" x14ac:dyDescent="0.3">
      <c r="A327" s="162">
        <v>8.1039999999999992</v>
      </c>
      <c r="B327" s="109"/>
      <c r="C327" s="109"/>
      <c r="D327" s="109"/>
      <c r="E327" s="158" t="s">
        <v>317</v>
      </c>
      <c r="F327" s="42" t="s">
        <v>16</v>
      </c>
      <c r="G327" s="5">
        <v>1</v>
      </c>
      <c r="H327" s="5"/>
      <c r="I327" s="131">
        <v>85000</v>
      </c>
      <c r="J327" s="7">
        <f t="shared" si="290"/>
        <v>85000</v>
      </c>
      <c r="L327" s="6">
        <v>113739.6</v>
      </c>
      <c r="M327" s="7">
        <f t="shared" si="291"/>
        <v>113739.6</v>
      </c>
      <c r="O327" s="111">
        <v>121364.70588235295</v>
      </c>
      <c r="P327" s="7">
        <f t="shared" si="292"/>
        <v>121364.71</v>
      </c>
      <c r="Q327" s="115"/>
      <c r="R327" s="122">
        <f t="shared" si="285"/>
        <v>113739.6</v>
      </c>
      <c r="S327" s="122">
        <f t="shared" si="286"/>
        <v>117552.15</v>
      </c>
      <c r="T327" s="122">
        <f t="shared" si="287"/>
        <v>121364.71</v>
      </c>
      <c r="U327" s="133">
        <f t="shared" si="289"/>
        <v>6.7040063443163156E-2</v>
      </c>
      <c r="V327" s="123">
        <f t="shared" si="295"/>
        <v>115645.88</v>
      </c>
      <c r="Z327" s="134">
        <f t="shared" si="294"/>
        <v>121364.71</v>
      </c>
      <c r="AA327" s="7">
        <f t="shared" si="293"/>
        <v>121364.71</v>
      </c>
    </row>
    <row r="328" spans="1:27" ht="72" x14ac:dyDescent="0.3">
      <c r="A328" s="42">
        <v>8.1050000000000093</v>
      </c>
      <c r="B328" s="109"/>
      <c r="C328" s="109"/>
      <c r="D328" s="109"/>
      <c r="E328" s="158" t="s">
        <v>318</v>
      </c>
      <c r="F328" s="42" t="s">
        <v>16</v>
      </c>
      <c r="G328" s="5">
        <v>1</v>
      </c>
      <c r="H328" s="5"/>
      <c r="I328" s="131">
        <v>85000</v>
      </c>
      <c r="J328" s="7">
        <f t="shared" si="290"/>
        <v>85000</v>
      </c>
      <c r="L328" s="6">
        <v>113739.6</v>
      </c>
      <c r="M328" s="7">
        <f t="shared" si="291"/>
        <v>113739.6</v>
      </c>
      <c r="O328" s="111">
        <v>83438.235294117665</v>
      </c>
      <c r="P328" s="7">
        <f t="shared" si="292"/>
        <v>83438.240000000005</v>
      </c>
      <c r="Q328" s="115"/>
      <c r="R328" s="122">
        <f t="shared" si="285"/>
        <v>83438.240000000005</v>
      </c>
      <c r="S328" s="122">
        <f t="shared" si="286"/>
        <v>98588.92</v>
      </c>
      <c r="T328" s="122">
        <f t="shared" si="287"/>
        <v>113739.6</v>
      </c>
      <c r="U328" s="119">
        <f t="shared" si="289"/>
        <v>0.36315914621401402</v>
      </c>
      <c r="V328" s="123">
        <f t="shared" si="295"/>
        <v>91013.58</v>
      </c>
      <c r="Z328" s="134">
        <f t="shared" ref="Z328:Z334" si="296">V328</f>
        <v>91013.58</v>
      </c>
      <c r="AA328" s="7">
        <f t="shared" si="293"/>
        <v>91013.58</v>
      </c>
    </row>
    <row r="329" spans="1:27" ht="72" x14ac:dyDescent="0.3">
      <c r="A329" s="162">
        <v>8.1060000000000105</v>
      </c>
      <c r="B329" s="109"/>
      <c r="C329" s="109"/>
      <c r="D329" s="109"/>
      <c r="E329" s="158" t="s">
        <v>319</v>
      </c>
      <c r="F329" s="42" t="s">
        <v>16</v>
      </c>
      <c r="G329" s="5">
        <v>1</v>
      </c>
      <c r="H329" s="5"/>
      <c r="I329" s="131">
        <v>85000</v>
      </c>
      <c r="J329" s="7">
        <f t="shared" si="290"/>
        <v>85000</v>
      </c>
      <c r="L329" s="6">
        <v>113739.6</v>
      </c>
      <c r="M329" s="7">
        <f t="shared" si="291"/>
        <v>113739.6</v>
      </c>
      <c r="O329" s="111">
        <v>83438.235294117665</v>
      </c>
      <c r="P329" s="7">
        <f t="shared" si="292"/>
        <v>83438.240000000005</v>
      </c>
      <c r="Q329" s="115"/>
      <c r="R329" s="122">
        <f t="shared" si="285"/>
        <v>83438.240000000005</v>
      </c>
      <c r="S329" s="122">
        <f t="shared" si="286"/>
        <v>98588.92</v>
      </c>
      <c r="T329" s="122">
        <f t="shared" si="287"/>
        <v>113739.6</v>
      </c>
      <c r="U329" s="119">
        <f t="shared" si="289"/>
        <v>0.36315914621401402</v>
      </c>
      <c r="V329" s="123">
        <f t="shared" si="295"/>
        <v>91013.58</v>
      </c>
      <c r="Z329" s="134">
        <f t="shared" si="296"/>
        <v>91013.58</v>
      </c>
      <c r="AA329" s="7">
        <f t="shared" si="293"/>
        <v>91013.58</v>
      </c>
    </row>
    <row r="330" spans="1:27" ht="54" x14ac:dyDescent="0.3">
      <c r="A330" s="42">
        <v>8.10700000000001</v>
      </c>
      <c r="B330" s="109"/>
      <c r="C330" s="109"/>
      <c r="D330" s="109"/>
      <c r="E330" s="158" t="s">
        <v>320</v>
      </c>
      <c r="F330" s="42" t="s">
        <v>16</v>
      </c>
      <c r="G330" s="5">
        <v>1</v>
      </c>
      <c r="H330" s="5"/>
      <c r="I330" s="131">
        <v>85000</v>
      </c>
      <c r="J330" s="7">
        <f t="shared" si="290"/>
        <v>85000</v>
      </c>
      <c r="L330" s="6">
        <v>113739.6</v>
      </c>
      <c r="M330" s="7">
        <f t="shared" si="291"/>
        <v>113739.6</v>
      </c>
      <c r="O330" s="111">
        <v>83438.235294117665</v>
      </c>
      <c r="P330" s="7">
        <f t="shared" si="292"/>
        <v>83438.240000000005</v>
      </c>
      <c r="Q330" s="115"/>
      <c r="R330" s="122">
        <f t="shared" si="285"/>
        <v>83438.240000000005</v>
      </c>
      <c r="S330" s="122">
        <f t="shared" si="286"/>
        <v>98588.92</v>
      </c>
      <c r="T330" s="122">
        <f t="shared" si="287"/>
        <v>113739.6</v>
      </c>
      <c r="U330" s="119">
        <f t="shared" si="289"/>
        <v>0.36315914621401402</v>
      </c>
      <c r="V330" s="123">
        <f t="shared" si="295"/>
        <v>91013.58</v>
      </c>
      <c r="Z330" s="134">
        <f t="shared" si="296"/>
        <v>91013.58</v>
      </c>
      <c r="AA330" s="7">
        <f t="shared" si="293"/>
        <v>91013.58</v>
      </c>
    </row>
    <row r="331" spans="1:27" ht="54" x14ac:dyDescent="0.3">
      <c r="A331" s="162">
        <v>8.1080000000000094</v>
      </c>
      <c r="B331" s="109"/>
      <c r="C331" s="109"/>
      <c r="D331" s="109"/>
      <c r="E331" s="158" t="s">
        <v>321</v>
      </c>
      <c r="F331" s="42" t="s">
        <v>16</v>
      </c>
      <c r="G331" s="5">
        <v>1</v>
      </c>
      <c r="H331" s="5"/>
      <c r="I331" s="131">
        <v>85000</v>
      </c>
      <c r="J331" s="7">
        <f t="shared" si="290"/>
        <v>85000</v>
      </c>
      <c r="L331" s="6">
        <v>113739.6</v>
      </c>
      <c r="M331" s="7">
        <f t="shared" si="291"/>
        <v>113739.6</v>
      </c>
      <c r="O331" s="111">
        <v>83438.235294117665</v>
      </c>
      <c r="P331" s="7">
        <f t="shared" si="292"/>
        <v>83438.240000000005</v>
      </c>
      <c r="Q331" s="115"/>
      <c r="R331" s="122">
        <f t="shared" si="285"/>
        <v>83438.240000000005</v>
      </c>
      <c r="S331" s="122">
        <f t="shared" si="286"/>
        <v>98588.92</v>
      </c>
      <c r="T331" s="122">
        <f t="shared" si="287"/>
        <v>113739.6</v>
      </c>
      <c r="U331" s="119">
        <f t="shared" si="289"/>
        <v>0.36315914621401402</v>
      </c>
      <c r="V331" s="123">
        <f t="shared" si="295"/>
        <v>91013.58</v>
      </c>
      <c r="Z331" s="134">
        <f t="shared" si="296"/>
        <v>91013.58</v>
      </c>
      <c r="AA331" s="7">
        <f t="shared" si="293"/>
        <v>91013.58</v>
      </c>
    </row>
    <row r="332" spans="1:27" ht="54" x14ac:dyDescent="0.3">
      <c r="A332" s="42">
        <v>8.1090000000000106</v>
      </c>
      <c r="B332" s="109"/>
      <c r="C332" s="109"/>
      <c r="D332" s="109"/>
      <c r="E332" s="158" t="s">
        <v>322</v>
      </c>
      <c r="F332" s="42" t="s">
        <v>16</v>
      </c>
      <c r="G332" s="5">
        <v>1</v>
      </c>
      <c r="H332" s="5"/>
      <c r="I332" s="131">
        <v>68000</v>
      </c>
      <c r="J332" s="7">
        <f t="shared" si="290"/>
        <v>68000</v>
      </c>
      <c r="L332" s="6">
        <v>113739.6</v>
      </c>
      <c r="M332" s="7">
        <f t="shared" si="291"/>
        <v>113739.6</v>
      </c>
      <c r="O332" s="111">
        <v>83438.235294117665</v>
      </c>
      <c r="P332" s="7">
        <f t="shared" si="292"/>
        <v>83438.240000000005</v>
      </c>
      <c r="Q332" s="115"/>
      <c r="R332" s="122">
        <f t="shared" si="285"/>
        <v>83438.240000000005</v>
      </c>
      <c r="S332" s="122">
        <f t="shared" si="286"/>
        <v>98588.92</v>
      </c>
      <c r="T332" s="122">
        <f t="shared" si="287"/>
        <v>113739.6</v>
      </c>
      <c r="U332" s="119">
        <f t="shared" si="289"/>
        <v>0.36315914621401402</v>
      </c>
      <c r="V332" s="123">
        <f t="shared" si="295"/>
        <v>91013.58</v>
      </c>
      <c r="Z332" s="134">
        <f t="shared" si="296"/>
        <v>91013.58</v>
      </c>
      <c r="AA332" s="7">
        <f t="shared" si="293"/>
        <v>91013.58</v>
      </c>
    </row>
    <row r="333" spans="1:27" ht="54" x14ac:dyDescent="0.3">
      <c r="A333" s="162">
        <v>8.1100000000000101</v>
      </c>
      <c r="B333" s="109"/>
      <c r="C333" s="109"/>
      <c r="D333" s="109"/>
      <c r="E333" s="158" t="s">
        <v>323</v>
      </c>
      <c r="F333" s="42" t="s">
        <v>16</v>
      </c>
      <c r="G333" s="5">
        <v>1</v>
      </c>
      <c r="H333" s="5"/>
      <c r="I333" s="131">
        <v>680000</v>
      </c>
      <c r="J333" s="7">
        <f t="shared" si="290"/>
        <v>680000</v>
      </c>
      <c r="L333" s="6">
        <v>113739.6</v>
      </c>
      <c r="M333" s="7">
        <f t="shared" si="291"/>
        <v>113739.6</v>
      </c>
      <c r="O333" s="111">
        <v>83438.235294117665</v>
      </c>
      <c r="P333" s="7">
        <f t="shared" si="292"/>
        <v>83438.240000000005</v>
      </c>
      <c r="Q333" s="115"/>
      <c r="R333" s="122">
        <f t="shared" si="285"/>
        <v>83438.240000000005</v>
      </c>
      <c r="S333" s="122">
        <f t="shared" si="286"/>
        <v>98588.92</v>
      </c>
      <c r="T333" s="122">
        <f t="shared" si="287"/>
        <v>113739.6</v>
      </c>
      <c r="U333" s="119">
        <f t="shared" si="289"/>
        <v>0.36315914621401402</v>
      </c>
      <c r="V333" s="123">
        <f t="shared" si="295"/>
        <v>91013.58</v>
      </c>
      <c r="Z333" s="134">
        <f t="shared" si="296"/>
        <v>91013.58</v>
      </c>
      <c r="AA333" s="7">
        <f t="shared" si="293"/>
        <v>91013.58</v>
      </c>
    </row>
    <row r="334" spans="1:27" ht="54" x14ac:dyDescent="0.3">
      <c r="A334" s="42">
        <v>8.1110000000000095</v>
      </c>
      <c r="B334" s="109"/>
      <c r="C334" s="109"/>
      <c r="D334" s="109"/>
      <c r="E334" s="158" t="s">
        <v>324</v>
      </c>
      <c r="F334" s="42" t="s">
        <v>16</v>
      </c>
      <c r="G334" s="5">
        <v>1</v>
      </c>
      <c r="H334" s="5"/>
      <c r="I334" s="131">
        <v>85000</v>
      </c>
      <c r="J334" s="7">
        <f t="shared" si="290"/>
        <v>85000</v>
      </c>
      <c r="L334" s="6">
        <v>113739.6</v>
      </c>
      <c r="M334" s="7">
        <f t="shared" si="291"/>
        <v>113739.6</v>
      </c>
      <c r="O334" s="111">
        <v>83438.235294117665</v>
      </c>
      <c r="P334" s="7">
        <f t="shared" si="292"/>
        <v>83438.240000000005</v>
      </c>
      <c r="Q334" s="115"/>
      <c r="R334" s="122">
        <f t="shared" si="285"/>
        <v>83438.240000000005</v>
      </c>
      <c r="S334" s="122">
        <f t="shared" si="286"/>
        <v>98588.92</v>
      </c>
      <c r="T334" s="122">
        <f t="shared" si="287"/>
        <v>113739.6</v>
      </c>
      <c r="U334" s="119">
        <f t="shared" si="289"/>
        <v>0.36315914621401402</v>
      </c>
      <c r="V334" s="123">
        <f t="shared" si="295"/>
        <v>91013.58</v>
      </c>
      <c r="Z334" s="134">
        <f t="shared" si="296"/>
        <v>91013.58</v>
      </c>
      <c r="AA334" s="7">
        <f t="shared" si="293"/>
        <v>91013.58</v>
      </c>
    </row>
    <row r="335" spans="1:27" ht="306" x14ac:dyDescent="0.3">
      <c r="A335" s="162">
        <v>8.1120000000000108</v>
      </c>
      <c r="B335" s="109"/>
      <c r="C335" s="109"/>
      <c r="D335" s="109"/>
      <c r="E335" s="43" t="s">
        <v>325</v>
      </c>
      <c r="F335" s="42" t="s">
        <v>18</v>
      </c>
      <c r="G335" s="5">
        <v>1</v>
      </c>
      <c r="H335" s="5"/>
      <c r="I335" s="129">
        <v>55000000</v>
      </c>
      <c r="J335" s="7">
        <f t="shared" si="290"/>
        <v>55000000</v>
      </c>
      <c r="L335" s="6">
        <v>29671200</v>
      </c>
      <c r="M335" s="7">
        <f t="shared" si="291"/>
        <v>29671200</v>
      </c>
      <c r="O335" s="111">
        <v>29271650</v>
      </c>
      <c r="P335" s="7">
        <f t="shared" si="292"/>
        <v>29271650</v>
      </c>
      <c r="Q335" s="115"/>
      <c r="R335" s="122">
        <f t="shared" si="285"/>
        <v>29271650</v>
      </c>
      <c r="S335" s="122">
        <f t="shared" si="286"/>
        <v>29471425</v>
      </c>
      <c r="T335" s="122">
        <f t="shared" si="287"/>
        <v>29671200</v>
      </c>
      <c r="U335" s="133">
        <f t="shared" si="289"/>
        <v>1.3649725929354872E-2</v>
      </c>
      <c r="V335" s="123">
        <f t="shared" si="295"/>
        <v>29371537.5</v>
      </c>
      <c r="Z335" s="134">
        <f>T335</f>
        <v>29671200</v>
      </c>
      <c r="AA335" s="7">
        <f t="shared" si="293"/>
        <v>29671200</v>
      </c>
    </row>
    <row r="336" spans="1:27" ht="72" x14ac:dyDescent="0.3">
      <c r="A336" s="162">
        <v>8.1130000000000209</v>
      </c>
      <c r="B336" s="109"/>
      <c r="C336" s="109"/>
      <c r="D336" s="109"/>
      <c r="E336" s="158" t="s">
        <v>326</v>
      </c>
      <c r="F336" s="42" t="s">
        <v>16</v>
      </c>
      <c r="G336" s="5">
        <v>1</v>
      </c>
      <c r="H336" s="5"/>
      <c r="I336" s="131">
        <v>110000</v>
      </c>
      <c r="J336" s="7">
        <f t="shared" si="290"/>
        <v>110000</v>
      </c>
      <c r="L336" s="6">
        <v>185445</v>
      </c>
      <c r="M336" s="7">
        <f t="shared" si="291"/>
        <v>185445</v>
      </c>
      <c r="O336" s="111">
        <v>193966.80672268907</v>
      </c>
      <c r="P336" s="7">
        <f t="shared" si="292"/>
        <v>193966.81</v>
      </c>
      <c r="Q336" s="115"/>
      <c r="R336" s="122">
        <f t="shared" si="285"/>
        <v>185445</v>
      </c>
      <c r="S336" s="122">
        <f t="shared" si="286"/>
        <v>189705.9</v>
      </c>
      <c r="T336" s="122">
        <f t="shared" si="287"/>
        <v>193966.81</v>
      </c>
      <c r="U336" s="133">
        <f t="shared" si="289"/>
        <v>4.595330151797028E-2</v>
      </c>
      <c r="V336" s="123">
        <f t="shared" si="295"/>
        <v>187575.45</v>
      </c>
      <c r="Z336" s="134">
        <f>T336</f>
        <v>193966.81</v>
      </c>
      <c r="AA336" s="7">
        <f t="shared" si="293"/>
        <v>193966.81</v>
      </c>
    </row>
    <row r="337" spans="1:27" ht="72" x14ac:dyDescent="0.3">
      <c r="A337" s="42">
        <v>8.1140000000000203</v>
      </c>
      <c r="B337" s="109"/>
      <c r="C337" s="109"/>
      <c r="D337" s="109"/>
      <c r="E337" s="158" t="s">
        <v>327</v>
      </c>
      <c r="F337" s="42" t="s">
        <v>16</v>
      </c>
      <c r="G337" s="5">
        <v>1</v>
      </c>
      <c r="H337" s="5"/>
      <c r="I337" s="131">
        <v>68000</v>
      </c>
      <c r="J337" s="7">
        <f t="shared" si="290"/>
        <v>68000</v>
      </c>
      <c r="L337" s="6">
        <v>113739.6</v>
      </c>
      <c r="M337" s="7">
        <f t="shared" si="291"/>
        <v>113739.6</v>
      </c>
      <c r="O337" s="111">
        <v>83438.235294117665</v>
      </c>
      <c r="P337" s="7">
        <f t="shared" si="292"/>
        <v>83438.240000000005</v>
      </c>
      <c r="Q337" s="115"/>
      <c r="R337" s="122">
        <f t="shared" si="285"/>
        <v>83438.240000000005</v>
      </c>
      <c r="S337" s="122">
        <f t="shared" si="286"/>
        <v>98588.92</v>
      </c>
      <c r="T337" s="122">
        <f t="shared" si="287"/>
        <v>113739.6</v>
      </c>
      <c r="U337" s="119">
        <f t="shared" si="289"/>
        <v>0.36315914621401402</v>
      </c>
      <c r="V337" s="123">
        <f t="shared" si="295"/>
        <v>91013.58</v>
      </c>
      <c r="Z337" s="134">
        <f>V337</f>
        <v>91013.58</v>
      </c>
      <c r="AA337" s="7">
        <f t="shared" si="293"/>
        <v>91013.58</v>
      </c>
    </row>
    <row r="338" spans="1:27" ht="54" x14ac:dyDescent="0.3">
      <c r="A338" s="162">
        <v>8.1150000000000198</v>
      </c>
      <c r="B338" s="109"/>
      <c r="C338" s="109"/>
      <c r="D338" s="109"/>
      <c r="E338" s="158" t="s">
        <v>328</v>
      </c>
      <c r="F338" s="42" t="s">
        <v>16</v>
      </c>
      <c r="G338" s="5">
        <v>1</v>
      </c>
      <c r="H338" s="5"/>
      <c r="I338" s="131">
        <v>68000</v>
      </c>
      <c r="J338" s="7">
        <f t="shared" si="290"/>
        <v>68000</v>
      </c>
      <c r="L338" s="6">
        <v>113739.6</v>
      </c>
      <c r="M338" s="7">
        <f t="shared" si="291"/>
        <v>113739.6</v>
      </c>
      <c r="O338" s="111">
        <v>83438.235294117665</v>
      </c>
      <c r="P338" s="7">
        <f t="shared" si="292"/>
        <v>83438.240000000005</v>
      </c>
      <c r="Q338" s="115"/>
      <c r="R338" s="122">
        <f t="shared" si="285"/>
        <v>83438.240000000005</v>
      </c>
      <c r="S338" s="122">
        <f t="shared" si="286"/>
        <v>98588.92</v>
      </c>
      <c r="T338" s="122">
        <f t="shared" si="287"/>
        <v>113739.6</v>
      </c>
      <c r="U338" s="119">
        <f t="shared" si="289"/>
        <v>0.36315914621401402</v>
      </c>
      <c r="V338" s="123">
        <f t="shared" si="295"/>
        <v>91013.58</v>
      </c>
      <c r="Z338" s="134">
        <f>V338</f>
        <v>91013.58</v>
      </c>
      <c r="AA338" s="7">
        <f t="shared" si="293"/>
        <v>91013.58</v>
      </c>
    </row>
    <row r="339" spans="1:27" ht="54" x14ac:dyDescent="0.3">
      <c r="A339" s="42">
        <v>8.1160000000000192</v>
      </c>
      <c r="B339" s="109"/>
      <c r="C339" s="109"/>
      <c r="D339" s="109"/>
      <c r="E339" s="158" t="s">
        <v>329</v>
      </c>
      <c r="F339" s="42" t="s">
        <v>16</v>
      </c>
      <c r="G339" s="5">
        <v>1</v>
      </c>
      <c r="H339" s="5"/>
      <c r="I339" s="131">
        <v>68000</v>
      </c>
      <c r="J339" s="7">
        <f t="shared" si="290"/>
        <v>68000</v>
      </c>
      <c r="L339" s="6">
        <v>113739.6</v>
      </c>
      <c r="M339" s="7">
        <f t="shared" si="291"/>
        <v>113739.6</v>
      </c>
      <c r="O339" s="111">
        <v>83438.235294117665</v>
      </c>
      <c r="P339" s="7">
        <f t="shared" si="292"/>
        <v>83438.240000000005</v>
      </c>
      <c r="Q339" s="115"/>
      <c r="R339" s="122">
        <f t="shared" si="285"/>
        <v>83438.240000000005</v>
      </c>
      <c r="S339" s="122">
        <f t="shared" si="286"/>
        <v>98588.92</v>
      </c>
      <c r="T339" s="122">
        <f t="shared" si="287"/>
        <v>113739.6</v>
      </c>
      <c r="U339" s="119">
        <f t="shared" si="289"/>
        <v>0.36315914621401402</v>
      </c>
      <c r="V339" s="123">
        <f t="shared" si="295"/>
        <v>91013.58</v>
      </c>
      <c r="Z339" s="134">
        <f>V339</f>
        <v>91013.58</v>
      </c>
      <c r="AA339" s="7">
        <f t="shared" si="293"/>
        <v>91013.58</v>
      </c>
    </row>
    <row r="340" spans="1:27" ht="18" x14ac:dyDescent="0.3">
      <c r="A340" s="42"/>
      <c r="B340" s="109"/>
      <c r="C340" s="109"/>
      <c r="D340" s="109"/>
      <c r="E340" s="163" t="s">
        <v>330</v>
      </c>
      <c r="F340" s="42"/>
      <c r="G340" s="5"/>
      <c r="H340" s="5"/>
      <c r="I340" s="6"/>
      <c r="J340" s="7"/>
      <c r="L340" s="6"/>
      <c r="M340" s="7"/>
      <c r="O340" s="111"/>
      <c r="P340" s="7"/>
      <c r="Q340" s="115"/>
      <c r="R340" s="122"/>
      <c r="S340" s="122"/>
      <c r="T340" s="122"/>
      <c r="U340" s="200"/>
      <c r="V340" s="123"/>
      <c r="Z340" s="134"/>
      <c r="AA340" s="7"/>
    </row>
    <row r="341" spans="1:27" ht="36" x14ac:dyDescent="0.3">
      <c r="A341" s="42">
        <v>8.1170000000000009</v>
      </c>
      <c r="B341" s="109"/>
      <c r="C341" s="109"/>
      <c r="D341" s="109"/>
      <c r="E341" s="158" t="s">
        <v>331</v>
      </c>
      <c r="F341" s="42" t="s">
        <v>16</v>
      </c>
      <c r="G341" s="5">
        <v>1</v>
      </c>
      <c r="H341" s="5"/>
      <c r="I341" s="6">
        <v>48000</v>
      </c>
      <c r="J341" s="7">
        <f>ROUND((I341*$G341),2)</f>
        <v>48000</v>
      </c>
      <c r="L341" s="6">
        <v>51924.6</v>
      </c>
      <c r="M341" s="7">
        <f>ROUND((L341*$G341),2)</f>
        <v>51924.6</v>
      </c>
      <c r="O341" s="111">
        <v>39010.084033613457</v>
      </c>
      <c r="P341" s="7">
        <f>ROUND((O341*$G341),2)</f>
        <v>39010.080000000002</v>
      </c>
      <c r="Q341" s="115"/>
      <c r="R341" s="122">
        <f>ROUND(MIN(I341,L341,O341),2)</f>
        <v>39010.080000000002</v>
      </c>
      <c r="S341" s="122">
        <f t="shared" ref="S341:S361" si="297">ROUND(AVERAGE(I341,L341,O341),2)</f>
        <v>46311.56</v>
      </c>
      <c r="T341" s="122">
        <f t="shared" ref="T341:T361" si="298">ROUND(MAX(I341,L341,O341),2)</f>
        <v>51924.6</v>
      </c>
      <c r="U341" s="119">
        <f t="shared" si="289"/>
        <v>0.33105597322538172</v>
      </c>
      <c r="V341" s="123">
        <f t="shared" si="295"/>
        <v>42660.82</v>
      </c>
      <c r="Z341" s="134">
        <f>V341</f>
        <v>42660.82</v>
      </c>
      <c r="AA341" s="7">
        <f>ROUND((Z341*$G341),2)</f>
        <v>42660.82</v>
      </c>
    </row>
    <row r="342" spans="1:27" ht="36" x14ac:dyDescent="0.3">
      <c r="A342" s="42"/>
      <c r="B342" s="109"/>
      <c r="C342" s="109"/>
      <c r="D342" s="109"/>
      <c r="E342" s="163" t="s">
        <v>332</v>
      </c>
      <c r="F342" s="42"/>
      <c r="G342" s="5"/>
      <c r="H342" s="5"/>
      <c r="I342" s="6"/>
      <c r="J342" s="7"/>
      <c r="L342" s="6"/>
      <c r="M342" s="7"/>
      <c r="O342" s="111"/>
      <c r="P342" s="7"/>
      <c r="Q342" s="115"/>
      <c r="R342" s="122"/>
      <c r="S342" s="122"/>
      <c r="T342" s="122"/>
      <c r="U342" s="200"/>
      <c r="V342" s="123"/>
      <c r="Z342" s="134"/>
      <c r="AA342" s="7"/>
    </row>
    <row r="343" spans="1:27" ht="72" x14ac:dyDescent="0.3">
      <c r="A343" s="42">
        <v>8.1180000000000003</v>
      </c>
      <c r="B343" s="109"/>
      <c r="C343" s="109"/>
      <c r="D343" s="109"/>
      <c r="E343" s="158" t="s">
        <v>333</v>
      </c>
      <c r="F343" s="42" t="s">
        <v>18</v>
      </c>
      <c r="G343" s="5">
        <v>1</v>
      </c>
      <c r="H343" s="5"/>
      <c r="I343" s="6">
        <v>3850000</v>
      </c>
      <c r="J343" s="7">
        <f>ROUND((I343*$G343),2)</f>
        <v>3850000</v>
      </c>
      <c r="L343" s="6">
        <v>2596230</v>
      </c>
      <c r="M343" s="7">
        <f>ROUND((L343*$G343),2)</f>
        <v>2596230</v>
      </c>
      <c r="O343" s="111">
        <v>3094800</v>
      </c>
      <c r="P343" s="7">
        <f>ROUND((O343*$G343),2)</f>
        <v>3094800</v>
      </c>
      <c r="Q343" s="115"/>
      <c r="R343" s="122">
        <f>ROUND(MIN(I343,L343,O343),2)</f>
        <v>2596230</v>
      </c>
      <c r="S343" s="122">
        <f t="shared" si="297"/>
        <v>3180343.33</v>
      </c>
      <c r="T343" s="122">
        <f t="shared" si="298"/>
        <v>3850000</v>
      </c>
      <c r="U343" s="119">
        <f t="shared" si="289"/>
        <v>0.48291946399201913</v>
      </c>
      <c r="V343" s="123">
        <f t="shared" si="295"/>
        <v>2888286.67</v>
      </c>
      <c r="Z343" s="134">
        <f>V343</f>
        <v>2888286.67</v>
      </c>
      <c r="AA343" s="7">
        <f>ROUND((Z343*$G343),2)</f>
        <v>2888286.67</v>
      </c>
    </row>
    <row r="344" spans="1:27" ht="72" x14ac:dyDescent="0.3">
      <c r="A344" s="42">
        <v>8.1189999999999998</v>
      </c>
      <c r="B344" s="109"/>
      <c r="C344" s="109"/>
      <c r="D344" s="109"/>
      <c r="E344" s="158" t="s">
        <v>334</v>
      </c>
      <c r="F344" s="42" t="s">
        <v>18</v>
      </c>
      <c r="G344" s="5">
        <v>1</v>
      </c>
      <c r="H344" s="5"/>
      <c r="I344" s="6">
        <v>4950000</v>
      </c>
      <c r="J344" s="7">
        <f t="shared" ref="J344:J361" si="299">ROUND((I344*$G344),2)</f>
        <v>4950000</v>
      </c>
      <c r="L344" s="6">
        <v>3585270</v>
      </c>
      <c r="M344" s="7">
        <f t="shared" ref="M344:M361" si="300">ROUND((L344*$G344),2)</f>
        <v>3585270</v>
      </c>
      <c r="O344" s="111">
        <v>4384300</v>
      </c>
      <c r="P344" s="7">
        <f t="shared" ref="P344:P361" si="301">ROUND((O344*$G344),2)</f>
        <v>4384300</v>
      </c>
      <c r="Q344" s="115"/>
      <c r="R344" s="122">
        <f>ROUND(MIN(I344,L344,O344),2)</f>
        <v>3585270</v>
      </c>
      <c r="S344" s="122">
        <f t="shared" si="297"/>
        <v>4306523.33</v>
      </c>
      <c r="T344" s="122">
        <f t="shared" si="298"/>
        <v>4950000</v>
      </c>
      <c r="U344" s="119">
        <f t="shared" si="289"/>
        <v>0.38064915613050054</v>
      </c>
      <c r="V344" s="123">
        <f t="shared" si="295"/>
        <v>3945896.67</v>
      </c>
      <c r="Z344" s="134">
        <f>V344</f>
        <v>3945896.67</v>
      </c>
      <c r="AA344" s="7">
        <f t="shared" ref="AA344:AA346" si="302">ROUND((Z344*$G344),2)</f>
        <v>3945896.67</v>
      </c>
    </row>
    <row r="345" spans="1:27" ht="72" x14ac:dyDescent="0.3">
      <c r="A345" s="162">
        <v>8.1199999999999992</v>
      </c>
      <c r="B345" s="109"/>
      <c r="C345" s="109"/>
      <c r="D345" s="109"/>
      <c r="E345" s="158" t="s">
        <v>335</v>
      </c>
      <c r="F345" s="42" t="s">
        <v>18</v>
      </c>
      <c r="G345" s="5">
        <v>1</v>
      </c>
      <c r="H345" s="5"/>
      <c r="I345" s="6">
        <v>5650000</v>
      </c>
      <c r="J345" s="7">
        <f t="shared" si="299"/>
        <v>5650000</v>
      </c>
      <c r="L345" s="6">
        <v>4079790</v>
      </c>
      <c r="M345" s="7">
        <f t="shared" si="300"/>
        <v>4079790</v>
      </c>
      <c r="O345" s="111">
        <v>5415900</v>
      </c>
      <c r="P345" s="7">
        <f t="shared" si="301"/>
        <v>5415900</v>
      </c>
      <c r="Q345" s="115"/>
      <c r="R345" s="122">
        <f>ROUND(MIN(I345,L345,O345),2)</f>
        <v>4079790</v>
      </c>
      <c r="S345" s="122">
        <f t="shared" si="297"/>
        <v>5048563.33</v>
      </c>
      <c r="T345" s="122">
        <f t="shared" si="298"/>
        <v>5650000</v>
      </c>
      <c r="U345" s="119">
        <f t="shared" si="289"/>
        <v>0.38487520190990221</v>
      </c>
      <c r="V345" s="123">
        <f t="shared" si="295"/>
        <v>4564176.67</v>
      </c>
      <c r="Z345" s="134">
        <f>V345</f>
        <v>4564176.67</v>
      </c>
      <c r="AA345" s="7">
        <f t="shared" si="302"/>
        <v>4564176.67</v>
      </c>
    </row>
    <row r="346" spans="1:27" ht="72" x14ac:dyDescent="0.3">
      <c r="A346" s="42">
        <v>8.1210000000000004</v>
      </c>
      <c r="B346" s="17"/>
      <c r="C346" s="17"/>
      <c r="D346" s="17"/>
      <c r="E346" s="33" t="s">
        <v>336</v>
      </c>
      <c r="F346" s="22" t="s">
        <v>18</v>
      </c>
      <c r="G346" s="5">
        <v>1</v>
      </c>
      <c r="H346" s="5"/>
      <c r="I346" s="6">
        <v>6200000</v>
      </c>
      <c r="J346" s="7">
        <f t="shared" si="299"/>
        <v>6200000</v>
      </c>
      <c r="L346" s="6">
        <v>4697940</v>
      </c>
      <c r="M346" s="7">
        <f t="shared" si="300"/>
        <v>4697940</v>
      </c>
      <c r="O346" s="111">
        <v>6189600</v>
      </c>
      <c r="P346" s="7">
        <f t="shared" si="301"/>
        <v>6189600</v>
      </c>
      <c r="Q346" s="115"/>
      <c r="R346" s="122">
        <f>ROUND(MIN(I346,L346,O346),2)</f>
        <v>4697940</v>
      </c>
      <c r="S346" s="122">
        <f t="shared" si="297"/>
        <v>5695846.6699999999</v>
      </c>
      <c r="T346" s="122">
        <f t="shared" si="298"/>
        <v>6200000</v>
      </c>
      <c r="U346" s="119">
        <f t="shared" si="289"/>
        <v>0.31972736986849548</v>
      </c>
      <c r="V346" s="123">
        <f t="shared" si="295"/>
        <v>5196893.34</v>
      </c>
      <c r="Z346" s="134">
        <f>V346</f>
        <v>5196893.34</v>
      </c>
      <c r="AA346" s="7">
        <f t="shared" si="302"/>
        <v>5196893.34</v>
      </c>
    </row>
    <row r="347" spans="1:27" ht="18" x14ac:dyDescent="0.3">
      <c r="A347" s="42"/>
      <c r="B347" s="17"/>
      <c r="C347" s="17"/>
      <c r="D347" s="17"/>
      <c r="E347" s="37" t="s">
        <v>337</v>
      </c>
      <c r="F347" s="22"/>
      <c r="G347" s="5"/>
      <c r="H347" s="5"/>
      <c r="I347" s="6"/>
      <c r="J347" s="7"/>
      <c r="L347" s="6"/>
      <c r="M347" s="7"/>
      <c r="O347" s="111"/>
      <c r="P347" s="7"/>
      <c r="Q347" s="115"/>
      <c r="R347" s="122"/>
      <c r="S347" s="122"/>
      <c r="T347" s="122"/>
      <c r="U347" s="200"/>
      <c r="V347" s="123"/>
      <c r="Z347" s="134"/>
      <c r="AA347" s="7"/>
    </row>
    <row r="348" spans="1:27" ht="36" x14ac:dyDescent="0.3">
      <c r="A348" s="42">
        <v>8.1219999999999999</v>
      </c>
      <c r="B348" s="17"/>
      <c r="C348" s="17"/>
      <c r="D348" s="17"/>
      <c r="E348" s="33" t="s">
        <v>338</v>
      </c>
      <c r="F348" s="22" t="s">
        <v>16</v>
      </c>
      <c r="G348" s="5">
        <v>1</v>
      </c>
      <c r="H348" s="5"/>
      <c r="I348" s="6">
        <v>185000</v>
      </c>
      <c r="J348" s="7">
        <f t="shared" si="299"/>
        <v>185000</v>
      </c>
      <c r="L348" s="129">
        <v>432705</v>
      </c>
      <c r="M348" s="7">
        <f t="shared" si="300"/>
        <v>432705</v>
      </c>
      <c r="O348" s="128">
        <v>473539.07563025207</v>
      </c>
      <c r="P348" s="7">
        <f t="shared" si="301"/>
        <v>473539.08</v>
      </c>
      <c r="Q348" s="115"/>
      <c r="R348" s="122">
        <f t="shared" ref="R348:R354" si="303">ROUND(MIN(I348),2)</f>
        <v>185000</v>
      </c>
      <c r="S348" s="122">
        <f t="shared" ref="S348:S354" si="304">ROUND(AVERAGE(I348),2)</f>
        <v>185000</v>
      </c>
      <c r="T348" s="122">
        <f t="shared" ref="T348:T354" si="305">ROUND(MAX(I348),2)</f>
        <v>185000</v>
      </c>
      <c r="U348" s="140">
        <f t="shared" si="289"/>
        <v>0</v>
      </c>
      <c r="V348" s="123">
        <f t="shared" si="295"/>
        <v>185000</v>
      </c>
      <c r="Z348" s="134">
        <f t="shared" ref="Z348:Z354" si="306">V348</f>
        <v>185000</v>
      </c>
      <c r="AA348" s="7">
        <f t="shared" ref="AA348:AA354" si="307">ROUND((Z348*$G348),2)</f>
        <v>185000</v>
      </c>
    </row>
    <row r="349" spans="1:27" ht="36" x14ac:dyDescent="0.3">
      <c r="A349" s="42">
        <v>8.1229999999999993</v>
      </c>
      <c r="B349" s="17"/>
      <c r="C349" s="17"/>
      <c r="D349" s="17"/>
      <c r="E349" s="33" t="s">
        <v>339</v>
      </c>
      <c r="F349" s="22" t="s">
        <v>16</v>
      </c>
      <c r="G349" s="5">
        <v>1</v>
      </c>
      <c r="H349" s="5"/>
      <c r="I349" s="6">
        <v>132000</v>
      </c>
      <c r="J349" s="7">
        <f t="shared" si="299"/>
        <v>132000</v>
      </c>
      <c r="L349" s="129">
        <v>296712</v>
      </c>
      <c r="M349" s="7">
        <f t="shared" si="300"/>
        <v>296712</v>
      </c>
      <c r="O349" s="128">
        <v>389017.22689075634</v>
      </c>
      <c r="P349" s="7">
        <f t="shared" si="301"/>
        <v>389017.23</v>
      </c>
      <c r="Q349" s="115"/>
      <c r="R349" s="122">
        <f t="shared" si="303"/>
        <v>132000</v>
      </c>
      <c r="S349" s="122">
        <f t="shared" si="304"/>
        <v>132000</v>
      </c>
      <c r="T349" s="122">
        <f t="shared" si="305"/>
        <v>132000</v>
      </c>
      <c r="U349" s="140">
        <f t="shared" si="289"/>
        <v>0</v>
      </c>
      <c r="V349" s="123">
        <f t="shared" si="295"/>
        <v>132000</v>
      </c>
      <c r="Z349" s="134">
        <f t="shared" si="306"/>
        <v>132000</v>
      </c>
      <c r="AA349" s="7">
        <f t="shared" si="307"/>
        <v>132000</v>
      </c>
    </row>
    <row r="350" spans="1:27" ht="36" x14ac:dyDescent="0.3">
      <c r="A350" s="42">
        <v>8.1240000000000006</v>
      </c>
      <c r="B350" s="17"/>
      <c r="C350" s="17"/>
      <c r="D350" s="17"/>
      <c r="E350" s="33" t="s">
        <v>340</v>
      </c>
      <c r="F350" s="22" t="s">
        <v>16</v>
      </c>
      <c r="G350" s="5">
        <v>1</v>
      </c>
      <c r="H350" s="5"/>
      <c r="I350" s="6">
        <v>98000</v>
      </c>
      <c r="J350" s="7">
        <f t="shared" si="299"/>
        <v>98000</v>
      </c>
      <c r="L350" s="129">
        <v>216352.5</v>
      </c>
      <c r="M350" s="7">
        <f t="shared" si="300"/>
        <v>216352.5</v>
      </c>
      <c r="O350" s="128">
        <v>345672.68907563027</v>
      </c>
      <c r="P350" s="7">
        <f t="shared" si="301"/>
        <v>345672.69</v>
      </c>
      <c r="Q350" s="115"/>
      <c r="R350" s="122">
        <f t="shared" si="303"/>
        <v>98000</v>
      </c>
      <c r="S350" s="122">
        <f t="shared" si="304"/>
        <v>98000</v>
      </c>
      <c r="T350" s="122">
        <f t="shared" si="305"/>
        <v>98000</v>
      </c>
      <c r="U350" s="140">
        <f t="shared" si="289"/>
        <v>0</v>
      </c>
      <c r="V350" s="123">
        <f t="shared" si="295"/>
        <v>98000</v>
      </c>
      <c r="Z350" s="134">
        <f t="shared" si="306"/>
        <v>98000</v>
      </c>
      <c r="AA350" s="7">
        <f t="shared" si="307"/>
        <v>98000</v>
      </c>
    </row>
    <row r="351" spans="1:27" ht="36" x14ac:dyDescent="0.3">
      <c r="A351" s="42">
        <v>8.125</v>
      </c>
      <c r="B351" s="17"/>
      <c r="C351" s="17"/>
      <c r="D351" s="17"/>
      <c r="E351" s="33" t="s">
        <v>341</v>
      </c>
      <c r="F351" s="22" t="s">
        <v>16</v>
      </c>
      <c r="G351" s="5">
        <v>1</v>
      </c>
      <c r="H351" s="5"/>
      <c r="I351" s="6">
        <v>58000</v>
      </c>
      <c r="J351" s="7">
        <f t="shared" si="299"/>
        <v>58000</v>
      </c>
      <c r="L351" s="129">
        <v>101376.6</v>
      </c>
      <c r="M351" s="7">
        <f t="shared" si="300"/>
        <v>101376.6</v>
      </c>
      <c r="O351" s="128">
        <v>312080.67226890766</v>
      </c>
      <c r="P351" s="7">
        <f t="shared" si="301"/>
        <v>312080.67</v>
      </c>
      <c r="Q351" s="115"/>
      <c r="R351" s="122">
        <f t="shared" si="303"/>
        <v>58000</v>
      </c>
      <c r="S351" s="122">
        <f t="shared" si="304"/>
        <v>58000</v>
      </c>
      <c r="T351" s="122">
        <f t="shared" si="305"/>
        <v>58000</v>
      </c>
      <c r="U351" s="140">
        <f t="shared" si="289"/>
        <v>0</v>
      </c>
      <c r="V351" s="123">
        <f t="shared" si="295"/>
        <v>58000</v>
      </c>
      <c r="Z351" s="134">
        <f t="shared" si="306"/>
        <v>58000</v>
      </c>
      <c r="AA351" s="7">
        <f t="shared" si="307"/>
        <v>58000</v>
      </c>
    </row>
    <row r="352" spans="1:27" ht="36" x14ac:dyDescent="0.3">
      <c r="A352" s="42">
        <v>8.1259999999999994</v>
      </c>
      <c r="B352" s="17"/>
      <c r="C352" s="17"/>
      <c r="D352" s="17"/>
      <c r="E352" s="33" t="s">
        <v>342</v>
      </c>
      <c r="F352" s="22" t="s">
        <v>16</v>
      </c>
      <c r="G352" s="5">
        <v>1</v>
      </c>
      <c r="H352" s="5"/>
      <c r="I352" s="6">
        <v>44000</v>
      </c>
      <c r="J352" s="7">
        <f t="shared" si="299"/>
        <v>44000</v>
      </c>
      <c r="L352" s="129">
        <v>80359.5</v>
      </c>
      <c r="M352" s="7">
        <f t="shared" si="300"/>
        <v>80359.5</v>
      </c>
      <c r="O352" s="128">
        <v>279572.268907563</v>
      </c>
      <c r="P352" s="7">
        <f t="shared" si="301"/>
        <v>279572.27</v>
      </c>
      <c r="Q352" s="115"/>
      <c r="R352" s="122">
        <f t="shared" si="303"/>
        <v>44000</v>
      </c>
      <c r="S352" s="122">
        <f t="shared" si="304"/>
        <v>44000</v>
      </c>
      <c r="T352" s="122">
        <f t="shared" si="305"/>
        <v>44000</v>
      </c>
      <c r="U352" s="140">
        <f t="shared" si="289"/>
        <v>0</v>
      </c>
      <c r="V352" s="123">
        <f t="shared" si="295"/>
        <v>44000</v>
      </c>
      <c r="Z352" s="134">
        <f t="shared" si="306"/>
        <v>44000</v>
      </c>
      <c r="AA352" s="7">
        <f t="shared" si="307"/>
        <v>44000</v>
      </c>
    </row>
    <row r="353" spans="1:27" ht="36" x14ac:dyDescent="0.3">
      <c r="A353" s="42">
        <v>8.1270000000000007</v>
      </c>
      <c r="B353" s="17"/>
      <c r="C353" s="17"/>
      <c r="D353" s="17"/>
      <c r="E353" s="33" t="s">
        <v>343</v>
      </c>
      <c r="F353" s="22" t="s">
        <v>16</v>
      </c>
      <c r="G353" s="5">
        <v>1</v>
      </c>
      <c r="H353" s="5"/>
      <c r="I353" s="6">
        <v>38000</v>
      </c>
      <c r="J353" s="7">
        <f t="shared" si="299"/>
        <v>38000</v>
      </c>
      <c r="L353" s="129">
        <v>64287.6</v>
      </c>
      <c r="M353" s="7">
        <f t="shared" si="300"/>
        <v>64287.6</v>
      </c>
      <c r="O353" s="128">
        <v>266568.90756302519</v>
      </c>
      <c r="P353" s="7">
        <f t="shared" si="301"/>
        <v>266568.90999999997</v>
      </c>
      <c r="Q353" s="115"/>
      <c r="R353" s="122">
        <f t="shared" si="303"/>
        <v>38000</v>
      </c>
      <c r="S353" s="122">
        <f t="shared" si="304"/>
        <v>38000</v>
      </c>
      <c r="T353" s="122">
        <f t="shared" si="305"/>
        <v>38000</v>
      </c>
      <c r="U353" s="140">
        <f t="shared" si="289"/>
        <v>0</v>
      </c>
      <c r="V353" s="123">
        <f t="shared" si="295"/>
        <v>38000</v>
      </c>
      <c r="Z353" s="134">
        <f t="shared" si="306"/>
        <v>38000</v>
      </c>
      <c r="AA353" s="7">
        <f t="shared" si="307"/>
        <v>38000</v>
      </c>
    </row>
    <row r="354" spans="1:27" ht="36" x14ac:dyDescent="0.3">
      <c r="A354" s="42">
        <v>8.1280000000000001</v>
      </c>
      <c r="B354" s="17"/>
      <c r="C354" s="17"/>
      <c r="D354" s="17"/>
      <c r="E354" s="33" t="s">
        <v>344</v>
      </c>
      <c r="F354" s="22" t="s">
        <v>16</v>
      </c>
      <c r="G354" s="5">
        <v>1</v>
      </c>
      <c r="H354" s="5"/>
      <c r="I354" s="6">
        <v>34000</v>
      </c>
      <c r="J354" s="7">
        <f t="shared" si="299"/>
        <v>34000</v>
      </c>
      <c r="L354" s="129">
        <v>51924.6</v>
      </c>
      <c r="M354" s="7">
        <f t="shared" si="300"/>
        <v>51924.6</v>
      </c>
      <c r="O354" s="128">
        <v>203719.32773109243</v>
      </c>
      <c r="P354" s="7">
        <f t="shared" si="301"/>
        <v>203719.33</v>
      </c>
      <c r="Q354" s="115"/>
      <c r="R354" s="122">
        <f t="shared" si="303"/>
        <v>34000</v>
      </c>
      <c r="S354" s="122">
        <f t="shared" si="304"/>
        <v>34000</v>
      </c>
      <c r="T354" s="122">
        <f t="shared" si="305"/>
        <v>34000</v>
      </c>
      <c r="U354" s="140">
        <f t="shared" si="289"/>
        <v>0</v>
      </c>
      <c r="V354" s="123">
        <f t="shared" si="295"/>
        <v>34000</v>
      </c>
      <c r="Z354" s="134">
        <f t="shared" si="306"/>
        <v>34000</v>
      </c>
      <c r="AA354" s="7">
        <f t="shared" si="307"/>
        <v>34000</v>
      </c>
    </row>
    <row r="355" spans="1:27" ht="36" x14ac:dyDescent="0.3">
      <c r="A355" s="108"/>
      <c r="B355" s="17"/>
      <c r="C355" s="17"/>
      <c r="D355" s="17"/>
      <c r="E355" s="38" t="s">
        <v>345</v>
      </c>
      <c r="F355" s="22"/>
      <c r="G355" s="5"/>
      <c r="H355" s="5"/>
      <c r="I355" s="6"/>
      <c r="J355" s="7"/>
      <c r="L355" s="6"/>
      <c r="M355" s="7"/>
      <c r="O355" s="111"/>
      <c r="P355" s="7"/>
      <c r="Q355" s="115"/>
      <c r="R355" s="122"/>
      <c r="S355" s="122"/>
      <c r="T355" s="122"/>
      <c r="U355" s="199"/>
      <c r="V355" s="124"/>
      <c r="Z355" s="134"/>
      <c r="AA355" s="7"/>
    </row>
    <row r="356" spans="1:27" ht="36" x14ac:dyDescent="0.3">
      <c r="A356" s="108">
        <v>8.1289999999999996</v>
      </c>
      <c r="B356" s="17"/>
      <c r="C356" s="17"/>
      <c r="D356" s="17"/>
      <c r="E356" s="33" t="s">
        <v>346</v>
      </c>
      <c r="F356" s="22" t="s">
        <v>16</v>
      </c>
      <c r="G356" s="5">
        <v>1</v>
      </c>
      <c r="H356" s="5"/>
      <c r="I356" s="6">
        <v>165000</v>
      </c>
      <c r="J356" s="7">
        <f t="shared" si="299"/>
        <v>165000</v>
      </c>
      <c r="L356" s="129">
        <v>290530.5</v>
      </c>
      <c r="M356" s="7">
        <f t="shared" si="300"/>
        <v>290530.5</v>
      </c>
      <c r="O356" s="128">
        <v>309913.44537815126</v>
      </c>
      <c r="P356" s="7">
        <f t="shared" si="301"/>
        <v>309913.45</v>
      </c>
      <c r="Q356" s="115"/>
      <c r="R356" s="122">
        <f>ROUND(MIN(I356),2)</f>
        <v>165000</v>
      </c>
      <c r="S356" s="122">
        <f>ROUND(AVERAGE(I356),2)</f>
        <v>165000</v>
      </c>
      <c r="T356" s="122">
        <f>ROUND(MAX(I356),2)</f>
        <v>165000</v>
      </c>
      <c r="U356" s="140">
        <f t="shared" si="289"/>
        <v>0</v>
      </c>
      <c r="V356" s="123">
        <f t="shared" ref="V356:V357" si="308">+ROUND(AVERAGE(R356,S356),2)</f>
        <v>165000</v>
      </c>
      <c r="Z356" s="134">
        <f>V356</f>
        <v>165000</v>
      </c>
      <c r="AA356" s="7">
        <f t="shared" ref="AA356:AA357" si="309">ROUND((Z356*$G356),2)</f>
        <v>165000</v>
      </c>
    </row>
    <row r="357" spans="1:27" ht="36" x14ac:dyDescent="0.3">
      <c r="A357" s="165">
        <v>8.1300000000000008</v>
      </c>
      <c r="B357" s="17"/>
      <c r="C357" s="17"/>
      <c r="D357" s="17"/>
      <c r="E357" s="33" t="s">
        <v>347</v>
      </c>
      <c r="F357" s="22" t="s">
        <v>16</v>
      </c>
      <c r="G357" s="5">
        <v>1</v>
      </c>
      <c r="H357" s="5"/>
      <c r="I357" s="6">
        <v>195000</v>
      </c>
      <c r="J357" s="7">
        <f t="shared" si="299"/>
        <v>195000</v>
      </c>
      <c r="L357" s="129">
        <v>327619.5</v>
      </c>
      <c r="M357" s="7">
        <f t="shared" si="300"/>
        <v>327619.5</v>
      </c>
      <c r="O357" s="128">
        <v>412856.72268907563</v>
      </c>
      <c r="P357" s="7">
        <f t="shared" si="301"/>
        <v>412856.72</v>
      </c>
      <c r="Q357" s="115"/>
      <c r="R357" s="122">
        <f>ROUND(MIN(I357),2)</f>
        <v>195000</v>
      </c>
      <c r="S357" s="122">
        <f>ROUND(AVERAGE(I357),2)</f>
        <v>195000</v>
      </c>
      <c r="T357" s="122">
        <f>ROUND(MAX(I357),2)</f>
        <v>195000</v>
      </c>
      <c r="U357" s="140">
        <f t="shared" si="289"/>
        <v>0</v>
      </c>
      <c r="V357" s="123">
        <f t="shared" si="308"/>
        <v>195000</v>
      </c>
      <c r="Z357" s="134">
        <f>V357</f>
        <v>195000</v>
      </c>
      <c r="AA357" s="7">
        <f t="shared" si="309"/>
        <v>195000</v>
      </c>
    </row>
    <row r="358" spans="1:27" ht="18" x14ac:dyDescent="0.3">
      <c r="A358" s="108"/>
      <c r="B358" s="17"/>
      <c r="C358" s="17"/>
      <c r="D358" s="17"/>
      <c r="E358" s="38" t="s">
        <v>348</v>
      </c>
      <c r="F358" s="22"/>
      <c r="G358" s="5"/>
      <c r="H358" s="5"/>
      <c r="I358" s="6"/>
      <c r="J358" s="7"/>
      <c r="L358" s="6"/>
      <c r="M358" s="7"/>
      <c r="O358" s="111"/>
      <c r="P358" s="7"/>
      <c r="Q358" s="115"/>
      <c r="R358" s="122"/>
      <c r="S358" s="122"/>
      <c r="T358" s="122"/>
      <c r="U358" s="199"/>
      <c r="V358" s="124"/>
      <c r="Z358" s="134"/>
      <c r="AA358" s="7"/>
    </row>
    <row r="359" spans="1:27" ht="54" x14ac:dyDescent="0.3">
      <c r="A359" s="108">
        <v>8.1310000000000002</v>
      </c>
      <c r="B359" s="17"/>
      <c r="C359" s="17"/>
      <c r="D359" s="17"/>
      <c r="E359" s="4" t="s">
        <v>349</v>
      </c>
      <c r="F359" s="22" t="s">
        <v>16</v>
      </c>
      <c r="G359" s="5">
        <v>1</v>
      </c>
      <c r="H359" s="5"/>
      <c r="I359" s="6">
        <v>980000</v>
      </c>
      <c r="J359" s="7">
        <f t="shared" si="299"/>
        <v>980000</v>
      </c>
      <c r="L359" s="6">
        <v>1978080</v>
      </c>
      <c r="M359" s="7">
        <f t="shared" si="300"/>
        <v>1978080</v>
      </c>
      <c r="O359" s="111">
        <v>1367520.1680672271</v>
      </c>
      <c r="P359" s="7">
        <f t="shared" si="301"/>
        <v>1367520.17</v>
      </c>
      <c r="Q359" s="115"/>
      <c r="R359" s="122">
        <f>ROUND(MIN(I359,L359,O359),2)</f>
        <v>980000</v>
      </c>
      <c r="S359" s="122">
        <f t="shared" si="297"/>
        <v>1441866.72</v>
      </c>
      <c r="T359" s="122">
        <f t="shared" si="298"/>
        <v>1978080</v>
      </c>
      <c r="U359" s="119">
        <f t="shared" si="289"/>
        <v>1.0184489795918368</v>
      </c>
      <c r="V359" s="123">
        <f t="shared" ref="V359" si="310">+ROUND(AVERAGE(R359,S359),2)</f>
        <v>1210933.3600000001</v>
      </c>
      <c r="Z359" s="134">
        <f>V359</f>
        <v>1210933.3600000001</v>
      </c>
      <c r="AA359" s="7">
        <f t="shared" ref="AA359" si="311">ROUND((Z359*$G359),2)</f>
        <v>1210933.3600000001</v>
      </c>
    </row>
    <row r="360" spans="1:27" ht="18" x14ac:dyDescent="0.3">
      <c r="A360" s="108"/>
      <c r="B360" s="17"/>
      <c r="C360" s="17"/>
      <c r="D360" s="17"/>
      <c r="E360" s="38" t="s">
        <v>350</v>
      </c>
      <c r="F360" s="22"/>
      <c r="G360" s="5"/>
      <c r="H360" s="5"/>
      <c r="I360" s="6"/>
      <c r="J360" s="7"/>
      <c r="L360" s="6"/>
      <c r="M360" s="7"/>
      <c r="O360" s="111"/>
      <c r="P360" s="7"/>
      <c r="Q360" s="115"/>
      <c r="R360" s="122"/>
      <c r="S360" s="122"/>
      <c r="T360" s="122"/>
      <c r="U360" s="199"/>
      <c r="V360" s="124"/>
      <c r="Z360" s="134"/>
      <c r="AA360" s="7"/>
    </row>
    <row r="361" spans="1:27" ht="36" x14ac:dyDescent="0.3">
      <c r="A361" s="108">
        <v>8.1319999999999997</v>
      </c>
      <c r="B361" s="17"/>
      <c r="C361" s="17"/>
      <c r="D361" s="17"/>
      <c r="E361" s="33" t="s">
        <v>351</v>
      </c>
      <c r="F361" s="22" t="s">
        <v>16</v>
      </c>
      <c r="G361" s="5">
        <v>1</v>
      </c>
      <c r="H361" s="5"/>
      <c r="I361" s="6">
        <v>30000</v>
      </c>
      <c r="J361" s="7">
        <f t="shared" si="299"/>
        <v>30000</v>
      </c>
      <c r="L361" s="6">
        <v>39561.599999999999</v>
      </c>
      <c r="M361" s="7">
        <f t="shared" si="300"/>
        <v>39561.599999999999</v>
      </c>
      <c r="O361" s="111">
        <v>33592.016806722691</v>
      </c>
      <c r="P361" s="7">
        <f t="shared" si="301"/>
        <v>33592.019999999997</v>
      </c>
      <c r="Q361" s="115"/>
      <c r="R361" s="122">
        <f>ROUND(MIN(I361,L361,O361),2)</f>
        <v>30000</v>
      </c>
      <c r="S361" s="122">
        <f t="shared" si="297"/>
        <v>34384.54</v>
      </c>
      <c r="T361" s="122">
        <f t="shared" si="298"/>
        <v>39561.599999999999</v>
      </c>
      <c r="U361" s="119">
        <f t="shared" si="289"/>
        <v>0.31871999999999989</v>
      </c>
      <c r="V361" s="123">
        <f t="shared" ref="V361" si="312">+ROUND(AVERAGE(R361,S361),2)</f>
        <v>32192.27</v>
      </c>
      <c r="Z361" s="134">
        <f>V361</f>
        <v>32192.27</v>
      </c>
      <c r="AA361" s="7">
        <f t="shared" ref="AA361" si="313">ROUND((Z361*$G361),2)</f>
        <v>32192.27</v>
      </c>
    </row>
    <row r="362" spans="1:27" ht="18" x14ac:dyDescent="0.3">
      <c r="A362" s="108"/>
      <c r="B362" s="17"/>
      <c r="C362" s="17"/>
      <c r="D362" s="17"/>
      <c r="E362" s="38" t="s">
        <v>352</v>
      </c>
      <c r="F362" s="22"/>
      <c r="G362" s="5"/>
      <c r="H362" s="5"/>
      <c r="I362" s="6"/>
      <c r="J362" s="7"/>
      <c r="L362" s="6"/>
      <c r="M362" s="7"/>
      <c r="O362" s="111"/>
      <c r="P362" s="7"/>
      <c r="Q362" s="115"/>
      <c r="R362" s="122"/>
      <c r="S362" s="122"/>
      <c r="T362" s="122"/>
      <c r="U362" s="199"/>
      <c r="V362" s="124"/>
      <c r="Z362" s="134"/>
      <c r="AA362" s="7"/>
    </row>
    <row r="363" spans="1:27" ht="36" x14ac:dyDescent="0.3">
      <c r="A363" s="108">
        <v>8.1329999999999991</v>
      </c>
      <c r="B363" s="17"/>
      <c r="C363" s="17"/>
      <c r="D363" s="17"/>
      <c r="E363" s="33" t="s">
        <v>353</v>
      </c>
      <c r="F363" s="22" t="s">
        <v>12</v>
      </c>
      <c r="G363" s="5">
        <v>1</v>
      </c>
      <c r="H363" s="5"/>
      <c r="I363" s="131">
        <v>185000</v>
      </c>
      <c r="J363" s="7">
        <f t="shared" ref="J363:J379" si="314">ROUND((I363*$G363),2)</f>
        <v>185000</v>
      </c>
      <c r="L363" s="6">
        <v>593424</v>
      </c>
      <c r="M363" s="7">
        <f t="shared" ref="M363:M379" si="315">ROUND((L363*$G363),2)</f>
        <v>593424</v>
      </c>
      <c r="O363" s="111">
        <v>773700</v>
      </c>
      <c r="P363" s="7">
        <f t="shared" ref="P363:P379" si="316">ROUND((O363*$G363),2)</f>
        <v>773700</v>
      </c>
      <c r="Q363" s="115"/>
      <c r="R363" s="122">
        <f>ROUND(MIN(L363,O363),2)</f>
        <v>593424</v>
      </c>
      <c r="S363" s="122">
        <f>ROUND(AVERAGE(L363,O363),2)</f>
        <v>683562</v>
      </c>
      <c r="T363" s="122">
        <f>ROUND(MAX(L363,O363),2)</f>
        <v>773700</v>
      </c>
      <c r="U363" s="119">
        <f t="shared" ref="U363:U364" si="317">+(T363/R363)-1</f>
        <v>0.30378953328480152</v>
      </c>
      <c r="V363" s="123">
        <f t="shared" ref="V363:V364" si="318">+ROUND(AVERAGE(R363,S363),2)</f>
        <v>638493</v>
      </c>
      <c r="Z363" s="134">
        <f>V363</f>
        <v>638493</v>
      </c>
      <c r="AA363" s="7">
        <f t="shared" ref="AA363:AA364" si="319">ROUND((Z363*$G363),2)</f>
        <v>638493</v>
      </c>
    </row>
    <row r="364" spans="1:27" ht="36" x14ac:dyDescent="0.3">
      <c r="A364" s="108" t="s">
        <v>354</v>
      </c>
      <c r="B364" s="17"/>
      <c r="C364" s="17"/>
      <c r="D364" s="17"/>
      <c r="E364" s="33" t="s">
        <v>355</v>
      </c>
      <c r="F364" s="22" t="s">
        <v>12</v>
      </c>
      <c r="G364" s="5">
        <v>1</v>
      </c>
      <c r="H364" s="5"/>
      <c r="I364" s="131">
        <v>185000</v>
      </c>
      <c r="J364" s="7">
        <f t="shared" si="314"/>
        <v>185000</v>
      </c>
      <c r="L364" s="6">
        <v>445068</v>
      </c>
      <c r="M364" s="7">
        <f t="shared" si="315"/>
        <v>445068</v>
      </c>
      <c r="O364" s="111">
        <v>567813.44537815126</v>
      </c>
      <c r="P364" s="7">
        <f t="shared" si="316"/>
        <v>567813.44999999995</v>
      </c>
      <c r="Q364" s="115"/>
      <c r="R364" s="122">
        <f>ROUND(MIN(L364,O364),2)</f>
        <v>445068</v>
      </c>
      <c r="S364" s="122">
        <f>ROUND(AVERAGE(L364,O364),2)</f>
        <v>506440.72</v>
      </c>
      <c r="T364" s="122">
        <f>ROUND(MAX(L364,O364),2)</f>
        <v>567813.44999999995</v>
      </c>
      <c r="U364" s="119">
        <f t="shared" si="317"/>
        <v>0.27579032866887743</v>
      </c>
      <c r="V364" s="123">
        <f t="shared" si="318"/>
        <v>475754.36</v>
      </c>
      <c r="Z364" s="134">
        <f>V364</f>
        <v>475754.36</v>
      </c>
      <c r="AA364" s="7">
        <f t="shared" si="319"/>
        <v>475754.36</v>
      </c>
    </row>
    <row r="365" spans="1:27" ht="18" x14ac:dyDescent="0.3">
      <c r="A365" s="108"/>
      <c r="B365" s="17"/>
      <c r="C365" s="17"/>
      <c r="D365" s="17"/>
      <c r="E365" s="38" t="s">
        <v>356</v>
      </c>
      <c r="F365" s="22"/>
      <c r="G365" s="5"/>
      <c r="H365" s="5"/>
      <c r="I365" s="6"/>
      <c r="J365" s="7"/>
      <c r="L365" s="6"/>
      <c r="M365" s="7"/>
      <c r="O365" s="111"/>
      <c r="P365" s="7"/>
      <c r="Q365" s="115"/>
      <c r="R365" s="122"/>
      <c r="S365" s="122"/>
      <c r="T365" s="122"/>
      <c r="U365" s="199"/>
      <c r="V365" s="124"/>
      <c r="Z365" s="134"/>
      <c r="AA365" s="7"/>
    </row>
    <row r="366" spans="1:27" ht="18" x14ac:dyDescent="0.3">
      <c r="A366" s="108">
        <v>8.1349999999999998</v>
      </c>
      <c r="B366" s="17"/>
      <c r="C366" s="17"/>
      <c r="D366" s="17"/>
      <c r="E366" s="33" t="s">
        <v>357</v>
      </c>
      <c r="F366" s="22" t="s">
        <v>18</v>
      </c>
      <c r="G366" s="5">
        <v>1</v>
      </c>
      <c r="H366" s="5"/>
      <c r="I366" s="6">
        <v>58000</v>
      </c>
      <c r="J366" s="7">
        <f t="shared" si="314"/>
        <v>58000</v>
      </c>
      <c r="L366" s="129">
        <v>135993</v>
      </c>
      <c r="M366" s="7">
        <f t="shared" si="315"/>
        <v>135993</v>
      </c>
      <c r="O366" s="111">
        <v>46595.378151260506</v>
      </c>
      <c r="P366" s="7">
        <f t="shared" si="316"/>
        <v>46595.38</v>
      </c>
      <c r="Q366" s="115"/>
      <c r="R366" s="122">
        <f>ROUND(MIN(I366,O366),2)</f>
        <v>46595.38</v>
      </c>
      <c r="S366" s="122">
        <f>ROUND(AVERAGE(I366,O366),2)</f>
        <v>52297.69</v>
      </c>
      <c r="T366" s="122">
        <f>ROUND(MAX(I366,O366),2)</f>
        <v>58000</v>
      </c>
      <c r="U366" s="133">
        <f t="shared" ref="U366:U379" si="320">+(T366/R366)-1</f>
        <v>0.24475860053078224</v>
      </c>
      <c r="V366" s="123">
        <f t="shared" ref="V366" si="321">+ROUND(AVERAGE(R366,S366),2)</f>
        <v>49446.54</v>
      </c>
      <c r="Z366" s="134">
        <f>T366</f>
        <v>58000</v>
      </c>
      <c r="AA366" s="7">
        <f t="shared" ref="AA366:AA377" si="322">ROUND((Z366*$G366),2)</f>
        <v>58000</v>
      </c>
    </row>
    <row r="367" spans="1:27" ht="18" x14ac:dyDescent="0.3">
      <c r="A367" s="108">
        <v>8.1359999999999992</v>
      </c>
      <c r="B367" s="17"/>
      <c r="C367" s="17"/>
      <c r="D367" s="17"/>
      <c r="E367" s="33" t="s">
        <v>358</v>
      </c>
      <c r="F367" s="22" t="s">
        <v>18</v>
      </c>
      <c r="G367" s="5">
        <v>1</v>
      </c>
      <c r="H367" s="5"/>
      <c r="I367" s="6">
        <v>75000</v>
      </c>
      <c r="J367" s="7">
        <f t="shared" si="314"/>
        <v>75000</v>
      </c>
      <c r="L367" s="129">
        <v>216352.5</v>
      </c>
      <c r="M367" s="7">
        <f t="shared" si="315"/>
        <v>216352.5</v>
      </c>
      <c r="O367" s="111">
        <v>98608.823529411777</v>
      </c>
      <c r="P367" s="7">
        <f t="shared" si="316"/>
        <v>98608.82</v>
      </c>
      <c r="Q367" s="115"/>
      <c r="R367" s="122">
        <f>ROUND(MIN(I367,O367),2)</f>
        <v>75000</v>
      </c>
      <c r="S367" s="122">
        <f>ROUND(AVERAGE(I367,O367),2)</f>
        <v>86804.41</v>
      </c>
      <c r="T367" s="122">
        <f>ROUND(MAX(I367,O367),2)</f>
        <v>98608.82</v>
      </c>
      <c r="U367" s="119">
        <f t="shared" si="320"/>
        <v>0.3147842666666667</v>
      </c>
      <c r="V367" s="123">
        <f t="shared" ref="V367:V377" si="323">+ROUND(AVERAGE(R367,S367),2)</f>
        <v>80902.210000000006</v>
      </c>
      <c r="Z367" s="134">
        <f>V367</f>
        <v>80902.210000000006</v>
      </c>
      <c r="AA367" s="7">
        <f t="shared" si="322"/>
        <v>80902.210000000006</v>
      </c>
    </row>
    <row r="368" spans="1:27" ht="18" x14ac:dyDescent="0.3">
      <c r="A368" s="108">
        <v>8.1370000000000005</v>
      </c>
      <c r="B368" s="17"/>
      <c r="C368" s="17"/>
      <c r="D368" s="17"/>
      <c r="E368" s="33" t="s">
        <v>359</v>
      </c>
      <c r="F368" s="22" t="s">
        <v>18</v>
      </c>
      <c r="G368" s="5">
        <v>1</v>
      </c>
      <c r="H368" s="5"/>
      <c r="I368" s="6">
        <v>98000</v>
      </c>
      <c r="J368" s="7">
        <f t="shared" si="314"/>
        <v>98000</v>
      </c>
      <c r="L368" s="129">
        <v>333801</v>
      </c>
      <c r="M368" s="7">
        <f t="shared" si="315"/>
        <v>333801</v>
      </c>
      <c r="O368" s="128">
        <v>167960.08403361344</v>
      </c>
      <c r="P368" s="7">
        <f t="shared" si="316"/>
        <v>167960.08</v>
      </c>
      <c r="Q368" s="115"/>
      <c r="R368" s="122">
        <f>ROUND(MIN(I368),2)</f>
        <v>98000</v>
      </c>
      <c r="S368" s="122">
        <f>ROUND(AVERAGE(I368),2)</f>
        <v>98000</v>
      </c>
      <c r="T368" s="122">
        <f>ROUND(MAX(I368),2)</f>
        <v>98000</v>
      </c>
      <c r="U368" s="140">
        <f t="shared" si="320"/>
        <v>0</v>
      </c>
      <c r="V368" s="123">
        <f t="shared" si="323"/>
        <v>98000</v>
      </c>
      <c r="Z368" s="134">
        <f>V368</f>
        <v>98000</v>
      </c>
      <c r="AA368" s="7">
        <f t="shared" si="322"/>
        <v>98000</v>
      </c>
    </row>
    <row r="369" spans="1:27" ht="18" x14ac:dyDescent="0.3">
      <c r="A369" s="108">
        <v>8.1379999999999999</v>
      </c>
      <c r="B369" s="17"/>
      <c r="C369" s="17"/>
      <c r="D369" s="17"/>
      <c r="E369" s="33" t="s">
        <v>360</v>
      </c>
      <c r="F369" s="22" t="s">
        <v>18</v>
      </c>
      <c r="G369" s="5">
        <v>1</v>
      </c>
      <c r="H369" s="5"/>
      <c r="I369" s="6">
        <v>62000</v>
      </c>
      <c r="J369" s="7">
        <f t="shared" si="314"/>
        <v>62000</v>
      </c>
      <c r="L369" s="129">
        <v>154537.5</v>
      </c>
      <c r="M369" s="7">
        <f t="shared" si="315"/>
        <v>154537.5</v>
      </c>
      <c r="O369" s="111">
        <v>54180.672268907569</v>
      </c>
      <c r="P369" s="7">
        <f t="shared" si="316"/>
        <v>54180.67</v>
      </c>
      <c r="Q369" s="115"/>
      <c r="R369" s="122">
        <f>ROUND(MIN(I369,O369),2)</f>
        <v>54180.67</v>
      </c>
      <c r="S369" s="122">
        <f>ROUND(AVERAGE(I369,O369),2)</f>
        <v>58090.34</v>
      </c>
      <c r="T369" s="122">
        <f>ROUND(MAX(I369,O369),2)</f>
        <v>62000</v>
      </c>
      <c r="U369" s="133">
        <f t="shared" si="320"/>
        <v>0.14431955160392085</v>
      </c>
      <c r="V369" s="123">
        <f t="shared" si="323"/>
        <v>56135.51</v>
      </c>
      <c r="Z369" s="134">
        <f>T369</f>
        <v>62000</v>
      </c>
      <c r="AA369" s="7">
        <f t="shared" si="322"/>
        <v>62000</v>
      </c>
    </row>
    <row r="370" spans="1:27" ht="18" x14ac:dyDescent="0.3">
      <c r="A370" s="108">
        <v>8.1389999999999993</v>
      </c>
      <c r="B370" s="17"/>
      <c r="C370" s="17"/>
      <c r="D370" s="17"/>
      <c r="E370" s="33" t="s">
        <v>361</v>
      </c>
      <c r="F370" s="22" t="s">
        <v>18</v>
      </c>
      <c r="G370" s="5">
        <v>1</v>
      </c>
      <c r="H370" s="5"/>
      <c r="I370" s="6">
        <v>82000</v>
      </c>
      <c r="J370" s="7">
        <f t="shared" si="314"/>
        <v>82000</v>
      </c>
      <c r="L370" s="129">
        <v>241078.5</v>
      </c>
      <c r="M370" s="7">
        <f t="shared" si="315"/>
        <v>241078.5</v>
      </c>
      <c r="O370" s="111">
        <v>117030.25210084034</v>
      </c>
      <c r="P370" s="7">
        <f t="shared" si="316"/>
        <v>117030.25</v>
      </c>
      <c r="Q370" s="115"/>
      <c r="R370" s="122">
        <f>ROUND(MIN(I370,O370),2)</f>
        <v>82000</v>
      </c>
      <c r="S370" s="122">
        <f>ROUND(AVERAGE(I370,O370),2)</f>
        <v>99515.13</v>
      </c>
      <c r="T370" s="122">
        <f>ROUND(MAX(I370,O370),2)</f>
        <v>117030.25</v>
      </c>
      <c r="U370" s="119">
        <f t="shared" si="320"/>
        <v>0.42719817073170741</v>
      </c>
      <c r="V370" s="123">
        <f t="shared" si="323"/>
        <v>90757.57</v>
      </c>
      <c r="Z370" s="134">
        <f t="shared" ref="Z370:Z377" si="324">V370</f>
        <v>90757.57</v>
      </c>
      <c r="AA370" s="7">
        <f t="shared" si="322"/>
        <v>90757.57</v>
      </c>
    </row>
    <row r="371" spans="1:27" ht="18" x14ac:dyDescent="0.3">
      <c r="A371" s="165">
        <v>8.14</v>
      </c>
      <c r="B371" s="17"/>
      <c r="C371" s="17"/>
      <c r="D371" s="17"/>
      <c r="E371" s="33" t="s">
        <v>362</v>
      </c>
      <c r="F371" s="22" t="s">
        <v>18</v>
      </c>
      <c r="G371" s="5">
        <v>1</v>
      </c>
      <c r="H371" s="5"/>
      <c r="I371" s="6">
        <v>105000</v>
      </c>
      <c r="J371" s="7">
        <f t="shared" si="314"/>
        <v>105000</v>
      </c>
      <c r="L371" s="129">
        <v>364708.5</v>
      </c>
      <c r="M371" s="7">
        <f t="shared" si="315"/>
        <v>364708.5</v>
      </c>
      <c r="O371" s="128">
        <v>289324.78991596639</v>
      </c>
      <c r="P371" s="7">
        <f t="shared" si="316"/>
        <v>289324.78999999998</v>
      </c>
      <c r="Q371" s="115"/>
      <c r="R371" s="122">
        <f>ROUND(MIN(I371),2)</f>
        <v>105000</v>
      </c>
      <c r="S371" s="122">
        <f>ROUND(AVERAGE(I371),2)</f>
        <v>105000</v>
      </c>
      <c r="T371" s="122">
        <f>ROUND(MAX(I371),2)</f>
        <v>105000</v>
      </c>
      <c r="U371" s="140">
        <f t="shared" si="320"/>
        <v>0</v>
      </c>
      <c r="V371" s="123">
        <f t="shared" si="323"/>
        <v>105000</v>
      </c>
      <c r="Z371" s="134">
        <f t="shared" si="324"/>
        <v>105000</v>
      </c>
      <c r="AA371" s="7">
        <f t="shared" si="322"/>
        <v>105000</v>
      </c>
    </row>
    <row r="372" spans="1:27" ht="18" x14ac:dyDescent="0.3">
      <c r="A372" s="108">
        <v>8.141</v>
      </c>
      <c r="B372" s="17"/>
      <c r="C372" s="17"/>
      <c r="D372" s="17"/>
      <c r="E372" s="33" t="s">
        <v>363</v>
      </c>
      <c r="F372" s="22" t="s">
        <v>18</v>
      </c>
      <c r="G372" s="5">
        <v>1</v>
      </c>
      <c r="H372" s="5"/>
      <c r="I372" s="6">
        <v>66000</v>
      </c>
      <c r="J372" s="7">
        <f t="shared" si="314"/>
        <v>66000</v>
      </c>
      <c r="L372" s="129">
        <v>185445</v>
      </c>
      <c r="M372" s="7">
        <f t="shared" si="315"/>
        <v>185445</v>
      </c>
      <c r="O372" s="111">
        <v>104026.89075630253</v>
      </c>
      <c r="P372" s="7">
        <f t="shared" si="316"/>
        <v>104026.89</v>
      </c>
      <c r="Q372" s="115"/>
      <c r="R372" s="122">
        <f>ROUND(MIN(I372,O372),2)</f>
        <v>66000</v>
      </c>
      <c r="S372" s="122">
        <f>ROUND(AVERAGE(I372,O372),2)</f>
        <v>85013.45</v>
      </c>
      <c r="T372" s="122">
        <f>ROUND(MAX(I372,O372),2)</f>
        <v>104026.89</v>
      </c>
      <c r="U372" s="119">
        <f t="shared" si="320"/>
        <v>0.57616500000000004</v>
      </c>
      <c r="V372" s="123">
        <f t="shared" si="323"/>
        <v>75506.73</v>
      </c>
      <c r="Z372" s="134">
        <f t="shared" si="324"/>
        <v>75506.73</v>
      </c>
      <c r="AA372" s="7">
        <f t="shared" si="322"/>
        <v>75506.73</v>
      </c>
    </row>
    <row r="373" spans="1:27" ht="18" x14ac:dyDescent="0.3">
      <c r="A373" s="108">
        <v>8.1419999999999995</v>
      </c>
      <c r="B373" s="17"/>
      <c r="C373" s="17"/>
      <c r="D373" s="17"/>
      <c r="E373" s="33" t="s">
        <v>364</v>
      </c>
      <c r="F373" s="22" t="s">
        <v>18</v>
      </c>
      <c r="G373" s="5">
        <v>1</v>
      </c>
      <c r="H373" s="5"/>
      <c r="I373" s="6">
        <v>90000</v>
      </c>
      <c r="J373" s="7">
        <f t="shared" si="314"/>
        <v>90000</v>
      </c>
      <c r="L373" s="129">
        <v>284349</v>
      </c>
      <c r="M373" s="7">
        <f t="shared" si="315"/>
        <v>284349</v>
      </c>
      <c r="O373" s="128">
        <v>206970.16806722688</v>
      </c>
      <c r="P373" s="7">
        <f t="shared" si="316"/>
        <v>206970.17</v>
      </c>
      <c r="Q373" s="115"/>
      <c r="R373" s="122">
        <f>ROUND(MIN(I373),2)</f>
        <v>90000</v>
      </c>
      <c r="S373" s="122">
        <f>ROUND(AVERAGE(I373),2)</f>
        <v>90000</v>
      </c>
      <c r="T373" s="122">
        <f>ROUND(MAX(I373),2)</f>
        <v>90000</v>
      </c>
      <c r="U373" s="140">
        <f t="shared" si="320"/>
        <v>0</v>
      </c>
      <c r="V373" s="123">
        <f t="shared" si="323"/>
        <v>90000</v>
      </c>
      <c r="Z373" s="134">
        <f t="shared" si="324"/>
        <v>90000</v>
      </c>
      <c r="AA373" s="7">
        <f t="shared" si="322"/>
        <v>90000</v>
      </c>
    </row>
    <row r="374" spans="1:27" ht="18" x14ac:dyDescent="0.3">
      <c r="A374" s="108">
        <v>8.1430000000000007</v>
      </c>
      <c r="B374" s="17"/>
      <c r="C374" s="17"/>
      <c r="D374" s="17"/>
      <c r="E374" s="33" t="s">
        <v>365</v>
      </c>
      <c r="F374" s="22" t="s">
        <v>18</v>
      </c>
      <c r="G374" s="5">
        <v>1</v>
      </c>
      <c r="H374" s="5"/>
      <c r="I374" s="6">
        <v>118000</v>
      </c>
      <c r="J374" s="7">
        <f t="shared" si="314"/>
        <v>118000</v>
      </c>
      <c r="L374" s="129">
        <v>407979</v>
      </c>
      <c r="M374" s="7">
        <f t="shared" si="315"/>
        <v>407979</v>
      </c>
      <c r="O374" s="128">
        <v>322916.80672268913</v>
      </c>
      <c r="P374" s="7">
        <f t="shared" si="316"/>
        <v>322916.81</v>
      </c>
      <c r="Q374" s="115"/>
      <c r="R374" s="122">
        <f>ROUND(MIN(I374),2)</f>
        <v>118000</v>
      </c>
      <c r="S374" s="122">
        <f>ROUND(AVERAGE(I374),2)</f>
        <v>118000</v>
      </c>
      <c r="T374" s="122">
        <f>ROUND(MAX(I374),2)</f>
        <v>118000</v>
      </c>
      <c r="U374" s="140">
        <f t="shared" si="320"/>
        <v>0</v>
      </c>
      <c r="V374" s="123">
        <f t="shared" si="323"/>
        <v>118000</v>
      </c>
      <c r="Z374" s="134">
        <f t="shared" si="324"/>
        <v>118000</v>
      </c>
      <c r="AA374" s="7">
        <f t="shared" si="322"/>
        <v>118000</v>
      </c>
    </row>
    <row r="375" spans="1:27" ht="18" x14ac:dyDescent="0.3">
      <c r="A375" s="108">
        <v>8.1439999999999895</v>
      </c>
      <c r="B375" s="17"/>
      <c r="C375" s="17"/>
      <c r="D375" s="17"/>
      <c r="E375" s="33" t="s">
        <v>366</v>
      </c>
      <c r="F375" s="22" t="s">
        <v>18</v>
      </c>
      <c r="G375" s="5">
        <v>1</v>
      </c>
      <c r="H375" s="5"/>
      <c r="I375" s="6">
        <v>72000</v>
      </c>
      <c r="J375" s="7">
        <f t="shared" si="314"/>
        <v>72000</v>
      </c>
      <c r="L375" s="129">
        <v>210171</v>
      </c>
      <c r="M375" s="7">
        <f t="shared" si="315"/>
        <v>210171</v>
      </c>
      <c r="O375" s="128">
        <v>175545.37815126052</v>
      </c>
      <c r="P375" s="7">
        <f t="shared" si="316"/>
        <v>175545.38</v>
      </c>
      <c r="Q375" s="115"/>
      <c r="R375" s="122">
        <f>ROUND(MIN(I375),2)</f>
        <v>72000</v>
      </c>
      <c r="S375" s="122">
        <f>ROUND(AVERAGE(I375),2)</f>
        <v>72000</v>
      </c>
      <c r="T375" s="122">
        <f>ROUND(MAX(I375),2)</f>
        <v>72000</v>
      </c>
      <c r="U375" s="140">
        <f t="shared" si="320"/>
        <v>0</v>
      </c>
      <c r="V375" s="123">
        <f t="shared" si="323"/>
        <v>72000</v>
      </c>
      <c r="Z375" s="134">
        <f t="shared" si="324"/>
        <v>72000</v>
      </c>
      <c r="AA375" s="7">
        <f t="shared" si="322"/>
        <v>72000</v>
      </c>
    </row>
    <row r="376" spans="1:27" ht="18" x14ac:dyDescent="0.3">
      <c r="A376" s="108">
        <v>8.1449999999999907</v>
      </c>
      <c r="B376" s="17"/>
      <c r="C376" s="17"/>
      <c r="D376" s="17"/>
      <c r="E376" s="33" t="s">
        <v>367</v>
      </c>
      <c r="F376" s="22" t="s">
        <v>18</v>
      </c>
      <c r="G376" s="5">
        <v>1</v>
      </c>
      <c r="H376" s="5"/>
      <c r="I376" s="6">
        <v>98000</v>
      </c>
      <c r="J376" s="7">
        <f t="shared" si="314"/>
        <v>98000</v>
      </c>
      <c r="L376" s="129">
        <v>321438</v>
      </c>
      <c r="M376" s="7">
        <f t="shared" si="315"/>
        <v>321438</v>
      </c>
      <c r="O376" s="128">
        <v>287157.56302521011</v>
      </c>
      <c r="P376" s="7">
        <f t="shared" si="316"/>
        <v>287157.56</v>
      </c>
      <c r="Q376" s="115"/>
      <c r="R376" s="122">
        <f>ROUND(MIN(I376),2)</f>
        <v>98000</v>
      </c>
      <c r="S376" s="122">
        <f>ROUND(AVERAGE(I376),2)</f>
        <v>98000</v>
      </c>
      <c r="T376" s="122">
        <f>ROUND(MAX(I376),2)</f>
        <v>98000</v>
      </c>
      <c r="U376" s="140">
        <f t="shared" si="320"/>
        <v>0</v>
      </c>
      <c r="V376" s="123">
        <f t="shared" si="323"/>
        <v>98000</v>
      </c>
      <c r="Z376" s="134">
        <f t="shared" si="324"/>
        <v>98000</v>
      </c>
      <c r="AA376" s="7">
        <f t="shared" si="322"/>
        <v>98000</v>
      </c>
    </row>
    <row r="377" spans="1:27" ht="18" x14ac:dyDescent="0.3">
      <c r="A377" s="108">
        <v>8.1459999999999901</v>
      </c>
      <c r="B377" s="17"/>
      <c r="C377" s="17"/>
      <c r="D377" s="17"/>
      <c r="E377" s="33" t="s">
        <v>368</v>
      </c>
      <c r="F377" s="22" t="s">
        <v>18</v>
      </c>
      <c r="G377" s="5">
        <v>1</v>
      </c>
      <c r="H377" s="5"/>
      <c r="I377" s="6">
        <v>125000</v>
      </c>
      <c r="J377" s="7">
        <f t="shared" si="314"/>
        <v>125000</v>
      </c>
      <c r="L377" s="129">
        <v>469794</v>
      </c>
      <c r="M377" s="7">
        <f t="shared" si="315"/>
        <v>469794</v>
      </c>
      <c r="O377" s="128">
        <v>477873.5294117647</v>
      </c>
      <c r="P377" s="7">
        <f t="shared" si="316"/>
        <v>477873.53</v>
      </c>
      <c r="Q377" s="115"/>
      <c r="R377" s="122">
        <f>ROUND(MIN(I377),2)</f>
        <v>125000</v>
      </c>
      <c r="S377" s="122">
        <f>ROUND(AVERAGE(I377),2)</f>
        <v>125000</v>
      </c>
      <c r="T377" s="122">
        <f>ROUND(MAX(I377),2)</f>
        <v>125000</v>
      </c>
      <c r="U377" s="140">
        <f t="shared" si="320"/>
        <v>0</v>
      </c>
      <c r="V377" s="123">
        <f t="shared" si="323"/>
        <v>125000</v>
      </c>
      <c r="Z377" s="134">
        <f t="shared" si="324"/>
        <v>125000</v>
      </c>
      <c r="AA377" s="7">
        <f t="shared" si="322"/>
        <v>125000</v>
      </c>
    </row>
    <row r="378" spans="1:27" ht="18" x14ac:dyDescent="0.3">
      <c r="A378" s="108"/>
      <c r="B378" s="17"/>
      <c r="C378" s="17"/>
      <c r="D378" s="17"/>
      <c r="E378" s="38" t="s">
        <v>369</v>
      </c>
      <c r="F378" s="22"/>
      <c r="G378" s="5"/>
      <c r="H378" s="5"/>
      <c r="I378" s="6"/>
      <c r="J378" s="7"/>
      <c r="L378" s="6"/>
      <c r="M378" s="7"/>
      <c r="O378" s="111"/>
      <c r="P378" s="7"/>
      <c r="Q378" s="115"/>
      <c r="R378" s="124"/>
      <c r="S378" s="124"/>
      <c r="T378" s="124"/>
      <c r="U378" s="199"/>
      <c r="V378" s="124"/>
      <c r="Z378" s="134"/>
      <c r="AA378" s="7"/>
    </row>
    <row r="379" spans="1:27" ht="54" x14ac:dyDescent="0.3">
      <c r="A379" s="108">
        <v>8.1470000000000002</v>
      </c>
      <c r="B379" s="17"/>
      <c r="C379" s="17"/>
      <c r="D379" s="17"/>
      <c r="E379" s="4" t="s">
        <v>370</v>
      </c>
      <c r="F379" s="22" t="s">
        <v>12</v>
      </c>
      <c r="G379" s="5">
        <v>1</v>
      </c>
      <c r="H379" s="5"/>
      <c r="I379" s="6">
        <v>48000</v>
      </c>
      <c r="J379" s="7">
        <f t="shared" si="314"/>
        <v>48000</v>
      </c>
      <c r="L379" s="6">
        <v>92722.5</v>
      </c>
      <c r="M379" s="7">
        <f t="shared" si="315"/>
        <v>92722.5</v>
      </c>
      <c r="O379" s="128">
        <v>464870.16806722694</v>
      </c>
      <c r="P379" s="7">
        <f t="shared" si="316"/>
        <v>464870.17</v>
      </c>
      <c r="Q379" s="115"/>
      <c r="R379" s="122">
        <f>ROUND(MIN(I379,L379),2)</f>
        <v>48000</v>
      </c>
      <c r="S379" s="122">
        <f>ROUND(AVERAGE(I379,L379),2)</f>
        <v>70361.25</v>
      </c>
      <c r="T379" s="122">
        <f>ROUND(MAX(I379,L379),2)</f>
        <v>92722.5</v>
      </c>
      <c r="U379" s="119">
        <f t="shared" si="320"/>
        <v>0.93171874999999993</v>
      </c>
      <c r="V379" s="123">
        <f t="shared" ref="V379" si="325">+ROUND(AVERAGE(R379,S379),2)</f>
        <v>59180.63</v>
      </c>
      <c r="Z379" s="134">
        <f>V379</f>
        <v>59180.63</v>
      </c>
      <c r="AA379" s="7">
        <f t="shared" ref="AA379" si="326">ROUND((Z379*$G379),2)</f>
        <v>59180.63</v>
      </c>
    </row>
    <row r="380" spans="1:27" x14ac:dyDescent="0.3">
      <c r="A380" s="350" t="s">
        <v>84</v>
      </c>
      <c r="B380" s="351"/>
      <c r="C380" s="351"/>
      <c r="D380" s="9"/>
      <c r="E380" s="10"/>
      <c r="F380" s="11"/>
      <c r="G380" s="5"/>
      <c r="H380" s="5"/>
      <c r="I380" s="6"/>
      <c r="J380" s="12">
        <f>ROUND(SUM(J216:J379),2)</f>
        <v>694390900</v>
      </c>
      <c r="L380" s="6"/>
      <c r="M380" s="12">
        <f>ROUND(SUM(M216:M379),2)</f>
        <v>797566183.04999995</v>
      </c>
      <c r="O380" s="6"/>
      <c r="P380" s="12">
        <f>ROUND(SUM(P216:P379),2)</f>
        <v>586850366.63999999</v>
      </c>
      <c r="Q380" s="63"/>
      <c r="R380" s="124"/>
      <c r="S380" s="124"/>
      <c r="T380" s="124"/>
      <c r="U380" s="199"/>
      <c r="V380" s="124"/>
      <c r="Z380" s="135"/>
      <c r="AA380" s="12">
        <f>ROUND(SUM(AA216:AA379),2)</f>
        <v>607282024.71000004</v>
      </c>
    </row>
    <row r="381" spans="1:27" ht="18" x14ac:dyDescent="0.3">
      <c r="A381" s="39">
        <v>9</v>
      </c>
      <c r="B381" s="17"/>
      <c r="C381" s="17"/>
      <c r="D381" s="17"/>
      <c r="E381" s="40" t="s">
        <v>371</v>
      </c>
      <c r="F381" s="39"/>
      <c r="G381" s="5"/>
      <c r="H381" s="5"/>
      <c r="I381" s="6"/>
      <c r="J381" s="7"/>
      <c r="L381" s="6"/>
      <c r="M381" s="7"/>
      <c r="O381" s="6"/>
      <c r="P381" s="7"/>
      <c r="Q381" s="115"/>
      <c r="R381" s="124"/>
      <c r="S381" s="124"/>
      <c r="T381" s="124"/>
      <c r="U381" s="199"/>
      <c r="V381" s="124"/>
      <c r="Z381" s="135"/>
      <c r="AA381" s="7"/>
    </row>
    <row r="382" spans="1:27" ht="18" x14ac:dyDescent="0.3">
      <c r="A382" s="22"/>
      <c r="B382" s="17"/>
      <c r="C382" s="17"/>
      <c r="D382" s="17"/>
      <c r="E382" s="35"/>
      <c r="F382" s="41"/>
      <c r="G382" s="5"/>
      <c r="H382" s="5"/>
      <c r="I382" s="6"/>
      <c r="J382" s="7"/>
      <c r="L382" s="6"/>
      <c r="M382" s="7"/>
      <c r="O382" s="6"/>
      <c r="P382" s="7"/>
      <c r="Q382" s="115"/>
      <c r="R382" s="124"/>
      <c r="S382" s="124"/>
      <c r="T382" s="124"/>
      <c r="U382" s="199"/>
      <c r="V382" s="124"/>
      <c r="Z382" s="135"/>
      <c r="AA382" s="7"/>
    </row>
    <row r="383" spans="1:27" ht="36" x14ac:dyDescent="0.3">
      <c r="A383" s="21">
        <v>9.1</v>
      </c>
      <c r="B383" s="17"/>
      <c r="C383" s="17"/>
      <c r="D383" s="17"/>
      <c r="E383" s="4" t="s">
        <v>372</v>
      </c>
      <c r="F383" s="22" t="s">
        <v>18</v>
      </c>
      <c r="G383" s="5">
        <v>1</v>
      </c>
      <c r="H383" s="5"/>
      <c r="I383" s="129">
        <v>45000</v>
      </c>
      <c r="J383" s="7">
        <f t="shared" ref="J383:J405" si="327">ROUND((I383*$G383),2)</f>
        <v>45000</v>
      </c>
      <c r="L383" s="6">
        <v>16317.923699999999</v>
      </c>
      <c r="M383" s="7">
        <f t="shared" ref="M383:M405" si="328">ROUND((L383*$G383),2)</f>
        <v>16317.92</v>
      </c>
      <c r="O383" s="128">
        <v>85605.462184873948</v>
      </c>
      <c r="P383" s="7">
        <f t="shared" ref="P383:P405" si="329">ROUND((O383*$G383),2)</f>
        <v>85605.46</v>
      </c>
      <c r="Q383" s="115"/>
      <c r="R383" s="122">
        <f>ROUND(MIN(L383),2)</f>
        <v>16317.92</v>
      </c>
      <c r="S383" s="122">
        <f>ROUND(AVERAGE(L383),2)</f>
        <v>16317.92</v>
      </c>
      <c r="T383" s="122">
        <f>ROUND(MAX(L383),2)</f>
        <v>16317.92</v>
      </c>
      <c r="U383" s="140">
        <f t="shared" ref="U383:U405" si="330">+(T383/R383)-1</f>
        <v>0</v>
      </c>
      <c r="V383" s="123">
        <f t="shared" ref="V383" si="331">+ROUND(AVERAGE(R383,S383),2)</f>
        <v>16317.92</v>
      </c>
      <c r="Z383" s="134">
        <f t="shared" ref="Z383:Z388" si="332">V383</f>
        <v>16317.92</v>
      </c>
      <c r="AA383" s="7">
        <f t="shared" ref="AA383:AA405" si="333">ROUND((Z383*$G383),2)</f>
        <v>16317.92</v>
      </c>
    </row>
    <row r="384" spans="1:27" ht="54" x14ac:dyDescent="0.3">
      <c r="A384" s="21">
        <v>9.1999999999999993</v>
      </c>
      <c r="B384" s="17"/>
      <c r="C384" s="17"/>
      <c r="D384" s="17"/>
      <c r="E384" s="4" t="s">
        <v>373</v>
      </c>
      <c r="F384" s="22" t="s">
        <v>16</v>
      </c>
      <c r="G384" s="5">
        <v>1</v>
      </c>
      <c r="H384" s="5"/>
      <c r="I384" s="129">
        <v>32000</v>
      </c>
      <c r="J384" s="7">
        <f t="shared" si="327"/>
        <v>32000</v>
      </c>
      <c r="L384" s="6">
        <v>15861.728999999999</v>
      </c>
      <c r="M384" s="7">
        <f t="shared" si="328"/>
        <v>15861.73</v>
      </c>
      <c r="O384" s="128">
        <v>67184.033613445383</v>
      </c>
      <c r="P384" s="7">
        <f t="shared" si="329"/>
        <v>67184.03</v>
      </c>
      <c r="Q384" s="115"/>
      <c r="R384" s="122">
        <f>ROUND(MIN(L384),2)</f>
        <v>15861.73</v>
      </c>
      <c r="S384" s="122">
        <f>ROUND(AVERAGE(L384),2)</f>
        <v>15861.73</v>
      </c>
      <c r="T384" s="122">
        <f>ROUND(MAX(L384),2)</f>
        <v>15861.73</v>
      </c>
      <c r="U384" s="140">
        <f t="shared" si="330"/>
        <v>0</v>
      </c>
      <c r="V384" s="123">
        <f t="shared" ref="V384:V405" si="334">+ROUND(AVERAGE(R384,S384),2)</f>
        <v>15861.73</v>
      </c>
      <c r="Z384" s="134">
        <f t="shared" si="332"/>
        <v>15861.73</v>
      </c>
      <c r="AA384" s="7">
        <f t="shared" si="333"/>
        <v>15861.73</v>
      </c>
    </row>
    <row r="385" spans="1:27" ht="54" x14ac:dyDescent="0.3">
      <c r="A385" s="21">
        <v>9.3000000000000007</v>
      </c>
      <c r="B385" s="17"/>
      <c r="C385" s="17"/>
      <c r="D385" s="17"/>
      <c r="E385" s="4" t="s">
        <v>374</v>
      </c>
      <c r="F385" s="22" t="s">
        <v>16</v>
      </c>
      <c r="G385" s="5">
        <v>1</v>
      </c>
      <c r="H385" s="5"/>
      <c r="I385" s="129">
        <v>38000</v>
      </c>
      <c r="J385" s="7">
        <f t="shared" si="327"/>
        <v>38000</v>
      </c>
      <c r="L385" s="6">
        <v>16892.803200000002</v>
      </c>
      <c r="M385" s="7">
        <f t="shared" si="328"/>
        <v>16892.8</v>
      </c>
      <c r="O385" s="128">
        <v>98608.823529411777</v>
      </c>
      <c r="P385" s="7">
        <f t="shared" si="329"/>
        <v>98608.82</v>
      </c>
      <c r="Q385" s="115"/>
      <c r="R385" s="122">
        <f>ROUND(MIN(L385),2)</f>
        <v>16892.8</v>
      </c>
      <c r="S385" s="122">
        <f>ROUND(AVERAGE(L385),2)</f>
        <v>16892.8</v>
      </c>
      <c r="T385" s="122">
        <f>ROUND(MAX(L385),2)</f>
        <v>16892.8</v>
      </c>
      <c r="U385" s="140">
        <f t="shared" si="330"/>
        <v>0</v>
      </c>
      <c r="V385" s="123">
        <f t="shared" si="334"/>
        <v>16892.8</v>
      </c>
      <c r="Z385" s="134">
        <f t="shared" si="332"/>
        <v>16892.8</v>
      </c>
      <c r="AA385" s="7">
        <f t="shared" si="333"/>
        <v>16892.8</v>
      </c>
    </row>
    <row r="386" spans="1:27" ht="54" x14ac:dyDescent="0.3">
      <c r="A386" s="21">
        <v>9.4</v>
      </c>
      <c r="B386" s="17"/>
      <c r="C386" s="17"/>
      <c r="D386" s="17"/>
      <c r="E386" s="4" t="s">
        <v>375</v>
      </c>
      <c r="F386" s="22" t="s">
        <v>16</v>
      </c>
      <c r="G386" s="5">
        <v>1</v>
      </c>
      <c r="H386" s="5"/>
      <c r="I386" s="6">
        <v>26000</v>
      </c>
      <c r="J386" s="7">
        <f t="shared" si="327"/>
        <v>26000</v>
      </c>
      <c r="L386" s="6">
        <v>13586.937</v>
      </c>
      <c r="M386" s="7">
        <f t="shared" si="328"/>
        <v>13586.94</v>
      </c>
      <c r="O386" s="128">
        <v>43344.537815126052</v>
      </c>
      <c r="P386" s="7">
        <f t="shared" si="329"/>
        <v>43344.54</v>
      </c>
      <c r="Q386" s="115"/>
      <c r="R386" s="122">
        <f>ROUND(MIN(I386,L386),2)</f>
        <v>13586.94</v>
      </c>
      <c r="S386" s="122">
        <f>ROUND(AVERAGE(I386,L386),2)</f>
        <v>19793.47</v>
      </c>
      <c r="T386" s="122">
        <f>ROUND(MAX(I386,L386),2)</f>
        <v>26000</v>
      </c>
      <c r="U386" s="119">
        <f t="shared" si="330"/>
        <v>0.91360232694042942</v>
      </c>
      <c r="V386" s="123">
        <f t="shared" si="334"/>
        <v>16690.21</v>
      </c>
      <c r="Z386" s="134">
        <f t="shared" si="332"/>
        <v>16690.21</v>
      </c>
      <c r="AA386" s="7">
        <f t="shared" si="333"/>
        <v>16690.21</v>
      </c>
    </row>
    <row r="387" spans="1:27" ht="54" x14ac:dyDescent="0.3">
      <c r="A387" s="21">
        <v>9.5</v>
      </c>
      <c r="B387" s="17"/>
      <c r="C387" s="17"/>
      <c r="D387" s="17"/>
      <c r="E387" s="4" t="s">
        <v>376</v>
      </c>
      <c r="F387" s="22" t="s">
        <v>16</v>
      </c>
      <c r="G387" s="5">
        <v>1</v>
      </c>
      <c r="H387" s="5"/>
      <c r="I387" s="6">
        <v>29000</v>
      </c>
      <c r="J387" s="7">
        <f t="shared" si="327"/>
        <v>29000</v>
      </c>
      <c r="L387" s="6">
        <v>13921.9743</v>
      </c>
      <c r="M387" s="7">
        <f t="shared" si="328"/>
        <v>13921.97</v>
      </c>
      <c r="O387" s="128">
        <v>62849.579831932781</v>
      </c>
      <c r="P387" s="7">
        <f t="shared" si="329"/>
        <v>62849.58</v>
      </c>
      <c r="Q387" s="115"/>
      <c r="R387" s="122">
        <f>ROUND(MIN(I387,L387),2)</f>
        <v>13921.97</v>
      </c>
      <c r="S387" s="122">
        <f>ROUND(AVERAGE(I387,L387),2)</f>
        <v>21460.99</v>
      </c>
      <c r="T387" s="122">
        <f>ROUND(MAX(I387,L387),2)</f>
        <v>29000</v>
      </c>
      <c r="U387" s="119">
        <f t="shared" si="330"/>
        <v>1.0830385354946177</v>
      </c>
      <c r="V387" s="123">
        <f t="shared" si="334"/>
        <v>17691.48</v>
      </c>
      <c r="Z387" s="134">
        <f t="shared" si="332"/>
        <v>17691.48</v>
      </c>
      <c r="AA387" s="7">
        <f t="shared" si="333"/>
        <v>17691.48</v>
      </c>
    </row>
    <row r="388" spans="1:27" ht="72" x14ac:dyDescent="0.3">
      <c r="A388" s="21">
        <v>9.6</v>
      </c>
      <c r="B388" s="17"/>
      <c r="C388" s="17"/>
      <c r="D388" s="17"/>
      <c r="E388" s="4" t="s">
        <v>377</v>
      </c>
      <c r="F388" s="22" t="s">
        <v>16</v>
      </c>
      <c r="G388" s="5">
        <v>1</v>
      </c>
      <c r="H388" s="5"/>
      <c r="I388" s="6">
        <v>18500</v>
      </c>
      <c r="J388" s="7">
        <f t="shared" si="327"/>
        <v>18500</v>
      </c>
      <c r="L388" s="6">
        <v>12172.6098</v>
      </c>
      <c r="M388" s="7">
        <f t="shared" si="328"/>
        <v>12172.61</v>
      </c>
      <c r="O388" s="128">
        <v>31424.78991596639</v>
      </c>
      <c r="P388" s="7">
        <f t="shared" si="329"/>
        <v>31424.79</v>
      </c>
      <c r="Q388" s="115"/>
      <c r="R388" s="122">
        <f>ROUND(MIN(I388,L388),2)</f>
        <v>12172.61</v>
      </c>
      <c r="S388" s="122">
        <f>ROUND(AVERAGE(I388,L388),2)</f>
        <v>15336.3</v>
      </c>
      <c r="T388" s="122">
        <f>ROUND(MAX(I388,L388),2)</f>
        <v>18500</v>
      </c>
      <c r="U388" s="119">
        <f t="shared" si="330"/>
        <v>0.51980553061340173</v>
      </c>
      <c r="V388" s="123">
        <f t="shared" si="334"/>
        <v>13754.46</v>
      </c>
      <c r="Z388" s="134">
        <f t="shared" si="332"/>
        <v>13754.46</v>
      </c>
      <c r="AA388" s="7">
        <f t="shared" si="333"/>
        <v>13754.46</v>
      </c>
    </row>
    <row r="389" spans="1:27" ht="72" x14ac:dyDescent="0.3">
      <c r="A389" s="21">
        <v>9.6999999999999993</v>
      </c>
      <c r="B389" s="17"/>
      <c r="C389" s="17"/>
      <c r="D389" s="17"/>
      <c r="E389" s="4" t="s">
        <v>378</v>
      </c>
      <c r="F389" s="22" t="s">
        <v>18</v>
      </c>
      <c r="G389" s="5">
        <v>1</v>
      </c>
      <c r="H389" s="5"/>
      <c r="I389" s="131">
        <v>85000</v>
      </c>
      <c r="J389" s="7">
        <f t="shared" si="327"/>
        <v>85000</v>
      </c>
      <c r="L389" s="6">
        <v>119860.52129999999</v>
      </c>
      <c r="M389" s="7">
        <f t="shared" si="328"/>
        <v>119860.52</v>
      </c>
      <c r="O389" s="111">
        <v>124615.5462184874</v>
      </c>
      <c r="P389" s="7">
        <f t="shared" si="329"/>
        <v>124615.55</v>
      </c>
      <c r="Q389" s="115"/>
      <c r="R389" s="122">
        <f>ROUND(MIN(L389,O389),2)</f>
        <v>119860.52</v>
      </c>
      <c r="S389" s="122">
        <f>ROUND(AVERAGE(L389,O389),2)</f>
        <v>122238.03</v>
      </c>
      <c r="T389" s="122">
        <f>ROUND(MAX(L389,O389),2)</f>
        <v>124615.55</v>
      </c>
      <c r="U389" s="133">
        <f t="shared" si="330"/>
        <v>3.967136134567073E-2</v>
      </c>
      <c r="V389" s="123">
        <f t="shared" si="334"/>
        <v>121049.28</v>
      </c>
      <c r="Z389" s="134">
        <f>T389</f>
        <v>124615.55</v>
      </c>
      <c r="AA389" s="7">
        <f t="shared" si="333"/>
        <v>124615.55</v>
      </c>
    </row>
    <row r="390" spans="1:27" ht="54" x14ac:dyDescent="0.3">
      <c r="A390" s="21">
        <v>9.8000000000000007</v>
      </c>
      <c r="B390" s="17"/>
      <c r="C390" s="17"/>
      <c r="D390" s="17"/>
      <c r="E390" s="4" t="s">
        <v>379</v>
      </c>
      <c r="F390" s="22" t="s">
        <v>18</v>
      </c>
      <c r="G390" s="5">
        <v>1</v>
      </c>
      <c r="H390" s="5"/>
      <c r="I390" s="131">
        <v>78000</v>
      </c>
      <c r="J390" s="7">
        <f t="shared" si="327"/>
        <v>78000</v>
      </c>
      <c r="L390" s="6">
        <v>136802.77650000001</v>
      </c>
      <c r="M390" s="7">
        <f t="shared" si="328"/>
        <v>136802.78</v>
      </c>
      <c r="O390" s="128">
        <v>348923.5294117647</v>
      </c>
      <c r="P390" s="7">
        <f t="shared" si="329"/>
        <v>348923.53</v>
      </c>
      <c r="Q390" s="115"/>
      <c r="R390" s="122">
        <f>ROUND(MIN(L390),2)</f>
        <v>136802.78</v>
      </c>
      <c r="S390" s="122">
        <f>ROUND(AVERAGE(L390),2)</f>
        <v>136802.78</v>
      </c>
      <c r="T390" s="122">
        <f>ROUND(MAX(L390),2)</f>
        <v>136802.78</v>
      </c>
      <c r="U390" s="140">
        <f t="shared" si="330"/>
        <v>0</v>
      </c>
      <c r="V390" s="123">
        <f t="shared" si="334"/>
        <v>136802.78</v>
      </c>
      <c r="Z390" s="134">
        <f>V390</f>
        <v>136802.78</v>
      </c>
      <c r="AA390" s="7">
        <f t="shared" si="333"/>
        <v>136802.78</v>
      </c>
    </row>
    <row r="391" spans="1:27" ht="36" x14ac:dyDescent="0.3">
      <c r="A391" s="21">
        <v>9.9</v>
      </c>
      <c r="B391" s="17"/>
      <c r="C391" s="17"/>
      <c r="D391" s="17"/>
      <c r="E391" s="4" t="s">
        <v>380</v>
      </c>
      <c r="F391" s="22" t="s">
        <v>16</v>
      </c>
      <c r="G391" s="5">
        <v>1</v>
      </c>
      <c r="H391" s="5"/>
      <c r="I391" s="6">
        <v>17000</v>
      </c>
      <c r="J391" s="7">
        <f t="shared" si="327"/>
        <v>17000</v>
      </c>
      <c r="L391" s="6">
        <v>10307.033100000001</v>
      </c>
      <c r="M391" s="7">
        <f t="shared" si="328"/>
        <v>10307.030000000001</v>
      </c>
      <c r="O391" s="111">
        <v>23839.495798319327</v>
      </c>
      <c r="P391" s="7">
        <f t="shared" si="329"/>
        <v>23839.5</v>
      </c>
      <c r="Q391" s="115"/>
      <c r="R391" s="122">
        <f>ROUND(MIN(I391,L391,O391),2)</f>
        <v>10307.030000000001</v>
      </c>
      <c r="S391" s="122">
        <f t="shared" ref="S391:S405" si="335">ROUND(AVERAGE(I391,L391,O391),2)</f>
        <v>17048.84</v>
      </c>
      <c r="T391" s="122">
        <f t="shared" ref="T391:T405" si="336">ROUND(MAX(I391,L391,O391),2)</f>
        <v>23839.5</v>
      </c>
      <c r="U391" s="119">
        <f t="shared" si="330"/>
        <v>1.3129359281965804</v>
      </c>
      <c r="V391" s="123">
        <f t="shared" si="334"/>
        <v>13677.94</v>
      </c>
      <c r="Z391" s="134">
        <f>V391</f>
        <v>13677.94</v>
      </c>
      <c r="AA391" s="7">
        <f t="shared" si="333"/>
        <v>13677.94</v>
      </c>
    </row>
    <row r="392" spans="1:27" ht="90" x14ac:dyDescent="0.3">
      <c r="A392" s="23">
        <v>9.1</v>
      </c>
      <c r="B392" s="17"/>
      <c r="C392" s="17"/>
      <c r="D392" s="17"/>
      <c r="E392" s="4" t="s">
        <v>381</v>
      </c>
      <c r="F392" s="22" t="s">
        <v>18</v>
      </c>
      <c r="G392" s="5">
        <v>1</v>
      </c>
      <c r="H392" s="5"/>
      <c r="I392" s="6">
        <v>95000</v>
      </c>
      <c r="J392" s="7">
        <f t="shared" si="327"/>
        <v>95000</v>
      </c>
      <c r="L392" s="6">
        <v>91841.018100000001</v>
      </c>
      <c r="M392" s="7">
        <f t="shared" si="328"/>
        <v>91841.02</v>
      </c>
      <c r="O392" s="128">
        <v>255732.77310924369</v>
      </c>
      <c r="P392" s="7">
        <f t="shared" si="329"/>
        <v>255732.77</v>
      </c>
      <c r="Q392" s="115"/>
      <c r="R392" s="122">
        <f>ROUND(MIN(I392,L392),2)</f>
        <v>91841.02</v>
      </c>
      <c r="S392" s="122">
        <f>ROUND(AVERAGE(I392,L392),2)</f>
        <v>93420.51</v>
      </c>
      <c r="T392" s="122">
        <f>ROUND(MAX(I392,L392),2)</f>
        <v>95000</v>
      </c>
      <c r="U392" s="133">
        <f t="shared" si="330"/>
        <v>3.4396177220157087E-2</v>
      </c>
      <c r="V392" s="123">
        <f t="shared" si="334"/>
        <v>92630.77</v>
      </c>
      <c r="Z392" s="134">
        <f>T392</f>
        <v>95000</v>
      </c>
      <c r="AA392" s="7">
        <f t="shared" si="333"/>
        <v>95000</v>
      </c>
    </row>
    <row r="393" spans="1:27" ht="90" x14ac:dyDescent="0.3">
      <c r="A393" s="21">
        <v>9.11</v>
      </c>
      <c r="B393" s="17"/>
      <c r="C393" s="17"/>
      <c r="D393" s="17"/>
      <c r="E393" s="4" t="s">
        <v>382</v>
      </c>
      <c r="F393" s="22" t="s">
        <v>18</v>
      </c>
      <c r="G393" s="5">
        <v>1</v>
      </c>
      <c r="H393" s="5"/>
      <c r="I393" s="6">
        <v>75000</v>
      </c>
      <c r="J393" s="7">
        <f t="shared" si="327"/>
        <v>75000</v>
      </c>
      <c r="L393" s="129">
        <v>150828.6</v>
      </c>
      <c r="M393" s="7">
        <f t="shared" si="328"/>
        <v>150828.6</v>
      </c>
      <c r="O393" s="128">
        <v>167960.08403361344</v>
      </c>
      <c r="P393" s="7">
        <f t="shared" si="329"/>
        <v>167960.08</v>
      </c>
      <c r="Q393" s="115"/>
      <c r="R393" s="122">
        <f>ROUND(MIN(I393),2)</f>
        <v>75000</v>
      </c>
      <c r="S393" s="122">
        <f>ROUND(AVERAGE(I393),2)</f>
        <v>75000</v>
      </c>
      <c r="T393" s="122">
        <f>ROUND(MAX(I393),2)</f>
        <v>75000</v>
      </c>
      <c r="U393" s="140">
        <f t="shared" si="330"/>
        <v>0</v>
      </c>
      <c r="V393" s="123">
        <f t="shared" si="334"/>
        <v>75000</v>
      </c>
      <c r="Z393" s="134">
        <f>V393</f>
        <v>75000</v>
      </c>
      <c r="AA393" s="7">
        <f t="shared" si="333"/>
        <v>75000</v>
      </c>
    </row>
    <row r="394" spans="1:27" ht="90" x14ac:dyDescent="0.3">
      <c r="A394" s="23">
        <v>9.1199999999999992</v>
      </c>
      <c r="B394" s="17"/>
      <c r="C394" s="17"/>
      <c r="D394" s="17"/>
      <c r="E394" s="4" t="s">
        <v>383</v>
      </c>
      <c r="F394" s="22" t="s">
        <v>18</v>
      </c>
      <c r="G394" s="5">
        <v>1</v>
      </c>
      <c r="H394" s="5"/>
      <c r="I394" s="6">
        <v>165000</v>
      </c>
      <c r="J394" s="7">
        <f t="shared" si="327"/>
        <v>165000</v>
      </c>
      <c r="L394" s="6">
        <v>163079.09669999999</v>
      </c>
      <c r="M394" s="7">
        <f t="shared" si="328"/>
        <v>163079.1</v>
      </c>
      <c r="O394" s="128">
        <v>425860.0840336135</v>
      </c>
      <c r="P394" s="7">
        <f t="shared" si="329"/>
        <v>425860.08</v>
      </c>
      <c r="Q394" s="115"/>
      <c r="R394" s="122">
        <f>ROUND(MIN(I394,L394),2)</f>
        <v>163079.1</v>
      </c>
      <c r="S394" s="122">
        <f>ROUND(AVERAGE(I394,L394),2)</f>
        <v>164039.54999999999</v>
      </c>
      <c r="T394" s="122">
        <f>ROUND(MAX(I394,L394),2)</f>
        <v>165000</v>
      </c>
      <c r="U394" s="133">
        <f t="shared" si="330"/>
        <v>1.1778946535760726E-2</v>
      </c>
      <c r="V394" s="123">
        <f t="shared" si="334"/>
        <v>163559.32999999999</v>
      </c>
      <c r="Z394" s="134">
        <f>T394</f>
        <v>165000</v>
      </c>
      <c r="AA394" s="7">
        <f t="shared" si="333"/>
        <v>165000</v>
      </c>
    </row>
    <row r="395" spans="1:27" ht="72" x14ac:dyDescent="0.3">
      <c r="A395" s="21">
        <v>9.1300000000000008</v>
      </c>
      <c r="B395" s="17"/>
      <c r="C395" s="17"/>
      <c r="D395" s="17"/>
      <c r="E395" s="4" t="s">
        <v>384</v>
      </c>
      <c r="F395" s="22" t="s">
        <v>18</v>
      </c>
      <c r="G395" s="5">
        <v>1</v>
      </c>
      <c r="H395" s="5"/>
      <c r="I395" s="6">
        <v>120000</v>
      </c>
      <c r="J395" s="7">
        <f t="shared" si="327"/>
        <v>120000</v>
      </c>
      <c r="L395" s="6">
        <v>96516.704700000002</v>
      </c>
      <c r="M395" s="7">
        <f t="shared" si="328"/>
        <v>96516.7</v>
      </c>
      <c r="O395" s="128">
        <v>412856.72268907563</v>
      </c>
      <c r="P395" s="7">
        <f t="shared" si="329"/>
        <v>412856.72</v>
      </c>
      <c r="Q395" s="115"/>
      <c r="R395" s="122">
        <f>ROUND(MIN(I395,L395),2)</f>
        <v>96516.7</v>
      </c>
      <c r="S395" s="122">
        <f>ROUND(AVERAGE(I395,L395),2)</f>
        <v>108258.35</v>
      </c>
      <c r="T395" s="122">
        <f>ROUND(MAX(I395,L395),2)</f>
        <v>120000</v>
      </c>
      <c r="U395" s="133">
        <f t="shared" si="330"/>
        <v>0.2433081528896035</v>
      </c>
      <c r="V395" s="123">
        <f t="shared" si="334"/>
        <v>102387.53</v>
      </c>
      <c r="Z395" s="134">
        <f>T395</f>
        <v>120000</v>
      </c>
      <c r="AA395" s="7">
        <f t="shared" si="333"/>
        <v>120000</v>
      </c>
    </row>
    <row r="396" spans="1:27" ht="36" x14ac:dyDescent="0.3">
      <c r="A396" s="23">
        <v>9.14</v>
      </c>
      <c r="B396" s="17"/>
      <c r="C396" s="17"/>
      <c r="D396" s="17"/>
      <c r="E396" s="4" t="s">
        <v>385</v>
      </c>
      <c r="F396" s="22" t="s">
        <v>18</v>
      </c>
      <c r="G396" s="5">
        <v>1</v>
      </c>
      <c r="H396" s="5"/>
      <c r="I396" s="6">
        <v>48000</v>
      </c>
      <c r="J396" s="7">
        <f t="shared" si="327"/>
        <v>48000</v>
      </c>
      <c r="L396" s="6">
        <v>59061.759900000005</v>
      </c>
      <c r="M396" s="7">
        <f t="shared" si="328"/>
        <v>59061.760000000002</v>
      </c>
      <c r="O396" s="128">
        <v>167960.08403361344</v>
      </c>
      <c r="P396" s="7">
        <f t="shared" si="329"/>
        <v>167960.08</v>
      </c>
      <c r="Q396" s="115"/>
      <c r="R396" s="122">
        <f>ROUND(MIN(I396,L396),2)</f>
        <v>48000</v>
      </c>
      <c r="S396" s="122">
        <f>ROUND(AVERAGE(I396,L396),2)</f>
        <v>53530.879999999997</v>
      </c>
      <c r="T396" s="122">
        <f>ROUND(MAX(I396,L396),2)</f>
        <v>59061.760000000002</v>
      </c>
      <c r="U396" s="133">
        <f t="shared" si="330"/>
        <v>0.2304533333333334</v>
      </c>
      <c r="V396" s="123">
        <f t="shared" si="334"/>
        <v>50765.440000000002</v>
      </c>
      <c r="Z396" s="134">
        <f>T396</f>
        <v>59061.760000000002</v>
      </c>
      <c r="AA396" s="7">
        <f t="shared" si="333"/>
        <v>59061.760000000002</v>
      </c>
    </row>
    <row r="397" spans="1:27" ht="54" x14ac:dyDescent="0.3">
      <c r="A397" s="21">
        <v>9.15</v>
      </c>
      <c r="B397" s="17"/>
      <c r="C397" s="17"/>
      <c r="D397" s="17"/>
      <c r="E397" s="4" t="s">
        <v>386</v>
      </c>
      <c r="F397" s="22" t="s">
        <v>16</v>
      </c>
      <c r="G397" s="5">
        <v>1</v>
      </c>
      <c r="H397" s="5"/>
      <c r="I397" s="131">
        <v>72000</v>
      </c>
      <c r="J397" s="7">
        <f t="shared" si="327"/>
        <v>72000</v>
      </c>
      <c r="L397" s="6">
        <v>129811.5</v>
      </c>
      <c r="M397" s="7">
        <f t="shared" si="328"/>
        <v>129811.5</v>
      </c>
      <c r="O397" s="111">
        <v>150622.268907563</v>
      </c>
      <c r="P397" s="7">
        <f t="shared" si="329"/>
        <v>150622.26999999999</v>
      </c>
      <c r="Q397" s="115"/>
      <c r="R397" s="122">
        <f>ROUND(MIN(L397,O397),2)</f>
        <v>129811.5</v>
      </c>
      <c r="S397" s="122">
        <f>ROUND(AVERAGE(L397,O397),2)</f>
        <v>140216.88</v>
      </c>
      <c r="T397" s="122">
        <f>ROUND(MAX(L397,O397),2)</f>
        <v>150622.26999999999</v>
      </c>
      <c r="U397" s="133">
        <f t="shared" si="330"/>
        <v>0.16031530334369437</v>
      </c>
      <c r="V397" s="123">
        <f t="shared" si="334"/>
        <v>135014.19</v>
      </c>
      <c r="Z397" s="134">
        <f>T397</f>
        <v>150622.26999999999</v>
      </c>
      <c r="AA397" s="7">
        <f t="shared" si="333"/>
        <v>150622.26999999999</v>
      </c>
    </row>
    <row r="398" spans="1:27" ht="18" x14ac:dyDescent="0.3">
      <c r="A398" s="23">
        <v>9.16</v>
      </c>
      <c r="B398" s="17"/>
      <c r="C398" s="17"/>
      <c r="D398" s="17"/>
      <c r="E398" s="4" t="s">
        <v>387</v>
      </c>
      <c r="F398" s="22" t="s">
        <v>18</v>
      </c>
      <c r="G398" s="5">
        <v>1</v>
      </c>
      <c r="H398" s="5"/>
      <c r="I398" s="131">
        <v>82000</v>
      </c>
      <c r="J398" s="7">
        <f t="shared" si="327"/>
        <v>82000</v>
      </c>
      <c r="L398" s="6">
        <v>135993</v>
      </c>
      <c r="M398" s="7">
        <f t="shared" si="328"/>
        <v>135993</v>
      </c>
      <c r="O398" s="128">
        <v>225391.59663865546</v>
      </c>
      <c r="P398" s="7">
        <f t="shared" si="329"/>
        <v>225391.6</v>
      </c>
      <c r="Q398" s="115"/>
      <c r="R398" s="122">
        <f>ROUND(MIN(L398),2)</f>
        <v>135993</v>
      </c>
      <c r="S398" s="122">
        <f>ROUND(AVERAGE(L398),2)</f>
        <v>135993</v>
      </c>
      <c r="T398" s="122">
        <f>ROUND(MAX(L398),2)</f>
        <v>135993</v>
      </c>
      <c r="U398" s="140">
        <f t="shared" si="330"/>
        <v>0</v>
      </c>
      <c r="V398" s="123">
        <f t="shared" si="334"/>
        <v>135993</v>
      </c>
      <c r="Z398" s="134">
        <f>V398</f>
        <v>135993</v>
      </c>
      <c r="AA398" s="7">
        <f t="shared" si="333"/>
        <v>135993</v>
      </c>
    </row>
    <row r="399" spans="1:27" ht="54" x14ac:dyDescent="0.3">
      <c r="A399" s="23">
        <v>9.17</v>
      </c>
      <c r="B399" s="17"/>
      <c r="C399" s="17"/>
      <c r="D399" s="17"/>
      <c r="E399" s="4" t="s">
        <v>388</v>
      </c>
      <c r="F399" s="22" t="s">
        <v>18</v>
      </c>
      <c r="G399" s="5">
        <v>1</v>
      </c>
      <c r="H399" s="5"/>
      <c r="I399" s="131">
        <v>145000</v>
      </c>
      <c r="J399" s="7">
        <f t="shared" si="327"/>
        <v>145000</v>
      </c>
      <c r="L399" s="129">
        <v>2129234.9832000001</v>
      </c>
      <c r="M399" s="7">
        <f t="shared" si="328"/>
        <v>2129234.98</v>
      </c>
      <c r="O399" s="111">
        <v>309913.44537815126</v>
      </c>
      <c r="P399" s="7">
        <f t="shared" si="329"/>
        <v>309913.45</v>
      </c>
      <c r="Q399" s="115"/>
      <c r="R399" s="122">
        <f>ROUND(MIN(O399),2)</f>
        <v>309913.45</v>
      </c>
      <c r="S399" s="122">
        <f>ROUND(AVERAGE(O399),2)</f>
        <v>309913.45</v>
      </c>
      <c r="T399" s="122">
        <f>ROUND(MAX(O399),2)</f>
        <v>309913.45</v>
      </c>
      <c r="U399" s="140">
        <f t="shared" si="330"/>
        <v>0</v>
      </c>
      <c r="V399" s="123">
        <f t="shared" si="334"/>
        <v>309913.45</v>
      </c>
      <c r="Z399" s="134">
        <f>V399</f>
        <v>309913.45</v>
      </c>
      <c r="AA399" s="7">
        <f t="shared" si="333"/>
        <v>309913.45</v>
      </c>
    </row>
    <row r="400" spans="1:27" ht="36" x14ac:dyDescent="0.3">
      <c r="A400" s="108">
        <v>9.18</v>
      </c>
      <c r="B400" s="17"/>
      <c r="C400" s="17"/>
      <c r="D400" s="17"/>
      <c r="E400" s="4" t="s">
        <v>389</v>
      </c>
      <c r="F400" s="22" t="s">
        <v>18</v>
      </c>
      <c r="G400" s="5">
        <v>1</v>
      </c>
      <c r="H400" s="5"/>
      <c r="I400" s="131">
        <v>128000</v>
      </c>
      <c r="J400" s="7">
        <f t="shared" si="327"/>
        <v>128000</v>
      </c>
      <c r="L400" s="6">
        <v>259623</v>
      </c>
      <c r="M400" s="7">
        <f t="shared" si="328"/>
        <v>259623</v>
      </c>
      <c r="O400" s="128">
        <v>425860.0840336135</v>
      </c>
      <c r="P400" s="7">
        <f t="shared" si="329"/>
        <v>425860.08</v>
      </c>
      <c r="Q400" s="115"/>
      <c r="R400" s="122">
        <f>ROUND(MIN(L400),2)</f>
        <v>259623</v>
      </c>
      <c r="S400" s="122">
        <f>ROUND(AVERAGE(L400),2)</f>
        <v>259623</v>
      </c>
      <c r="T400" s="122">
        <f>ROUND(MAX(L400),2)</f>
        <v>259623</v>
      </c>
      <c r="U400" s="140">
        <f t="shared" si="330"/>
        <v>0</v>
      </c>
      <c r="V400" s="123">
        <f t="shared" si="334"/>
        <v>259623</v>
      </c>
      <c r="Z400" s="134">
        <f>V400</f>
        <v>259623</v>
      </c>
      <c r="AA400" s="7">
        <f t="shared" si="333"/>
        <v>259623</v>
      </c>
    </row>
    <row r="401" spans="1:27" ht="36" x14ac:dyDescent="0.3">
      <c r="A401" s="151">
        <v>9.19</v>
      </c>
      <c r="B401" s="17"/>
      <c r="C401" s="17"/>
      <c r="D401" s="17"/>
      <c r="E401" s="4" t="s">
        <v>390</v>
      </c>
      <c r="F401" s="22" t="s">
        <v>16</v>
      </c>
      <c r="G401" s="5">
        <v>1</v>
      </c>
      <c r="H401" s="5"/>
      <c r="I401" s="6">
        <v>96000</v>
      </c>
      <c r="J401" s="7">
        <f t="shared" si="327"/>
        <v>96000</v>
      </c>
      <c r="L401" s="129">
        <v>191626.5</v>
      </c>
      <c r="M401" s="7">
        <f t="shared" si="328"/>
        <v>191626.5</v>
      </c>
      <c r="O401" s="111">
        <v>91023.529411764714</v>
      </c>
      <c r="P401" s="7">
        <f t="shared" si="329"/>
        <v>91023.53</v>
      </c>
      <c r="Q401" s="115"/>
      <c r="R401" s="122">
        <f>ROUND(MIN(I401,O401),2)</f>
        <v>91023.53</v>
      </c>
      <c r="S401" s="122">
        <f>ROUND(AVERAGE(I401,O401),2)</f>
        <v>93511.76</v>
      </c>
      <c r="T401" s="122">
        <f>ROUND(MAX(I401,O401),2)</f>
        <v>96000</v>
      </c>
      <c r="U401" s="133">
        <f t="shared" si="330"/>
        <v>5.4672346809665706E-2</v>
      </c>
      <c r="V401" s="123">
        <f t="shared" si="334"/>
        <v>92267.65</v>
      </c>
      <c r="Z401" s="134">
        <f>T401</f>
        <v>96000</v>
      </c>
      <c r="AA401" s="7">
        <f t="shared" si="333"/>
        <v>96000</v>
      </c>
    </row>
    <row r="402" spans="1:27" ht="36" x14ac:dyDescent="0.3">
      <c r="A402" s="151">
        <v>9.1999999999999993</v>
      </c>
      <c r="B402" s="17"/>
      <c r="C402" s="17"/>
      <c r="D402" s="17"/>
      <c r="E402" s="4" t="s">
        <v>391</v>
      </c>
      <c r="F402" s="22" t="s">
        <v>18</v>
      </c>
      <c r="G402" s="5">
        <v>1</v>
      </c>
      <c r="H402" s="5"/>
      <c r="I402" s="6">
        <v>380000</v>
      </c>
      <c r="J402" s="7">
        <f t="shared" si="327"/>
        <v>380000</v>
      </c>
      <c r="L402" s="6">
        <v>593424</v>
      </c>
      <c r="M402" s="7">
        <f t="shared" si="328"/>
        <v>593424</v>
      </c>
      <c r="O402" s="111">
        <v>464870.16806722694</v>
      </c>
      <c r="P402" s="7">
        <f t="shared" si="329"/>
        <v>464870.17</v>
      </c>
      <c r="Q402" s="115"/>
      <c r="R402" s="122">
        <f>ROUND(MIN(I402,L402,O402),2)</f>
        <v>380000</v>
      </c>
      <c r="S402" s="122">
        <f t="shared" si="335"/>
        <v>479431.39</v>
      </c>
      <c r="T402" s="122">
        <f t="shared" si="336"/>
        <v>593424</v>
      </c>
      <c r="U402" s="119">
        <f t="shared" si="330"/>
        <v>0.56164210526315794</v>
      </c>
      <c r="V402" s="123">
        <f t="shared" si="334"/>
        <v>429715.7</v>
      </c>
      <c r="Z402" s="134">
        <f>V402</f>
        <v>429715.7</v>
      </c>
      <c r="AA402" s="7">
        <f t="shared" si="333"/>
        <v>429715.7</v>
      </c>
    </row>
    <row r="403" spans="1:27" ht="36" x14ac:dyDescent="0.3">
      <c r="A403" s="151">
        <v>9.2100000000000009</v>
      </c>
      <c r="B403" s="17"/>
      <c r="C403" s="17"/>
      <c r="D403" s="17"/>
      <c r="E403" s="4" t="s">
        <v>392</v>
      </c>
      <c r="F403" s="22" t="s">
        <v>18</v>
      </c>
      <c r="G403" s="5">
        <v>1</v>
      </c>
      <c r="H403" s="5"/>
      <c r="I403" s="6">
        <v>410000</v>
      </c>
      <c r="J403" s="7">
        <f t="shared" si="327"/>
        <v>410000</v>
      </c>
      <c r="L403" s="6">
        <v>630513</v>
      </c>
      <c r="M403" s="7">
        <f t="shared" si="328"/>
        <v>630513</v>
      </c>
      <c r="O403" s="111">
        <v>515800</v>
      </c>
      <c r="P403" s="7">
        <f t="shared" si="329"/>
        <v>515800</v>
      </c>
      <c r="Q403" s="115"/>
      <c r="R403" s="122">
        <f>ROUND(MIN(I403,L403,O403),2)</f>
        <v>410000</v>
      </c>
      <c r="S403" s="122">
        <f t="shared" si="335"/>
        <v>518771</v>
      </c>
      <c r="T403" s="122">
        <f t="shared" si="336"/>
        <v>630513</v>
      </c>
      <c r="U403" s="119">
        <f t="shared" si="330"/>
        <v>0.53783658536585355</v>
      </c>
      <c r="V403" s="123">
        <f t="shared" si="334"/>
        <v>464385.5</v>
      </c>
      <c r="Z403" s="134">
        <f>V403</f>
        <v>464385.5</v>
      </c>
      <c r="AA403" s="7">
        <f t="shared" si="333"/>
        <v>464385.5</v>
      </c>
    </row>
    <row r="404" spans="1:27" ht="36" x14ac:dyDescent="0.3">
      <c r="A404" s="108">
        <v>9.2200000000000006</v>
      </c>
      <c r="B404" s="17"/>
      <c r="C404" s="17"/>
      <c r="D404" s="17"/>
      <c r="E404" s="4" t="s">
        <v>393</v>
      </c>
      <c r="F404" s="22" t="s">
        <v>18</v>
      </c>
      <c r="G404" s="5">
        <v>1</v>
      </c>
      <c r="H404" s="5"/>
      <c r="I404" s="6">
        <v>470000</v>
      </c>
      <c r="J404" s="7">
        <f t="shared" si="327"/>
        <v>470000</v>
      </c>
      <c r="L404" s="6">
        <v>741780</v>
      </c>
      <c r="M404" s="7">
        <f t="shared" si="328"/>
        <v>741780</v>
      </c>
      <c r="O404" s="111">
        <v>722770.16806722688</v>
      </c>
      <c r="P404" s="7">
        <f t="shared" si="329"/>
        <v>722770.17</v>
      </c>
      <c r="Q404" s="115"/>
      <c r="R404" s="122">
        <f>ROUND(MIN(I404,L404,O404),2)</f>
        <v>470000</v>
      </c>
      <c r="S404" s="122">
        <f t="shared" si="335"/>
        <v>644850.06000000006</v>
      </c>
      <c r="T404" s="122">
        <f t="shared" si="336"/>
        <v>741780</v>
      </c>
      <c r="U404" s="119">
        <f t="shared" si="330"/>
        <v>0.57825531914893613</v>
      </c>
      <c r="V404" s="123">
        <f t="shared" si="334"/>
        <v>557425.03</v>
      </c>
      <c r="Z404" s="134">
        <f>V404</f>
        <v>557425.03</v>
      </c>
      <c r="AA404" s="7">
        <f t="shared" si="333"/>
        <v>557425.03</v>
      </c>
    </row>
    <row r="405" spans="1:27" ht="36" x14ac:dyDescent="0.3">
      <c r="A405" s="108">
        <v>9.23</v>
      </c>
      <c r="B405" s="17"/>
      <c r="C405" s="17"/>
      <c r="D405" s="17"/>
      <c r="E405" s="4" t="s">
        <v>394</v>
      </c>
      <c r="F405" s="22" t="s">
        <v>18</v>
      </c>
      <c r="G405" s="5">
        <v>1</v>
      </c>
      <c r="H405" s="5"/>
      <c r="I405" s="130">
        <v>520000</v>
      </c>
      <c r="J405" s="7">
        <f t="shared" si="327"/>
        <v>520000</v>
      </c>
      <c r="L405" s="6">
        <v>890136</v>
      </c>
      <c r="M405" s="7">
        <f t="shared" si="328"/>
        <v>890136</v>
      </c>
      <c r="O405" s="111">
        <v>825713.44537815126</v>
      </c>
      <c r="P405" s="7">
        <f t="shared" si="329"/>
        <v>825713.45</v>
      </c>
      <c r="Q405" s="115"/>
      <c r="R405" s="122">
        <f>ROUND(MIN(I405,L405,O405),2)</f>
        <v>520000</v>
      </c>
      <c r="S405" s="122">
        <f t="shared" si="335"/>
        <v>745283.15</v>
      </c>
      <c r="T405" s="122">
        <f t="shared" si="336"/>
        <v>890136</v>
      </c>
      <c r="U405" s="119">
        <f t="shared" si="330"/>
        <v>0.71179999999999999</v>
      </c>
      <c r="V405" s="123">
        <f t="shared" si="334"/>
        <v>632641.57999999996</v>
      </c>
      <c r="Z405" s="134">
        <f>V405</f>
        <v>632641.57999999996</v>
      </c>
      <c r="AA405" s="7">
        <f t="shared" si="333"/>
        <v>632641.57999999996</v>
      </c>
    </row>
    <row r="406" spans="1:27" x14ac:dyDescent="0.3">
      <c r="A406" s="350" t="s">
        <v>84</v>
      </c>
      <c r="B406" s="351"/>
      <c r="C406" s="351"/>
      <c r="D406" s="9"/>
      <c r="E406" s="10"/>
      <c r="F406" s="11"/>
      <c r="G406" s="5"/>
      <c r="H406" s="5"/>
      <c r="I406" s="6"/>
      <c r="J406" s="12">
        <f>ROUND(SUM(J383:J405),2)</f>
        <v>3174500</v>
      </c>
      <c r="L406" s="6"/>
      <c r="M406" s="12">
        <f>ROUND(SUM(M383:M405),2)</f>
        <v>6619193.46</v>
      </c>
      <c r="O406" s="6"/>
      <c r="P406" s="12">
        <f>ROUND(SUM(P383:P405),2)</f>
        <v>6048730.25</v>
      </c>
      <c r="Q406" s="63"/>
      <c r="R406" s="124"/>
      <c r="S406" s="124"/>
      <c r="T406" s="124"/>
      <c r="U406" s="199"/>
      <c r="V406" s="124"/>
      <c r="Z406" s="135"/>
      <c r="AA406" s="12">
        <f>ROUND(SUM(AA383:AA405),2)</f>
        <v>3922686.16</v>
      </c>
    </row>
    <row r="407" spans="1:27" ht="18" x14ac:dyDescent="0.3">
      <c r="A407" s="39">
        <v>10</v>
      </c>
      <c r="B407" s="17"/>
      <c r="C407" s="17"/>
      <c r="D407" s="17"/>
      <c r="E407" s="40" t="s">
        <v>395</v>
      </c>
      <c r="F407" s="39"/>
      <c r="G407" s="5"/>
      <c r="H407" s="5"/>
      <c r="I407" s="6"/>
      <c r="J407" s="7"/>
      <c r="L407" s="6"/>
      <c r="M407" s="7"/>
      <c r="O407" s="6"/>
      <c r="P407" s="7"/>
      <c r="Q407" s="115"/>
      <c r="R407" s="124"/>
      <c r="S407" s="124"/>
      <c r="T407" s="124"/>
      <c r="U407" s="199"/>
      <c r="V407" s="124"/>
      <c r="Z407" s="135"/>
      <c r="AA407" s="7"/>
    </row>
    <row r="408" spans="1:27" ht="18" x14ac:dyDescent="0.3">
      <c r="A408" s="22"/>
      <c r="B408" s="17"/>
      <c r="C408" s="17"/>
      <c r="D408" s="17"/>
      <c r="E408" s="35"/>
      <c r="F408" s="41"/>
      <c r="G408" s="5"/>
      <c r="H408" s="5"/>
      <c r="I408" s="6"/>
      <c r="J408" s="7"/>
      <c r="L408" s="6"/>
      <c r="M408" s="7"/>
      <c r="O408" s="6"/>
      <c r="P408" s="7"/>
      <c r="Q408" s="115"/>
      <c r="R408" s="124"/>
      <c r="S408" s="124"/>
      <c r="T408" s="124"/>
      <c r="U408" s="199"/>
      <c r="V408" s="124"/>
      <c r="Z408" s="135"/>
      <c r="AA408" s="7"/>
    </row>
    <row r="409" spans="1:27" ht="36" x14ac:dyDescent="0.3">
      <c r="A409" s="21">
        <v>10.1</v>
      </c>
      <c r="B409" s="17"/>
      <c r="C409" s="17"/>
      <c r="D409" s="17"/>
      <c r="E409" s="4" t="s">
        <v>396</v>
      </c>
      <c r="F409" s="22" t="s">
        <v>18</v>
      </c>
      <c r="G409" s="5">
        <v>1</v>
      </c>
      <c r="H409" s="5"/>
      <c r="I409" s="6">
        <v>72000</v>
      </c>
      <c r="J409" s="7">
        <f t="shared" ref="J409:J414" si="337">ROUND((I409*$G409),2)</f>
        <v>72000</v>
      </c>
      <c r="L409" s="6">
        <v>100880.8437</v>
      </c>
      <c r="M409" s="7">
        <f t="shared" ref="M409:M414" si="338">ROUND((L409*$G409),2)</f>
        <v>100880.84</v>
      </c>
      <c r="O409" s="128">
        <v>227558.82352941178</v>
      </c>
      <c r="P409" s="7">
        <f t="shared" ref="P409:P414" si="339">ROUND((O409*$G409),2)</f>
        <v>227558.82</v>
      </c>
      <c r="Q409" s="115"/>
      <c r="R409" s="122">
        <f>ROUND(MIN(I409,L409),2)</f>
        <v>72000</v>
      </c>
      <c r="S409" s="122">
        <f>ROUND(AVERAGE(I409,L409),2)</f>
        <v>86440.42</v>
      </c>
      <c r="T409" s="122">
        <f>ROUND(MAX(I409,L409),2)</f>
        <v>100880.84</v>
      </c>
      <c r="U409" s="119">
        <f t="shared" ref="U409:U414" si="340">+(T409/R409)-1</f>
        <v>0.40112277777777772</v>
      </c>
      <c r="V409" s="123">
        <f t="shared" ref="V409" si="341">+ROUND(AVERAGE(R409,S409),2)</f>
        <v>79220.210000000006</v>
      </c>
      <c r="Z409" s="134">
        <f t="shared" ref="Z409:Z414" si="342">V409</f>
        <v>79220.210000000006</v>
      </c>
      <c r="AA409" s="7">
        <f t="shared" ref="AA409:AA414" si="343">ROUND((Z409*$G409),2)</f>
        <v>79220.210000000006</v>
      </c>
    </row>
    <row r="410" spans="1:27" ht="36" x14ac:dyDescent="0.3">
      <c r="A410" s="21">
        <v>10.199999999999999</v>
      </c>
      <c r="B410" s="17"/>
      <c r="C410" s="17"/>
      <c r="D410" s="17"/>
      <c r="E410" s="4" t="s">
        <v>397</v>
      </c>
      <c r="F410" s="22" t="s">
        <v>18</v>
      </c>
      <c r="G410" s="5">
        <v>1</v>
      </c>
      <c r="H410" s="5"/>
      <c r="I410" s="6">
        <v>78000</v>
      </c>
      <c r="J410" s="7">
        <f t="shared" si="337"/>
        <v>78000</v>
      </c>
      <c r="L410" s="129">
        <v>166900.5</v>
      </c>
      <c r="M410" s="7">
        <f t="shared" si="338"/>
        <v>166900.5</v>
      </c>
      <c r="O410" s="128">
        <v>266568.90756302519</v>
      </c>
      <c r="P410" s="7">
        <f t="shared" si="339"/>
        <v>266568.90999999997</v>
      </c>
      <c r="Q410" s="115"/>
      <c r="R410" s="122">
        <f>ROUND(MIN(I410),2)</f>
        <v>78000</v>
      </c>
      <c r="S410" s="122">
        <f>ROUND(AVERAGE(I410),2)</f>
        <v>78000</v>
      </c>
      <c r="T410" s="122">
        <f>ROUND(MAX(I410),2)</f>
        <v>78000</v>
      </c>
      <c r="U410" s="140">
        <f t="shared" si="340"/>
        <v>0</v>
      </c>
      <c r="V410" s="123">
        <f t="shared" ref="V410:V414" si="344">+ROUND(AVERAGE(R410,S410),2)</f>
        <v>78000</v>
      </c>
      <c r="Z410" s="134">
        <f t="shared" si="342"/>
        <v>78000</v>
      </c>
      <c r="AA410" s="7">
        <f t="shared" si="343"/>
        <v>78000</v>
      </c>
    </row>
    <row r="411" spans="1:27" ht="36" x14ac:dyDescent="0.3">
      <c r="A411" s="21">
        <v>10.3</v>
      </c>
      <c r="B411" s="17"/>
      <c r="C411" s="17"/>
      <c r="D411" s="17"/>
      <c r="E411" s="4" t="s">
        <v>398</v>
      </c>
      <c r="F411" s="22" t="s">
        <v>18</v>
      </c>
      <c r="G411" s="5">
        <v>1</v>
      </c>
      <c r="H411" s="5"/>
      <c r="I411" s="6">
        <v>85000</v>
      </c>
      <c r="J411" s="7">
        <f t="shared" si="337"/>
        <v>85000</v>
      </c>
      <c r="L411" s="6">
        <v>114246.48300000001</v>
      </c>
      <c r="M411" s="7">
        <f t="shared" si="338"/>
        <v>114246.48</v>
      </c>
      <c r="O411" s="128">
        <v>304495.37815126055</v>
      </c>
      <c r="P411" s="7">
        <f t="shared" si="339"/>
        <v>304495.38</v>
      </c>
      <c r="Q411" s="115"/>
      <c r="R411" s="122">
        <f>ROUND(MIN(I411,L411),2)</f>
        <v>85000</v>
      </c>
      <c r="S411" s="122">
        <f>ROUND(AVERAGE(I411,L411),2)</f>
        <v>99623.24</v>
      </c>
      <c r="T411" s="122">
        <f>ROUND(MAX(I411,L411),2)</f>
        <v>114246.48</v>
      </c>
      <c r="U411" s="119">
        <f t="shared" si="340"/>
        <v>0.34407623529411757</v>
      </c>
      <c r="V411" s="123">
        <f t="shared" si="344"/>
        <v>92311.62</v>
      </c>
      <c r="Z411" s="134">
        <f t="shared" si="342"/>
        <v>92311.62</v>
      </c>
      <c r="AA411" s="7">
        <f t="shared" si="343"/>
        <v>92311.62</v>
      </c>
    </row>
    <row r="412" spans="1:27" ht="18" x14ac:dyDescent="0.3">
      <c r="A412" s="21">
        <v>10.4</v>
      </c>
      <c r="B412" s="17"/>
      <c r="C412" s="17"/>
      <c r="D412" s="17"/>
      <c r="E412" s="4" t="s">
        <v>399</v>
      </c>
      <c r="F412" s="22" t="s">
        <v>18</v>
      </c>
      <c r="G412" s="5">
        <v>1</v>
      </c>
      <c r="H412" s="5"/>
      <c r="I412" s="6">
        <v>28000</v>
      </c>
      <c r="J412" s="7">
        <f t="shared" si="337"/>
        <v>28000</v>
      </c>
      <c r="L412" s="6">
        <v>39561.599999999999</v>
      </c>
      <c r="M412" s="7">
        <f t="shared" si="338"/>
        <v>39561.599999999999</v>
      </c>
      <c r="O412" s="111">
        <v>52013.445378151264</v>
      </c>
      <c r="P412" s="7">
        <f t="shared" si="339"/>
        <v>52013.45</v>
      </c>
      <c r="Q412" s="115"/>
      <c r="R412" s="122">
        <f>ROUND(MIN(I412,L412,O412),2)</f>
        <v>28000</v>
      </c>
      <c r="S412" s="122">
        <f t="shared" ref="S412:S414" si="345">ROUND(AVERAGE(I412,L412,O412),2)</f>
        <v>39858.35</v>
      </c>
      <c r="T412" s="122">
        <f t="shared" ref="T412:T414" si="346">ROUND(MAX(I412,L412,O412),2)</f>
        <v>52013.45</v>
      </c>
      <c r="U412" s="119">
        <f t="shared" si="340"/>
        <v>0.85762321428571409</v>
      </c>
      <c r="V412" s="123">
        <f t="shared" si="344"/>
        <v>33929.18</v>
      </c>
      <c r="Z412" s="134">
        <f t="shared" si="342"/>
        <v>33929.18</v>
      </c>
      <c r="AA412" s="7">
        <f t="shared" si="343"/>
        <v>33929.18</v>
      </c>
    </row>
    <row r="413" spans="1:27" ht="18" x14ac:dyDescent="0.3">
      <c r="A413" s="21">
        <v>10.5</v>
      </c>
      <c r="B413" s="17"/>
      <c r="C413" s="17"/>
      <c r="D413" s="17"/>
      <c r="E413" s="4" t="s">
        <v>400</v>
      </c>
      <c r="F413" s="22" t="s">
        <v>18</v>
      </c>
      <c r="G413" s="5">
        <v>1</v>
      </c>
      <c r="H413" s="5"/>
      <c r="I413" s="6">
        <v>34000</v>
      </c>
      <c r="J413" s="7">
        <f t="shared" si="337"/>
        <v>34000</v>
      </c>
      <c r="L413" s="6">
        <v>54397.2</v>
      </c>
      <c r="M413" s="7">
        <f t="shared" si="338"/>
        <v>54397.2</v>
      </c>
      <c r="O413" s="111">
        <v>78020.168067226914</v>
      </c>
      <c r="P413" s="7">
        <f t="shared" si="339"/>
        <v>78020.17</v>
      </c>
      <c r="Q413" s="115"/>
      <c r="R413" s="122">
        <f>ROUND(MIN(I413,L413,O413),2)</f>
        <v>34000</v>
      </c>
      <c r="S413" s="122">
        <f t="shared" si="345"/>
        <v>55472.46</v>
      </c>
      <c r="T413" s="122">
        <f>ROUND(MAX(I413,L413,O413),2)</f>
        <v>78020.17</v>
      </c>
      <c r="U413" s="119">
        <f t="shared" si="340"/>
        <v>1.2947108823529412</v>
      </c>
      <c r="V413" s="123">
        <f t="shared" si="344"/>
        <v>44736.23</v>
      </c>
      <c r="Z413" s="134">
        <f t="shared" si="342"/>
        <v>44736.23</v>
      </c>
      <c r="AA413" s="7">
        <f t="shared" si="343"/>
        <v>44736.23</v>
      </c>
    </row>
    <row r="414" spans="1:27" ht="18" x14ac:dyDescent="0.3">
      <c r="A414" s="21">
        <v>10.6</v>
      </c>
      <c r="B414" s="17"/>
      <c r="C414" s="17"/>
      <c r="D414" s="17"/>
      <c r="E414" s="4" t="s">
        <v>401</v>
      </c>
      <c r="F414" s="22" t="s">
        <v>18</v>
      </c>
      <c r="G414" s="5">
        <v>1</v>
      </c>
      <c r="H414" s="5"/>
      <c r="I414" s="6">
        <v>39000</v>
      </c>
      <c r="J414" s="7">
        <f t="shared" si="337"/>
        <v>39000</v>
      </c>
      <c r="L414" s="6">
        <v>67996.5</v>
      </c>
      <c r="M414" s="7">
        <f t="shared" si="338"/>
        <v>67996.5</v>
      </c>
      <c r="O414" s="111">
        <v>104026.89075630253</v>
      </c>
      <c r="P414" s="7">
        <f t="shared" si="339"/>
        <v>104026.89</v>
      </c>
      <c r="Q414" s="115"/>
      <c r="R414" s="122">
        <f>ROUND(MIN(I414,L414,O414),2)</f>
        <v>39000</v>
      </c>
      <c r="S414" s="122">
        <f t="shared" si="345"/>
        <v>70341.13</v>
      </c>
      <c r="T414" s="122">
        <f t="shared" si="346"/>
        <v>104026.89</v>
      </c>
      <c r="U414" s="119">
        <f t="shared" si="340"/>
        <v>1.6673561538461539</v>
      </c>
      <c r="V414" s="123">
        <f t="shared" si="344"/>
        <v>54670.57</v>
      </c>
      <c r="Z414" s="134">
        <f t="shared" si="342"/>
        <v>54670.57</v>
      </c>
      <c r="AA414" s="7">
        <f t="shared" si="343"/>
        <v>54670.57</v>
      </c>
    </row>
    <row r="415" spans="1:27" x14ac:dyDescent="0.3">
      <c r="A415" s="350" t="s">
        <v>84</v>
      </c>
      <c r="B415" s="351"/>
      <c r="C415" s="351"/>
      <c r="D415" s="9"/>
      <c r="E415" s="10"/>
      <c r="F415" s="11"/>
      <c r="G415" s="5"/>
      <c r="H415" s="5"/>
      <c r="I415" s="6"/>
      <c r="J415" s="12">
        <f>ROUND(SUM(J409:J414),2)</f>
        <v>336000</v>
      </c>
      <c r="L415" s="6"/>
      <c r="M415" s="12">
        <f>ROUND(SUM(M409:M414),2)</f>
        <v>543983.12</v>
      </c>
      <c r="O415" s="6"/>
      <c r="P415" s="12">
        <f>ROUND(SUM(P409:P414),2)</f>
        <v>1032683.62</v>
      </c>
      <c r="Q415" s="63"/>
      <c r="R415" s="124"/>
      <c r="S415" s="124"/>
      <c r="T415" s="124"/>
      <c r="U415" s="199"/>
      <c r="V415" s="124"/>
      <c r="Z415" s="135"/>
      <c r="AA415" s="12">
        <f>ROUND(SUM(AA409:AA414),2)</f>
        <v>382867.81</v>
      </c>
    </row>
    <row r="416" spans="1:27" ht="18" x14ac:dyDescent="0.3">
      <c r="A416" s="39">
        <v>11</v>
      </c>
      <c r="B416" s="17"/>
      <c r="C416" s="17"/>
      <c r="D416" s="17"/>
      <c r="E416" s="40" t="s">
        <v>402</v>
      </c>
      <c r="F416" s="39"/>
      <c r="G416" s="5"/>
      <c r="H416" s="5"/>
      <c r="I416" s="6"/>
      <c r="J416" s="7"/>
      <c r="L416" s="6"/>
      <c r="M416" s="7"/>
      <c r="O416" s="6"/>
      <c r="P416" s="7"/>
      <c r="Q416" s="115"/>
      <c r="R416" s="124"/>
      <c r="S416" s="124"/>
      <c r="T416" s="124"/>
      <c r="U416" s="199"/>
      <c r="V416" s="124"/>
      <c r="Z416" s="135"/>
      <c r="AA416" s="7"/>
    </row>
    <row r="417" spans="1:27" ht="18" x14ac:dyDescent="0.3">
      <c r="A417" s="42"/>
      <c r="B417" s="17"/>
      <c r="C417" s="17"/>
      <c r="D417" s="17"/>
      <c r="E417" s="43"/>
      <c r="F417" s="42"/>
      <c r="G417" s="5"/>
      <c r="H417" s="5"/>
      <c r="I417" s="6"/>
      <c r="J417" s="7"/>
      <c r="L417" s="6"/>
      <c r="M417" s="7"/>
      <c r="O417" s="6"/>
      <c r="P417" s="7"/>
      <c r="Q417" s="115"/>
      <c r="R417" s="124"/>
      <c r="S417" s="124"/>
      <c r="T417" s="124"/>
      <c r="U417" s="199"/>
      <c r="V417" s="124"/>
      <c r="Z417" s="135"/>
      <c r="AA417" s="7"/>
    </row>
    <row r="418" spans="1:27" ht="18" x14ac:dyDescent="0.3">
      <c r="A418" s="42">
        <v>11.1</v>
      </c>
      <c r="B418" s="17"/>
      <c r="C418" s="17"/>
      <c r="D418" s="17"/>
      <c r="E418" s="4" t="s">
        <v>403</v>
      </c>
      <c r="F418" s="22" t="s">
        <v>18</v>
      </c>
      <c r="G418" s="5">
        <v>1</v>
      </c>
      <c r="H418" s="5"/>
      <c r="I418" s="129">
        <v>145000</v>
      </c>
      <c r="J418" s="7">
        <f t="shared" ref="J418:J448" si="347">ROUND((I418*$G418),2)</f>
        <v>145000</v>
      </c>
      <c r="L418" s="6">
        <v>62132.729099999997</v>
      </c>
      <c r="M418" s="7">
        <f t="shared" ref="M418:M448" si="348">ROUND((L418*$G418),2)</f>
        <v>62132.73</v>
      </c>
      <c r="O418" s="111">
        <v>58515.126050420171</v>
      </c>
      <c r="P418" s="7">
        <f t="shared" ref="P418:P448" si="349">ROUND((O418*$G418),2)</f>
        <v>58515.13</v>
      </c>
      <c r="Q418" s="115"/>
      <c r="R418" s="122">
        <f>ROUND(MIN(L418,O418),2)</f>
        <v>58515.13</v>
      </c>
      <c r="S418" s="122">
        <f>ROUND(AVERAGE(L418,O418),2)</f>
        <v>60323.93</v>
      </c>
      <c r="T418" s="122">
        <f>ROUND(MAX(L418,O418),2)</f>
        <v>62132.73</v>
      </c>
      <c r="U418" s="133">
        <f t="shared" ref="U418:U448" si="350">+(T418/R418)-1</f>
        <v>6.1823326719089744E-2</v>
      </c>
      <c r="V418" s="123">
        <f t="shared" ref="V418:V419" si="351">+ROUND(AVERAGE(R418,S418),2)</f>
        <v>59419.53</v>
      </c>
      <c r="Z418" s="134">
        <f>T418</f>
        <v>62132.73</v>
      </c>
      <c r="AA418" s="7">
        <f t="shared" ref="AA418:AA448" si="352">ROUND((Z418*$G418),2)</f>
        <v>62132.73</v>
      </c>
    </row>
    <row r="419" spans="1:27" ht="18" x14ac:dyDescent="0.3">
      <c r="A419" s="21">
        <v>11.2</v>
      </c>
      <c r="B419" s="17"/>
      <c r="C419" s="17"/>
      <c r="D419" s="17"/>
      <c r="E419" s="4" t="s">
        <v>404</v>
      </c>
      <c r="F419" s="22" t="s">
        <v>16</v>
      </c>
      <c r="G419" s="5">
        <v>1</v>
      </c>
      <c r="H419" s="5"/>
      <c r="I419" s="129">
        <v>58000</v>
      </c>
      <c r="J419" s="7">
        <f t="shared" si="347"/>
        <v>58000</v>
      </c>
      <c r="L419" s="6">
        <v>23000.125200000002</v>
      </c>
      <c r="M419" s="7">
        <f t="shared" si="348"/>
        <v>23000.13</v>
      </c>
      <c r="O419" s="111">
        <v>30341.176470588238</v>
      </c>
      <c r="P419" s="7">
        <f t="shared" si="349"/>
        <v>30341.18</v>
      </c>
      <c r="Q419" s="115"/>
      <c r="R419" s="122">
        <f>ROUND(MIN(L419,O419),2)</f>
        <v>23000.13</v>
      </c>
      <c r="S419" s="122">
        <f>ROUND(AVERAGE(L419,O419),2)</f>
        <v>26670.65</v>
      </c>
      <c r="T419" s="122">
        <f>ROUND(MAX(L419,O419),2)</f>
        <v>30341.18</v>
      </c>
      <c r="U419" s="119">
        <f t="shared" si="350"/>
        <v>0.31917428292796601</v>
      </c>
      <c r="V419" s="123">
        <f t="shared" si="351"/>
        <v>24835.39</v>
      </c>
      <c r="Z419" s="134">
        <f>V419</f>
        <v>24835.39</v>
      </c>
      <c r="AA419" s="7">
        <f t="shared" si="352"/>
        <v>24835.39</v>
      </c>
    </row>
    <row r="420" spans="1:27" ht="18" x14ac:dyDescent="0.3">
      <c r="A420" s="42">
        <v>11.3</v>
      </c>
      <c r="B420" s="17"/>
      <c r="C420" s="17"/>
      <c r="D420" s="17"/>
      <c r="E420" s="4" t="s">
        <v>405</v>
      </c>
      <c r="F420" s="22" t="s">
        <v>16</v>
      </c>
      <c r="G420" s="5">
        <v>1</v>
      </c>
      <c r="H420" s="5"/>
      <c r="I420" s="129">
        <v>46000</v>
      </c>
      <c r="J420" s="7">
        <f t="shared" si="347"/>
        <v>46000</v>
      </c>
      <c r="L420" s="6">
        <v>15696.0648</v>
      </c>
      <c r="M420" s="7">
        <f t="shared" si="348"/>
        <v>15696.06</v>
      </c>
      <c r="O420" s="111">
        <v>22755.882352941178</v>
      </c>
      <c r="P420" s="7">
        <f t="shared" si="349"/>
        <v>22755.88</v>
      </c>
      <c r="Q420" s="115"/>
      <c r="R420" s="122">
        <f>ROUND(MIN(L420,O420),2)</f>
        <v>15696.06</v>
      </c>
      <c r="S420" s="122">
        <f>ROUND(AVERAGE(L420,O420),2)</f>
        <v>19225.97</v>
      </c>
      <c r="T420" s="122">
        <f>ROUND(MAX(L420,O420),2)</f>
        <v>22755.88</v>
      </c>
      <c r="U420" s="119">
        <f t="shared" si="350"/>
        <v>0.44978293915797996</v>
      </c>
      <c r="V420" s="123">
        <f t="shared" ref="V420:V448" si="353">+ROUND(AVERAGE(R420,S420),2)</f>
        <v>17461.02</v>
      </c>
      <c r="Z420" s="134">
        <f>V420</f>
        <v>17461.02</v>
      </c>
      <c r="AA420" s="7">
        <f t="shared" si="352"/>
        <v>17461.02</v>
      </c>
    </row>
    <row r="421" spans="1:27" ht="18" x14ac:dyDescent="0.3">
      <c r="A421" s="21">
        <v>11.4</v>
      </c>
      <c r="B421" s="17"/>
      <c r="C421" s="17"/>
      <c r="D421" s="17"/>
      <c r="E421" s="4" t="s">
        <v>406</v>
      </c>
      <c r="F421" s="22" t="s">
        <v>18</v>
      </c>
      <c r="G421" s="5">
        <v>1</v>
      </c>
      <c r="H421" s="5"/>
      <c r="I421" s="129">
        <v>168000</v>
      </c>
      <c r="J421" s="7">
        <f t="shared" si="347"/>
        <v>168000</v>
      </c>
      <c r="L421" s="6">
        <v>81572.310299999997</v>
      </c>
      <c r="M421" s="7">
        <f t="shared" si="348"/>
        <v>81572.31</v>
      </c>
      <c r="O421" s="111">
        <v>69351.26050420168</v>
      </c>
      <c r="P421" s="7">
        <f t="shared" si="349"/>
        <v>69351.259999999995</v>
      </c>
      <c r="Q421" s="115"/>
      <c r="R421" s="122">
        <f>ROUND(MIN(L421,O421),2)</f>
        <v>69351.259999999995</v>
      </c>
      <c r="S421" s="122">
        <f>ROUND(AVERAGE(L421,O421),2)</f>
        <v>75461.789999999994</v>
      </c>
      <c r="T421" s="122">
        <f>ROUND(MAX(L421,O421),2)</f>
        <v>81572.31</v>
      </c>
      <c r="U421" s="133">
        <f t="shared" si="350"/>
        <v>0.17621958130248827</v>
      </c>
      <c r="V421" s="123">
        <f t="shared" si="353"/>
        <v>72406.53</v>
      </c>
      <c r="Z421" s="134">
        <f>T421</f>
        <v>81572.31</v>
      </c>
      <c r="AA421" s="7">
        <f t="shared" si="352"/>
        <v>81572.31</v>
      </c>
    </row>
    <row r="422" spans="1:27" ht="18" x14ac:dyDescent="0.3">
      <c r="A422" s="42">
        <v>11.5</v>
      </c>
      <c r="B422" s="17"/>
      <c r="C422" s="17"/>
      <c r="D422" s="17"/>
      <c r="E422" s="4" t="s">
        <v>407</v>
      </c>
      <c r="F422" s="22" t="s">
        <v>18</v>
      </c>
      <c r="G422" s="5">
        <v>1</v>
      </c>
      <c r="H422" s="5"/>
      <c r="I422" s="131">
        <v>52000</v>
      </c>
      <c r="J422" s="7">
        <f t="shared" si="347"/>
        <v>52000</v>
      </c>
      <c r="L422" s="6">
        <v>135630.7641</v>
      </c>
      <c r="M422" s="7">
        <f t="shared" si="348"/>
        <v>135630.76</v>
      </c>
      <c r="O422" s="111">
        <v>154956.72268907563</v>
      </c>
      <c r="P422" s="7">
        <f t="shared" si="349"/>
        <v>154956.72</v>
      </c>
      <c r="Q422" s="115"/>
      <c r="R422" s="122">
        <f>ROUND(MIN(L422,O422),2)</f>
        <v>135630.76</v>
      </c>
      <c r="S422" s="122">
        <f>ROUND(AVERAGE(L422,O422),2)</f>
        <v>145293.74</v>
      </c>
      <c r="T422" s="122">
        <f>ROUND(MAX(L422,O422),2)</f>
        <v>154956.72</v>
      </c>
      <c r="U422" s="133">
        <f t="shared" si="350"/>
        <v>0.14248950606779753</v>
      </c>
      <c r="V422" s="123">
        <f t="shared" si="353"/>
        <v>140462.25</v>
      </c>
      <c r="Z422" s="134">
        <f>T422</f>
        <v>154956.72</v>
      </c>
      <c r="AA422" s="7">
        <f t="shared" si="352"/>
        <v>154956.72</v>
      </c>
    </row>
    <row r="423" spans="1:27" ht="18" x14ac:dyDescent="0.3">
      <c r="A423" s="21">
        <v>11.6</v>
      </c>
      <c r="B423" s="17"/>
      <c r="C423" s="17"/>
      <c r="D423" s="17"/>
      <c r="E423" s="4" t="s">
        <v>408</v>
      </c>
      <c r="F423" s="22" t="s">
        <v>16</v>
      </c>
      <c r="G423" s="5">
        <v>1</v>
      </c>
      <c r="H423" s="5"/>
      <c r="I423" s="6">
        <v>64000</v>
      </c>
      <c r="J423" s="7">
        <f t="shared" si="347"/>
        <v>64000</v>
      </c>
      <c r="L423" s="6">
        <v>73855.325700000001</v>
      </c>
      <c r="M423" s="7">
        <f t="shared" si="348"/>
        <v>73855.33</v>
      </c>
      <c r="O423" s="128">
        <v>133284.4537815126</v>
      </c>
      <c r="P423" s="7">
        <f t="shared" si="349"/>
        <v>133284.45000000001</v>
      </c>
      <c r="Q423" s="115"/>
      <c r="R423" s="122">
        <f>ROUND(MIN(I423,L423),2)</f>
        <v>64000</v>
      </c>
      <c r="S423" s="122">
        <f>ROUND(AVERAGE(I423,L423),2)</f>
        <v>68927.66</v>
      </c>
      <c r="T423" s="122">
        <f>ROUND(MAX(I423,L423),2)</f>
        <v>73855.33</v>
      </c>
      <c r="U423" s="133">
        <f t="shared" si="350"/>
        <v>0.15398953124999992</v>
      </c>
      <c r="V423" s="123">
        <f t="shared" si="353"/>
        <v>66463.83</v>
      </c>
      <c r="Z423" s="134">
        <f>T423</f>
        <v>73855.33</v>
      </c>
      <c r="AA423" s="7">
        <f t="shared" si="352"/>
        <v>73855.33</v>
      </c>
    </row>
    <row r="424" spans="1:27" ht="18" x14ac:dyDescent="0.3">
      <c r="A424" s="42">
        <v>11.7</v>
      </c>
      <c r="B424" s="17"/>
      <c r="C424" s="17"/>
      <c r="D424" s="17"/>
      <c r="E424" s="4" t="s">
        <v>409</v>
      </c>
      <c r="F424" s="22" t="s">
        <v>18</v>
      </c>
      <c r="G424" s="5">
        <v>1</v>
      </c>
      <c r="H424" s="5"/>
      <c r="I424" s="129">
        <v>185000</v>
      </c>
      <c r="J424" s="7">
        <f t="shared" si="347"/>
        <v>185000</v>
      </c>
      <c r="L424" s="6">
        <v>69718.665899999993</v>
      </c>
      <c r="M424" s="7">
        <f t="shared" si="348"/>
        <v>69718.67</v>
      </c>
      <c r="O424" s="128">
        <v>223224.36974789915</v>
      </c>
      <c r="P424" s="7">
        <f t="shared" si="349"/>
        <v>223224.37</v>
      </c>
      <c r="Q424" s="115"/>
      <c r="R424" s="122">
        <f>ROUND(MIN(L424),2)</f>
        <v>69718.67</v>
      </c>
      <c r="S424" s="122">
        <f>ROUND(AVERAGE(L424),2)</f>
        <v>69718.67</v>
      </c>
      <c r="T424" s="122">
        <f>ROUND(MAX(L424),2)</f>
        <v>69718.67</v>
      </c>
      <c r="U424" s="140">
        <f t="shared" si="350"/>
        <v>0</v>
      </c>
      <c r="V424" s="123">
        <f t="shared" si="353"/>
        <v>69718.67</v>
      </c>
      <c r="Z424" s="134">
        <f>V424</f>
        <v>69718.67</v>
      </c>
      <c r="AA424" s="7">
        <f t="shared" si="352"/>
        <v>69718.67</v>
      </c>
    </row>
    <row r="425" spans="1:27" ht="18" x14ac:dyDescent="0.3">
      <c r="A425" s="21">
        <v>11.8</v>
      </c>
      <c r="B425" s="17"/>
      <c r="C425" s="17"/>
      <c r="D425" s="17"/>
      <c r="E425" s="4" t="s">
        <v>410</v>
      </c>
      <c r="F425" s="22" t="s">
        <v>18</v>
      </c>
      <c r="G425" s="5">
        <v>1</v>
      </c>
      <c r="H425" s="5"/>
      <c r="I425" s="129">
        <v>215000</v>
      </c>
      <c r="J425" s="7">
        <f t="shared" si="347"/>
        <v>215000</v>
      </c>
      <c r="L425" s="6">
        <v>109034.24220000001</v>
      </c>
      <c r="M425" s="7">
        <f t="shared" si="348"/>
        <v>109034.24000000001</v>
      </c>
      <c r="O425" s="128">
        <v>265485.29411764711</v>
      </c>
      <c r="P425" s="7">
        <f t="shared" si="349"/>
        <v>265485.28999999998</v>
      </c>
      <c r="Q425" s="115"/>
      <c r="R425" s="122">
        <f>ROUND(MIN(L425),2)</f>
        <v>109034.24000000001</v>
      </c>
      <c r="S425" s="122">
        <f>ROUND(AVERAGE(L425),2)</f>
        <v>109034.24000000001</v>
      </c>
      <c r="T425" s="122">
        <f>ROUND(MAX(L425),2)</f>
        <v>109034.24000000001</v>
      </c>
      <c r="U425" s="140">
        <f t="shared" si="350"/>
        <v>0</v>
      </c>
      <c r="V425" s="123">
        <f t="shared" si="353"/>
        <v>109034.24000000001</v>
      </c>
      <c r="Z425" s="134">
        <f>V425</f>
        <v>109034.24000000001</v>
      </c>
      <c r="AA425" s="7">
        <f t="shared" si="352"/>
        <v>109034.24000000001</v>
      </c>
    </row>
    <row r="426" spans="1:27" ht="36" x14ac:dyDescent="0.3">
      <c r="A426" s="42">
        <v>11.9</v>
      </c>
      <c r="B426" s="17"/>
      <c r="C426" s="17"/>
      <c r="D426" s="17"/>
      <c r="E426" s="4" t="s">
        <v>411</v>
      </c>
      <c r="F426" s="22" t="s">
        <v>18</v>
      </c>
      <c r="G426" s="5">
        <v>1</v>
      </c>
      <c r="H426" s="5"/>
      <c r="I426" s="6">
        <v>1250000</v>
      </c>
      <c r="J426" s="7">
        <f t="shared" si="347"/>
        <v>1250000</v>
      </c>
      <c r="L426" s="6">
        <v>1571274.2486999999</v>
      </c>
      <c r="M426" s="7">
        <f t="shared" si="348"/>
        <v>1571274.25</v>
      </c>
      <c r="O426" s="128">
        <v>2230076.4705882352</v>
      </c>
      <c r="P426" s="7">
        <f t="shared" si="349"/>
        <v>2230076.4700000002</v>
      </c>
      <c r="Q426" s="115"/>
      <c r="R426" s="122">
        <f>ROUND(MIN(I426,L426),2)</f>
        <v>1250000</v>
      </c>
      <c r="S426" s="122">
        <f>ROUND(AVERAGE(I426,L426),2)</f>
        <v>1410637.12</v>
      </c>
      <c r="T426" s="122">
        <f>ROUND(MAX(I426,L426),2)</f>
        <v>1571274.25</v>
      </c>
      <c r="U426" s="119">
        <f t="shared" si="350"/>
        <v>0.2570193999999999</v>
      </c>
      <c r="V426" s="123">
        <f t="shared" si="353"/>
        <v>1330318.56</v>
      </c>
      <c r="Z426" s="134">
        <f>V426</f>
        <v>1330318.56</v>
      </c>
      <c r="AA426" s="7">
        <f t="shared" si="352"/>
        <v>1330318.56</v>
      </c>
    </row>
    <row r="427" spans="1:27" ht="18" x14ac:dyDescent="0.3">
      <c r="A427" s="23">
        <v>11.1</v>
      </c>
      <c r="B427" s="17"/>
      <c r="C427" s="17"/>
      <c r="D427" s="17"/>
      <c r="E427" s="4" t="s">
        <v>412</v>
      </c>
      <c r="F427" s="22" t="s">
        <v>18</v>
      </c>
      <c r="G427" s="5">
        <v>1</v>
      </c>
      <c r="H427" s="5"/>
      <c r="I427" s="6">
        <v>420000</v>
      </c>
      <c r="J427" s="7">
        <f t="shared" si="347"/>
        <v>420000</v>
      </c>
      <c r="L427" s="6">
        <v>312933.49229999998</v>
      </c>
      <c r="M427" s="7">
        <f t="shared" si="348"/>
        <v>312933.49</v>
      </c>
      <c r="O427" s="111">
        <v>424776.47058823524</v>
      </c>
      <c r="P427" s="7">
        <f t="shared" si="349"/>
        <v>424776.47</v>
      </c>
      <c r="Q427" s="115"/>
      <c r="R427" s="122">
        <f>ROUND(MIN(I427,L427,O427),2)</f>
        <v>312933.49</v>
      </c>
      <c r="S427" s="122">
        <f t="shared" ref="S427:S443" si="354">ROUND(AVERAGE(I427,L427,O427),2)</f>
        <v>385903.32</v>
      </c>
      <c r="T427" s="122">
        <f t="shared" ref="T427:T443" si="355">ROUND(MAX(I427,L427,O427),2)</f>
        <v>424776.47</v>
      </c>
      <c r="U427" s="119">
        <f t="shared" si="350"/>
        <v>0.35740175971577859</v>
      </c>
      <c r="V427" s="123">
        <f t="shared" si="353"/>
        <v>349418.41</v>
      </c>
      <c r="Z427" s="134">
        <f>V427</f>
        <v>349418.41</v>
      </c>
      <c r="AA427" s="7">
        <f t="shared" si="352"/>
        <v>349418.41</v>
      </c>
    </row>
    <row r="428" spans="1:27" ht="18" x14ac:dyDescent="0.3">
      <c r="A428" s="21">
        <v>11.11</v>
      </c>
      <c r="B428" s="17"/>
      <c r="C428" s="17"/>
      <c r="D428" s="17"/>
      <c r="E428" s="4" t="s">
        <v>413</v>
      </c>
      <c r="F428" s="22" t="s">
        <v>18</v>
      </c>
      <c r="G428" s="5">
        <v>1</v>
      </c>
      <c r="H428" s="5"/>
      <c r="I428" s="6">
        <v>690000</v>
      </c>
      <c r="J428" s="7">
        <f t="shared" si="347"/>
        <v>690000</v>
      </c>
      <c r="L428" s="6">
        <v>731094.65910000005</v>
      </c>
      <c r="M428" s="7">
        <f t="shared" si="348"/>
        <v>731094.66</v>
      </c>
      <c r="O428" s="128">
        <v>1911494.1176470588</v>
      </c>
      <c r="P428" s="7">
        <f t="shared" si="349"/>
        <v>1911494.12</v>
      </c>
      <c r="Q428" s="115"/>
      <c r="R428" s="122">
        <f>ROUND(MIN(I428,L428),2)</f>
        <v>690000</v>
      </c>
      <c r="S428" s="122">
        <f>ROUND(AVERAGE(I428,L428),2)</f>
        <v>710547.33</v>
      </c>
      <c r="T428" s="122">
        <f>ROUND(MAX(I428,L428),2)</f>
        <v>731094.66</v>
      </c>
      <c r="U428" s="133">
        <f t="shared" si="350"/>
        <v>5.9557478260869656E-2</v>
      </c>
      <c r="V428" s="123">
        <f t="shared" si="353"/>
        <v>700273.67</v>
      </c>
      <c r="Z428" s="134">
        <f>T428</f>
        <v>731094.66</v>
      </c>
      <c r="AA428" s="7">
        <f t="shared" si="352"/>
        <v>731094.66</v>
      </c>
    </row>
    <row r="429" spans="1:27" ht="36" x14ac:dyDescent="0.3">
      <c r="A429" s="23">
        <v>11.12</v>
      </c>
      <c r="B429" s="17"/>
      <c r="C429" s="17"/>
      <c r="D429" s="17"/>
      <c r="E429" s="4" t="s">
        <v>414</v>
      </c>
      <c r="F429" s="22" t="s">
        <v>16</v>
      </c>
      <c r="G429" s="5">
        <v>1</v>
      </c>
      <c r="H429" s="5"/>
      <c r="I429" s="131">
        <v>420000</v>
      </c>
      <c r="J429" s="7">
        <f t="shared" si="347"/>
        <v>420000</v>
      </c>
      <c r="L429" s="6">
        <v>994429.03170000005</v>
      </c>
      <c r="M429" s="7">
        <f t="shared" si="348"/>
        <v>994429.03</v>
      </c>
      <c r="O429" s="128">
        <v>2123882.3529411769</v>
      </c>
      <c r="P429" s="7">
        <f t="shared" si="349"/>
        <v>2123882.35</v>
      </c>
      <c r="Q429" s="115"/>
      <c r="R429" s="122">
        <f>ROUND(MIN(L429),2)</f>
        <v>994429.03</v>
      </c>
      <c r="S429" s="122">
        <f>ROUND(AVERAGE(L429),2)</f>
        <v>994429.03</v>
      </c>
      <c r="T429" s="122">
        <f>ROUND(MAX(L429),2)</f>
        <v>994429.03</v>
      </c>
      <c r="U429" s="140">
        <f t="shared" si="350"/>
        <v>0</v>
      </c>
      <c r="V429" s="123">
        <f t="shared" si="353"/>
        <v>994429.03</v>
      </c>
      <c r="Z429" s="134">
        <f>V429</f>
        <v>994429.03</v>
      </c>
      <c r="AA429" s="7">
        <f t="shared" si="352"/>
        <v>994429.03</v>
      </c>
    </row>
    <row r="430" spans="1:27" ht="18" x14ac:dyDescent="0.3">
      <c r="A430" s="21">
        <v>11.13</v>
      </c>
      <c r="B430" s="17"/>
      <c r="C430" s="17"/>
      <c r="D430" s="17"/>
      <c r="E430" s="4" t="s">
        <v>415</v>
      </c>
      <c r="F430" s="22" t="s">
        <v>18</v>
      </c>
      <c r="G430" s="5">
        <v>1</v>
      </c>
      <c r="H430" s="5"/>
      <c r="I430" s="6">
        <v>45000</v>
      </c>
      <c r="J430" s="7">
        <f t="shared" si="347"/>
        <v>45000</v>
      </c>
      <c r="L430" s="6">
        <v>88887.497399999993</v>
      </c>
      <c r="M430" s="7">
        <f t="shared" si="348"/>
        <v>88887.5</v>
      </c>
      <c r="O430" s="128">
        <v>133284.4537815126</v>
      </c>
      <c r="P430" s="7">
        <f t="shared" si="349"/>
        <v>133284.45000000001</v>
      </c>
      <c r="Q430" s="115"/>
      <c r="R430" s="122">
        <f>ROUND(MIN(I430,L430),2)</f>
        <v>45000</v>
      </c>
      <c r="S430" s="122">
        <f>ROUND(AVERAGE(I430,L430),2)</f>
        <v>66943.75</v>
      </c>
      <c r="T430" s="122">
        <f>ROUND(MAX(I430,L430),2)</f>
        <v>88887.5</v>
      </c>
      <c r="U430" s="119">
        <f t="shared" si="350"/>
        <v>0.97527777777777769</v>
      </c>
      <c r="V430" s="123">
        <f t="shared" si="353"/>
        <v>55971.88</v>
      </c>
      <c r="Z430" s="134">
        <f>V430</f>
        <v>55971.88</v>
      </c>
      <c r="AA430" s="7">
        <f t="shared" si="352"/>
        <v>55971.88</v>
      </c>
    </row>
    <row r="431" spans="1:27" ht="18" x14ac:dyDescent="0.3">
      <c r="A431" s="23">
        <v>11.14</v>
      </c>
      <c r="B431" s="17"/>
      <c r="C431" s="17"/>
      <c r="D431" s="17"/>
      <c r="E431" s="4" t="s">
        <v>416</v>
      </c>
      <c r="F431" s="22" t="s">
        <v>18</v>
      </c>
      <c r="G431" s="5">
        <v>1</v>
      </c>
      <c r="H431" s="5"/>
      <c r="I431" s="6">
        <v>520000</v>
      </c>
      <c r="J431" s="7">
        <f t="shared" si="347"/>
        <v>520000</v>
      </c>
      <c r="L431" s="129">
        <v>692328</v>
      </c>
      <c r="M431" s="7">
        <f t="shared" si="348"/>
        <v>692328</v>
      </c>
      <c r="O431" s="111">
        <v>318582.3529411765</v>
      </c>
      <c r="P431" s="7">
        <f t="shared" si="349"/>
        <v>318582.34999999998</v>
      </c>
      <c r="Q431" s="115"/>
      <c r="R431" s="122">
        <f>ROUND(MIN(I431,O431),2)</f>
        <v>318582.34999999998</v>
      </c>
      <c r="S431" s="122">
        <f>ROUND(AVERAGE(I431,O431),2)</f>
        <v>419291.18</v>
      </c>
      <c r="T431" s="122">
        <f>ROUND(MAX(I431,O431),2)</f>
        <v>520000</v>
      </c>
      <c r="U431" s="119">
        <f t="shared" si="350"/>
        <v>0.63223103853681795</v>
      </c>
      <c r="V431" s="123">
        <f t="shared" si="353"/>
        <v>368936.77</v>
      </c>
      <c r="Z431" s="134">
        <f>V431</f>
        <v>368936.77</v>
      </c>
      <c r="AA431" s="7">
        <f t="shared" si="352"/>
        <v>368936.77</v>
      </c>
    </row>
    <row r="432" spans="1:27" ht="18" x14ac:dyDescent="0.3">
      <c r="A432" s="21">
        <v>11.15</v>
      </c>
      <c r="B432" s="17"/>
      <c r="C432" s="17"/>
      <c r="D432" s="17"/>
      <c r="E432" s="4" t="s">
        <v>417</v>
      </c>
      <c r="F432" s="22" t="s">
        <v>18</v>
      </c>
      <c r="G432" s="5">
        <v>1</v>
      </c>
      <c r="H432" s="5"/>
      <c r="I432" s="6">
        <v>320000</v>
      </c>
      <c r="J432" s="7">
        <f t="shared" si="347"/>
        <v>320000</v>
      </c>
      <c r="L432" s="129">
        <v>605787</v>
      </c>
      <c r="M432" s="7">
        <f t="shared" si="348"/>
        <v>605787</v>
      </c>
      <c r="O432" s="111">
        <v>371679.41176470584</v>
      </c>
      <c r="P432" s="7">
        <f t="shared" si="349"/>
        <v>371679.41</v>
      </c>
      <c r="Q432" s="115"/>
      <c r="R432" s="122">
        <f>ROUND(MIN(I432,O432),2)</f>
        <v>320000</v>
      </c>
      <c r="S432" s="122">
        <f>ROUND(AVERAGE(I432,O432),2)</f>
        <v>345839.71</v>
      </c>
      <c r="T432" s="122">
        <f>ROUND(MAX(I432,O432),2)</f>
        <v>371679.41</v>
      </c>
      <c r="U432" s="133">
        <f t="shared" si="350"/>
        <v>0.16149815624999997</v>
      </c>
      <c r="V432" s="123">
        <f t="shared" si="353"/>
        <v>332919.86</v>
      </c>
      <c r="Z432" s="134">
        <f>T432</f>
        <v>371679.41</v>
      </c>
      <c r="AA432" s="7">
        <f t="shared" si="352"/>
        <v>371679.41</v>
      </c>
    </row>
    <row r="433" spans="1:27" ht="18" x14ac:dyDescent="0.3">
      <c r="A433" s="23">
        <v>11.16</v>
      </c>
      <c r="B433" s="17"/>
      <c r="C433" s="17"/>
      <c r="D433" s="17"/>
      <c r="E433" s="4" t="s">
        <v>418</v>
      </c>
      <c r="F433" s="22" t="s">
        <v>18</v>
      </c>
      <c r="G433" s="5">
        <v>1</v>
      </c>
      <c r="H433" s="5"/>
      <c r="I433" s="6">
        <v>680000</v>
      </c>
      <c r="J433" s="7">
        <f t="shared" si="347"/>
        <v>680000</v>
      </c>
      <c r="L433" s="6">
        <v>843114.56579999998</v>
      </c>
      <c r="M433" s="7">
        <f t="shared" si="348"/>
        <v>843114.57</v>
      </c>
      <c r="O433" s="128">
        <v>415023.94957983191</v>
      </c>
      <c r="P433" s="7">
        <f t="shared" si="349"/>
        <v>415023.95</v>
      </c>
      <c r="Q433" s="115"/>
      <c r="R433" s="122">
        <f>ROUND(MIN(I433,L433),2)</f>
        <v>680000</v>
      </c>
      <c r="S433" s="122">
        <f>ROUND(AVERAGE(I433,L433),2)</f>
        <v>761557.28</v>
      </c>
      <c r="T433" s="122">
        <f>ROUND(MAX(I433,L433),2)</f>
        <v>843114.57</v>
      </c>
      <c r="U433" s="133">
        <f t="shared" si="350"/>
        <v>0.23987436764705872</v>
      </c>
      <c r="V433" s="123">
        <f t="shared" si="353"/>
        <v>720778.64</v>
      </c>
      <c r="Z433" s="134">
        <f>T433</f>
        <v>843114.57</v>
      </c>
      <c r="AA433" s="7">
        <f t="shared" si="352"/>
        <v>843114.57</v>
      </c>
    </row>
    <row r="434" spans="1:27" ht="18" x14ac:dyDescent="0.3">
      <c r="A434" s="21">
        <v>11.17</v>
      </c>
      <c r="B434" s="17"/>
      <c r="C434" s="17"/>
      <c r="D434" s="17"/>
      <c r="E434" s="4" t="s">
        <v>419</v>
      </c>
      <c r="F434" s="22" t="s">
        <v>18</v>
      </c>
      <c r="G434" s="5">
        <v>1</v>
      </c>
      <c r="H434" s="5"/>
      <c r="I434" s="131">
        <v>120000</v>
      </c>
      <c r="J434" s="7">
        <f t="shared" si="347"/>
        <v>120000</v>
      </c>
      <c r="L434" s="6">
        <v>372832.22730000003</v>
      </c>
      <c r="M434" s="7">
        <f t="shared" si="348"/>
        <v>372832.23</v>
      </c>
      <c r="O434" s="111">
        <v>265485.29411764711</v>
      </c>
      <c r="P434" s="7">
        <f t="shared" si="349"/>
        <v>265485.28999999998</v>
      </c>
      <c r="Q434" s="115"/>
      <c r="R434" s="122">
        <f>ROUND(MIN(L434,O434),2)</f>
        <v>265485.28999999998</v>
      </c>
      <c r="S434" s="122">
        <f>ROUND(AVERAGE(L434,O434),2)</f>
        <v>319158.76</v>
      </c>
      <c r="T434" s="122">
        <f>ROUND(MAX(L434,O434),2)</f>
        <v>372832.23</v>
      </c>
      <c r="U434" s="119">
        <f t="shared" si="350"/>
        <v>0.40434232721519159</v>
      </c>
      <c r="V434" s="123">
        <f t="shared" si="353"/>
        <v>292322.03000000003</v>
      </c>
      <c r="Z434" s="134">
        <f>V434</f>
        <v>292322.03000000003</v>
      </c>
      <c r="AA434" s="7">
        <f t="shared" si="352"/>
        <v>292322.03000000003</v>
      </c>
    </row>
    <row r="435" spans="1:27" ht="18" x14ac:dyDescent="0.3">
      <c r="A435" s="23">
        <v>11.18</v>
      </c>
      <c r="B435" s="17"/>
      <c r="C435" s="17"/>
      <c r="D435" s="17"/>
      <c r="E435" s="4" t="s">
        <v>420</v>
      </c>
      <c r="F435" s="22" t="s">
        <v>16</v>
      </c>
      <c r="G435" s="5">
        <v>1</v>
      </c>
      <c r="H435" s="5"/>
      <c r="I435" s="6">
        <v>210000</v>
      </c>
      <c r="J435" s="7">
        <f t="shared" si="347"/>
        <v>210000</v>
      </c>
      <c r="L435" s="6">
        <v>259623</v>
      </c>
      <c r="M435" s="7">
        <f t="shared" si="348"/>
        <v>259623</v>
      </c>
      <c r="O435" s="127">
        <v>154956.72268907563</v>
      </c>
      <c r="P435" s="7">
        <f t="shared" si="349"/>
        <v>154956.72</v>
      </c>
      <c r="Q435" s="115"/>
      <c r="R435" s="122">
        <f>ROUND(MIN(I435,L435),2)</f>
        <v>210000</v>
      </c>
      <c r="S435" s="122">
        <f t="shared" ref="S435:S438" si="356">ROUND(AVERAGE(I435,L435),2)</f>
        <v>234811.5</v>
      </c>
      <c r="T435" s="122">
        <f t="shared" ref="T435:T438" si="357">ROUND(MAX(I435,L435),2)</f>
        <v>259623</v>
      </c>
      <c r="U435" s="133">
        <f t="shared" si="350"/>
        <v>0.23629999999999995</v>
      </c>
      <c r="V435" s="123">
        <f t="shared" si="353"/>
        <v>222405.75</v>
      </c>
      <c r="Z435" s="134">
        <f>T435</f>
        <v>259623</v>
      </c>
      <c r="AA435" s="7">
        <f t="shared" si="352"/>
        <v>259623</v>
      </c>
    </row>
    <row r="436" spans="1:27" ht="18" x14ac:dyDescent="0.3">
      <c r="A436" s="23">
        <v>11.19</v>
      </c>
      <c r="B436" s="17"/>
      <c r="C436" s="17"/>
      <c r="D436" s="17"/>
      <c r="E436" s="4" t="s">
        <v>421</v>
      </c>
      <c r="F436" s="22" t="s">
        <v>16</v>
      </c>
      <c r="G436" s="5">
        <v>1</v>
      </c>
      <c r="H436" s="5"/>
      <c r="I436" s="6">
        <v>120000</v>
      </c>
      <c r="J436" s="7">
        <f t="shared" si="347"/>
        <v>120000</v>
      </c>
      <c r="L436" s="6">
        <v>166900.5</v>
      </c>
      <c r="M436" s="7">
        <f t="shared" si="348"/>
        <v>166900.5</v>
      </c>
      <c r="O436" s="127">
        <v>96441.596638655465</v>
      </c>
      <c r="P436" s="7">
        <f t="shared" si="349"/>
        <v>96441.600000000006</v>
      </c>
      <c r="Q436" s="115"/>
      <c r="R436" s="122">
        <f>ROUND(MIN(I436,L436),2)</f>
        <v>120000</v>
      </c>
      <c r="S436" s="122">
        <f t="shared" si="356"/>
        <v>143450.25</v>
      </c>
      <c r="T436" s="122">
        <f t="shared" si="357"/>
        <v>166900.5</v>
      </c>
      <c r="U436" s="119">
        <f t="shared" si="350"/>
        <v>0.39083749999999995</v>
      </c>
      <c r="V436" s="123">
        <f t="shared" si="353"/>
        <v>131725.13</v>
      </c>
      <c r="Z436" s="134">
        <f t="shared" ref="Z436:Z441" si="358">V436</f>
        <v>131725.13</v>
      </c>
      <c r="AA436" s="7">
        <f t="shared" si="352"/>
        <v>131725.13</v>
      </c>
    </row>
    <row r="437" spans="1:27" ht="18" x14ac:dyDescent="0.3">
      <c r="A437" s="23">
        <v>11.2</v>
      </c>
      <c r="B437" s="17"/>
      <c r="C437" s="17"/>
      <c r="D437" s="17"/>
      <c r="E437" s="4" t="s">
        <v>422</v>
      </c>
      <c r="F437" s="22" t="s">
        <v>16</v>
      </c>
      <c r="G437" s="5">
        <v>1</v>
      </c>
      <c r="H437" s="5"/>
      <c r="I437" s="6">
        <v>95000</v>
      </c>
      <c r="J437" s="7">
        <f t="shared" si="347"/>
        <v>95000</v>
      </c>
      <c r="L437" s="6">
        <v>129811.5</v>
      </c>
      <c r="M437" s="7">
        <f t="shared" si="348"/>
        <v>129811.5</v>
      </c>
      <c r="O437" s="127">
        <v>69351.26050420168</v>
      </c>
      <c r="P437" s="7">
        <f t="shared" si="349"/>
        <v>69351.259999999995</v>
      </c>
      <c r="Q437" s="115"/>
      <c r="R437" s="122">
        <f>ROUND(MIN(I437,L437),2)</f>
        <v>95000</v>
      </c>
      <c r="S437" s="122">
        <f t="shared" si="356"/>
        <v>112405.75</v>
      </c>
      <c r="T437" s="122">
        <f t="shared" si="357"/>
        <v>129811.5</v>
      </c>
      <c r="U437" s="119">
        <f t="shared" si="350"/>
        <v>0.36643684210526306</v>
      </c>
      <c r="V437" s="123">
        <f t="shared" si="353"/>
        <v>103702.88</v>
      </c>
      <c r="Z437" s="134">
        <f t="shared" si="358"/>
        <v>103702.88</v>
      </c>
      <c r="AA437" s="7">
        <f t="shared" si="352"/>
        <v>103702.88</v>
      </c>
    </row>
    <row r="438" spans="1:27" ht="18" x14ac:dyDescent="0.3">
      <c r="A438" s="23">
        <v>11.21</v>
      </c>
      <c r="B438" s="17"/>
      <c r="C438" s="17"/>
      <c r="D438" s="17"/>
      <c r="E438" s="4" t="s">
        <v>423</v>
      </c>
      <c r="F438" s="22" t="s">
        <v>16</v>
      </c>
      <c r="G438" s="5">
        <v>1</v>
      </c>
      <c r="H438" s="5"/>
      <c r="I438" s="6">
        <v>72000</v>
      </c>
      <c r="J438" s="7">
        <f t="shared" si="347"/>
        <v>72000</v>
      </c>
      <c r="L438" s="6">
        <v>98904</v>
      </c>
      <c r="M438" s="7">
        <f t="shared" si="348"/>
        <v>98904</v>
      </c>
      <c r="O438" s="127">
        <v>48762.60504201681</v>
      </c>
      <c r="P438" s="7">
        <f t="shared" si="349"/>
        <v>48762.61</v>
      </c>
      <c r="Q438" s="115"/>
      <c r="R438" s="122">
        <f>ROUND(MIN(I438,L438),2)</f>
        <v>72000</v>
      </c>
      <c r="S438" s="122">
        <f t="shared" si="356"/>
        <v>85452</v>
      </c>
      <c r="T438" s="122">
        <f t="shared" si="357"/>
        <v>98904</v>
      </c>
      <c r="U438" s="119">
        <f t="shared" si="350"/>
        <v>0.37366666666666659</v>
      </c>
      <c r="V438" s="123">
        <f t="shared" si="353"/>
        <v>78726</v>
      </c>
      <c r="Z438" s="134">
        <f t="shared" si="358"/>
        <v>78726</v>
      </c>
      <c r="AA438" s="7">
        <f t="shared" si="352"/>
        <v>78726</v>
      </c>
    </row>
    <row r="439" spans="1:27" ht="18" x14ac:dyDescent="0.3">
      <c r="A439" s="23">
        <v>11.22</v>
      </c>
      <c r="B439" s="17"/>
      <c r="C439" s="17"/>
      <c r="D439" s="17"/>
      <c r="E439" s="4" t="s">
        <v>424</v>
      </c>
      <c r="F439" s="22" t="s">
        <v>18</v>
      </c>
      <c r="G439" s="5">
        <v>1</v>
      </c>
      <c r="H439" s="5"/>
      <c r="I439" s="129">
        <v>58000</v>
      </c>
      <c r="J439" s="7">
        <f t="shared" si="347"/>
        <v>58000</v>
      </c>
      <c r="L439" s="6">
        <v>26521.107599999999</v>
      </c>
      <c r="M439" s="7">
        <f t="shared" si="348"/>
        <v>26521.11</v>
      </c>
      <c r="O439" s="111">
        <v>43344.537815126052</v>
      </c>
      <c r="P439" s="7">
        <f t="shared" si="349"/>
        <v>43344.54</v>
      </c>
      <c r="Q439" s="115"/>
      <c r="R439" s="122">
        <f>ROUND(MIN(L439,O439),2)</f>
        <v>26521.11</v>
      </c>
      <c r="S439" s="122">
        <f>ROUND(AVERAGE(L439,O439),2)</f>
        <v>34932.82</v>
      </c>
      <c r="T439" s="122">
        <f>ROUND(MAX(L439,O439),2)</f>
        <v>43344.54</v>
      </c>
      <c r="U439" s="119">
        <f t="shared" si="350"/>
        <v>0.63434109658306159</v>
      </c>
      <c r="V439" s="123">
        <f t="shared" si="353"/>
        <v>30726.97</v>
      </c>
      <c r="Z439" s="134">
        <f t="shared" si="358"/>
        <v>30726.97</v>
      </c>
      <c r="AA439" s="7">
        <f t="shared" si="352"/>
        <v>30726.97</v>
      </c>
    </row>
    <row r="440" spans="1:27" ht="18" x14ac:dyDescent="0.3">
      <c r="A440" s="23">
        <v>11.23</v>
      </c>
      <c r="B440" s="17"/>
      <c r="C440" s="17"/>
      <c r="D440" s="17"/>
      <c r="E440" s="4" t="s">
        <v>425</v>
      </c>
      <c r="F440" s="22" t="s">
        <v>18</v>
      </c>
      <c r="G440" s="5">
        <v>1</v>
      </c>
      <c r="H440" s="5"/>
      <c r="I440" s="129">
        <v>1150000</v>
      </c>
      <c r="J440" s="7">
        <f t="shared" si="347"/>
        <v>1150000</v>
      </c>
      <c r="L440" s="6">
        <v>830697.16859999998</v>
      </c>
      <c r="M440" s="7">
        <f t="shared" si="348"/>
        <v>830697.17</v>
      </c>
      <c r="O440" s="127">
        <v>371679.41176470584</v>
      </c>
      <c r="P440" s="7">
        <f t="shared" si="349"/>
        <v>371679.41</v>
      </c>
      <c r="Q440" s="115"/>
      <c r="R440" s="122">
        <f>ROUND(MIN(L440),2)</f>
        <v>830697.17</v>
      </c>
      <c r="S440" s="122">
        <f t="shared" ref="S440:S441" si="359">ROUND(AVERAGE(L440),2)</f>
        <v>830697.17</v>
      </c>
      <c r="T440" s="122">
        <f t="shared" ref="T440:T441" si="360">ROUND(MAX(L440),2)</f>
        <v>830697.17</v>
      </c>
      <c r="U440" s="140">
        <f t="shared" si="350"/>
        <v>0</v>
      </c>
      <c r="V440" s="123">
        <f t="shared" si="353"/>
        <v>830697.17</v>
      </c>
      <c r="Z440" s="134">
        <f t="shared" si="358"/>
        <v>830697.17</v>
      </c>
      <c r="AA440" s="7">
        <f t="shared" si="352"/>
        <v>830697.17</v>
      </c>
    </row>
    <row r="441" spans="1:27" ht="18" x14ac:dyDescent="0.3">
      <c r="A441" s="23">
        <v>11.24</v>
      </c>
      <c r="B441" s="17"/>
      <c r="C441" s="17"/>
      <c r="D441" s="17"/>
      <c r="E441" s="4" t="s">
        <v>426</v>
      </c>
      <c r="F441" s="22" t="s">
        <v>18</v>
      </c>
      <c r="G441" s="5">
        <v>1</v>
      </c>
      <c r="H441" s="5"/>
      <c r="I441" s="6">
        <v>1350000</v>
      </c>
      <c r="J441" s="7">
        <f t="shared" si="347"/>
        <v>1350000</v>
      </c>
      <c r="L441" s="6">
        <v>1076081.7015</v>
      </c>
      <c r="M441" s="7">
        <f t="shared" si="348"/>
        <v>1076081.7</v>
      </c>
      <c r="O441" s="127">
        <v>371679.41176470584</v>
      </c>
      <c r="P441" s="7">
        <f t="shared" si="349"/>
        <v>371679.41</v>
      </c>
      <c r="Q441" s="115"/>
      <c r="R441" s="122">
        <f>ROUND(MIN(L441),2)</f>
        <v>1076081.7</v>
      </c>
      <c r="S441" s="122">
        <f t="shared" si="359"/>
        <v>1076081.7</v>
      </c>
      <c r="T441" s="122">
        <f t="shared" si="360"/>
        <v>1076081.7</v>
      </c>
      <c r="U441" s="140">
        <f t="shared" si="350"/>
        <v>0</v>
      </c>
      <c r="V441" s="123">
        <f t="shared" si="353"/>
        <v>1076081.7</v>
      </c>
      <c r="Z441" s="134">
        <f t="shared" si="358"/>
        <v>1076081.7</v>
      </c>
      <c r="AA441" s="7">
        <f t="shared" si="352"/>
        <v>1076081.7</v>
      </c>
    </row>
    <row r="442" spans="1:27" ht="18" x14ac:dyDescent="0.3">
      <c r="A442" s="23">
        <v>11.25</v>
      </c>
      <c r="B442" s="17"/>
      <c r="C442" s="17"/>
      <c r="D442" s="17"/>
      <c r="E442" s="4" t="s">
        <v>427</v>
      </c>
      <c r="F442" s="22" t="s">
        <v>18</v>
      </c>
      <c r="G442" s="5">
        <v>1</v>
      </c>
      <c r="H442" s="5"/>
      <c r="I442" s="6">
        <v>980000</v>
      </c>
      <c r="J442" s="7">
        <f t="shared" si="347"/>
        <v>980000</v>
      </c>
      <c r="L442" s="6">
        <v>1099466.3160000001</v>
      </c>
      <c r="M442" s="7">
        <f t="shared" si="348"/>
        <v>1099466.32</v>
      </c>
      <c r="O442" s="128">
        <v>1380523.5294117646</v>
      </c>
      <c r="P442" s="7">
        <f t="shared" si="349"/>
        <v>1380523.53</v>
      </c>
      <c r="Q442" s="115"/>
      <c r="R442" s="122">
        <f>ROUND(MIN(I442,L442),2)</f>
        <v>980000</v>
      </c>
      <c r="S442" s="122">
        <f>ROUND(AVERAGE(I442,L442),2)</f>
        <v>1039733.16</v>
      </c>
      <c r="T442" s="122">
        <f>ROUND(MAX(I442,L442),2)</f>
        <v>1099466.32</v>
      </c>
      <c r="U442" s="133">
        <f t="shared" si="350"/>
        <v>0.12190440816326542</v>
      </c>
      <c r="V442" s="123">
        <f t="shared" si="353"/>
        <v>1009866.58</v>
      </c>
      <c r="Z442" s="134">
        <f>T442</f>
        <v>1099466.32</v>
      </c>
      <c r="AA442" s="7">
        <f t="shared" si="352"/>
        <v>1099466.32</v>
      </c>
    </row>
    <row r="443" spans="1:27" ht="18" x14ac:dyDescent="0.3">
      <c r="A443" s="23">
        <v>11.26</v>
      </c>
      <c r="B443" s="17"/>
      <c r="C443" s="17"/>
      <c r="D443" s="17"/>
      <c r="E443" s="4" t="s">
        <v>428</v>
      </c>
      <c r="F443" s="22" t="s">
        <v>18</v>
      </c>
      <c r="G443" s="5">
        <v>1</v>
      </c>
      <c r="H443" s="5"/>
      <c r="I443" s="6">
        <v>42000</v>
      </c>
      <c r="J443" s="7">
        <f t="shared" si="347"/>
        <v>42000</v>
      </c>
      <c r="L443" s="6">
        <v>47679.145799999998</v>
      </c>
      <c r="M443" s="7">
        <f t="shared" si="348"/>
        <v>47679.15</v>
      </c>
      <c r="O443" s="111">
        <v>48762.60504201681</v>
      </c>
      <c r="P443" s="7">
        <f t="shared" si="349"/>
        <v>48762.61</v>
      </c>
      <c r="Q443" s="115"/>
      <c r="R443" s="122">
        <f>ROUND(MIN(I443,L443,O443),2)</f>
        <v>42000</v>
      </c>
      <c r="S443" s="122">
        <f t="shared" si="354"/>
        <v>46147.25</v>
      </c>
      <c r="T443" s="122">
        <f t="shared" si="355"/>
        <v>48762.61</v>
      </c>
      <c r="U443" s="133">
        <f t="shared" si="350"/>
        <v>0.16101452380952375</v>
      </c>
      <c r="V443" s="123">
        <f t="shared" si="353"/>
        <v>44073.63</v>
      </c>
      <c r="Z443" s="134">
        <f>T443</f>
        <v>48762.61</v>
      </c>
      <c r="AA443" s="7">
        <f t="shared" si="352"/>
        <v>48762.61</v>
      </c>
    </row>
    <row r="444" spans="1:27" ht="36" x14ac:dyDescent="0.3">
      <c r="A444" s="23">
        <v>11.27</v>
      </c>
      <c r="B444" s="17"/>
      <c r="C444" s="17"/>
      <c r="D444" s="17"/>
      <c r="E444" s="4" t="s">
        <v>429</v>
      </c>
      <c r="F444" s="22" t="s">
        <v>18</v>
      </c>
      <c r="G444" s="5">
        <v>1</v>
      </c>
      <c r="H444" s="5"/>
      <c r="I444" s="6">
        <v>210000</v>
      </c>
      <c r="J444" s="7">
        <f t="shared" si="347"/>
        <v>210000</v>
      </c>
      <c r="L444" s="6">
        <v>158983.23480000001</v>
      </c>
      <c r="M444" s="7">
        <f t="shared" si="348"/>
        <v>158983.23000000001</v>
      </c>
      <c r="O444" s="127">
        <v>80187.394957983197</v>
      </c>
      <c r="P444" s="7">
        <f t="shared" si="349"/>
        <v>80187.39</v>
      </c>
      <c r="Q444" s="115"/>
      <c r="R444" s="122">
        <f>ROUND(MIN(I444,L444),2)</f>
        <v>158983.23000000001</v>
      </c>
      <c r="S444" s="122">
        <f>ROUND(AVERAGE(I444,L444),2)</f>
        <v>184491.62</v>
      </c>
      <c r="T444" s="122">
        <f>ROUND(MAX(I444,L444),2)</f>
        <v>210000</v>
      </c>
      <c r="U444" s="119">
        <f t="shared" si="350"/>
        <v>0.32089403391791693</v>
      </c>
      <c r="V444" s="123">
        <f t="shared" si="353"/>
        <v>171737.43</v>
      </c>
      <c r="Z444" s="134">
        <f>V444</f>
        <v>171737.43</v>
      </c>
      <c r="AA444" s="7">
        <f t="shared" si="352"/>
        <v>171737.43</v>
      </c>
    </row>
    <row r="445" spans="1:27" ht="18" x14ac:dyDescent="0.3">
      <c r="A445" s="23">
        <v>11.28</v>
      </c>
      <c r="B445" s="17"/>
      <c r="C445" s="17"/>
      <c r="D445" s="17"/>
      <c r="E445" s="4" t="s">
        <v>430</v>
      </c>
      <c r="F445" s="22" t="s">
        <v>431</v>
      </c>
      <c r="G445" s="5">
        <v>1</v>
      </c>
      <c r="H445" s="5"/>
      <c r="I445" s="131">
        <v>165000</v>
      </c>
      <c r="J445" s="7">
        <f t="shared" si="347"/>
        <v>165000</v>
      </c>
      <c r="L445" s="6">
        <v>410204.33999999997</v>
      </c>
      <c r="M445" s="7">
        <f t="shared" si="348"/>
        <v>410204.34</v>
      </c>
      <c r="O445" s="128">
        <v>892897.47899159661</v>
      </c>
      <c r="P445" s="7">
        <f t="shared" si="349"/>
        <v>892897.48</v>
      </c>
      <c r="Q445" s="115"/>
      <c r="R445" s="122">
        <f>ROUND(MIN(L445),2)</f>
        <v>410204.34</v>
      </c>
      <c r="S445" s="122">
        <f t="shared" ref="S445" si="361">ROUND(AVERAGE(L445),2)</f>
        <v>410204.34</v>
      </c>
      <c r="T445" s="122">
        <f t="shared" ref="T445" si="362">ROUND(MAX(L445),2)</f>
        <v>410204.34</v>
      </c>
      <c r="U445" s="140">
        <f t="shared" si="350"/>
        <v>0</v>
      </c>
      <c r="V445" s="123">
        <f t="shared" si="353"/>
        <v>410204.34</v>
      </c>
      <c r="Z445" s="134">
        <f>V445</f>
        <v>410204.34</v>
      </c>
      <c r="AA445" s="7">
        <f t="shared" si="352"/>
        <v>410204.34</v>
      </c>
    </row>
    <row r="446" spans="1:27" ht="36" x14ac:dyDescent="0.3">
      <c r="A446" s="23">
        <v>11.29</v>
      </c>
      <c r="B446" s="17"/>
      <c r="C446" s="17"/>
      <c r="D446" s="17"/>
      <c r="E446" s="4" t="s">
        <v>432</v>
      </c>
      <c r="F446" s="22" t="s">
        <v>18</v>
      </c>
      <c r="G446" s="5">
        <v>1</v>
      </c>
      <c r="H446" s="5"/>
      <c r="I446" s="131">
        <v>285000</v>
      </c>
      <c r="J446" s="7">
        <f t="shared" si="347"/>
        <v>285000</v>
      </c>
      <c r="L446" s="6">
        <v>962468.20409999997</v>
      </c>
      <c r="M446" s="7">
        <f t="shared" si="348"/>
        <v>962468.2</v>
      </c>
      <c r="O446" s="111">
        <v>1041352.5210084034</v>
      </c>
      <c r="P446" s="7">
        <f t="shared" si="349"/>
        <v>1041352.52</v>
      </c>
      <c r="Q446" s="115"/>
      <c r="R446" s="122">
        <f>ROUND(MIN(L446,O446),2)</f>
        <v>962468.2</v>
      </c>
      <c r="S446" s="122">
        <f t="shared" ref="S446:S448" si="363">ROUND(AVERAGE(L446,O446),2)</f>
        <v>1001910.36</v>
      </c>
      <c r="T446" s="122">
        <f t="shared" ref="T446:T448" si="364">ROUND(MAX(L446,O446),2)</f>
        <v>1041352.52</v>
      </c>
      <c r="U446" s="133">
        <f t="shared" si="350"/>
        <v>8.1960442952816681E-2</v>
      </c>
      <c r="V446" s="123">
        <f t="shared" si="353"/>
        <v>982189.28</v>
      </c>
      <c r="Z446" s="134">
        <f>T446</f>
        <v>1041352.52</v>
      </c>
      <c r="AA446" s="7">
        <f t="shared" si="352"/>
        <v>1041352.52</v>
      </c>
    </row>
    <row r="447" spans="1:27" ht="18" x14ac:dyDescent="0.3">
      <c r="A447" s="23">
        <v>11.3</v>
      </c>
      <c r="B447" s="17"/>
      <c r="C447" s="17"/>
      <c r="D447" s="17"/>
      <c r="E447" s="4" t="s">
        <v>433</v>
      </c>
      <c r="F447" s="22" t="s">
        <v>18</v>
      </c>
      <c r="G447" s="5">
        <v>1</v>
      </c>
      <c r="H447" s="5"/>
      <c r="I447" s="131">
        <v>195000</v>
      </c>
      <c r="J447" s="7">
        <f t="shared" si="347"/>
        <v>195000</v>
      </c>
      <c r="L447" s="6">
        <v>819067.29450000008</v>
      </c>
      <c r="M447" s="7">
        <f t="shared" si="348"/>
        <v>819067.29</v>
      </c>
      <c r="O447" s="111">
        <v>796455.8823529412</v>
      </c>
      <c r="P447" s="7">
        <f t="shared" si="349"/>
        <v>796455.88</v>
      </c>
      <c r="Q447" s="115"/>
      <c r="R447" s="122">
        <f>ROUND(MIN(L447,O447),2)</f>
        <v>796455.88</v>
      </c>
      <c r="S447" s="122">
        <f t="shared" si="363"/>
        <v>807761.59</v>
      </c>
      <c r="T447" s="122">
        <f t="shared" si="364"/>
        <v>819067.29</v>
      </c>
      <c r="U447" s="133">
        <f t="shared" si="350"/>
        <v>2.8390034611835757E-2</v>
      </c>
      <c r="V447" s="123">
        <f t="shared" si="353"/>
        <v>802108.74</v>
      </c>
      <c r="Z447" s="134">
        <f>T447</f>
        <v>819067.29</v>
      </c>
      <c r="AA447" s="7">
        <f t="shared" si="352"/>
        <v>819067.29</v>
      </c>
    </row>
    <row r="448" spans="1:27" ht="18" x14ac:dyDescent="0.3">
      <c r="A448" s="23">
        <v>11.31</v>
      </c>
      <c r="B448" s="17"/>
      <c r="C448" s="17"/>
      <c r="D448" s="17"/>
      <c r="E448" s="4" t="s">
        <v>434</v>
      </c>
      <c r="F448" s="22" t="s">
        <v>18</v>
      </c>
      <c r="G448" s="5">
        <v>1</v>
      </c>
      <c r="H448" s="5"/>
      <c r="I448" s="131">
        <v>480000</v>
      </c>
      <c r="J448" s="7">
        <f t="shared" si="347"/>
        <v>480000</v>
      </c>
      <c r="L448" s="6">
        <v>970135.73670000001</v>
      </c>
      <c r="M448" s="7">
        <f t="shared" si="348"/>
        <v>970135.74</v>
      </c>
      <c r="O448" s="111">
        <v>669673.10924369749</v>
      </c>
      <c r="P448" s="7">
        <f t="shared" si="349"/>
        <v>669673.11</v>
      </c>
      <c r="Q448" s="115"/>
      <c r="R448" s="122">
        <f>ROUND(MIN(L448,O448),2)</f>
        <v>669673.11</v>
      </c>
      <c r="S448" s="122">
        <f t="shared" si="363"/>
        <v>819904.42</v>
      </c>
      <c r="T448" s="122">
        <f t="shared" si="364"/>
        <v>970135.74</v>
      </c>
      <c r="U448" s="119">
        <f t="shared" si="350"/>
        <v>0.44867059093951078</v>
      </c>
      <c r="V448" s="123">
        <f t="shared" si="353"/>
        <v>744788.77</v>
      </c>
      <c r="Z448" s="134">
        <f>V448</f>
        <v>744788.77</v>
      </c>
      <c r="AA448" s="7">
        <f t="shared" si="352"/>
        <v>744788.77</v>
      </c>
    </row>
    <row r="449" spans="1:27" x14ac:dyDescent="0.3">
      <c r="A449" s="350" t="s">
        <v>84</v>
      </c>
      <c r="B449" s="351"/>
      <c r="C449" s="351"/>
      <c r="D449" s="9"/>
      <c r="E449" s="10"/>
      <c r="F449" s="11"/>
      <c r="G449" s="5"/>
      <c r="H449" s="5"/>
      <c r="I449" s="6"/>
      <c r="J449" s="12">
        <f>ROUND(SUM(J418:J448),2)</f>
        <v>10810000</v>
      </c>
      <c r="L449" s="6"/>
      <c r="M449" s="12">
        <f>ROUND(SUM(M418:M448),2)</f>
        <v>13839864.210000001</v>
      </c>
      <c r="O449" s="6"/>
      <c r="P449" s="12">
        <f>ROUND(SUM(P418:P448),2)</f>
        <v>15218267.210000001</v>
      </c>
      <c r="Q449" s="63"/>
      <c r="R449" s="124"/>
      <c r="S449" s="124"/>
      <c r="T449" s="124"/>
      <c r="U449" s="199"/>
      <c r="V449" s="124"/>
      <c r="Z449" s="135"/>
      <c r="AA449" s="12">
        <f>ROUND(SUM(AA418:AA448),2)</f>
        <v>12777513.859999999</v>
      </c>
    </row>
    <row r="450" spans="1:27" ht="18" x14ac:dyDescent="0.3">
      <c r="A450" s="39">
        <v>12</v>
      </c>
      <c r="B450" s="17"/>
      <c r="C450" s="17"/>
      <c r="D450" s="17"/>
      <c r="E450" s="44" t="s">
        <v>435</v>
      </c>
      <c r="F450" s="39"/>
      <c r="G450" s="5"/>
      <c r="H450" s="5"/>
      <c r="I450" s="6"/>
      <c r="J450" s="7"/>
      <c r="L450" s="6"/>
      <c r="M450" s="7"/>
      <c r="O450" s="6"/>
      <c r="P450" s="7"/>
      <c r="Q450" s="115"/>
      <c r="R450" s="124"/>
      <c r="S450" s="124"/>
      <c r="T450" s="124"/>
      <c r="U450" s="199"/>
      <c r="V450" s="124"/>
      <c r="Z450" s="135"/>
      <c r="AA450" s="7"/>
    </row>
    <row r="451" spans="1:27" ht="18" x14ac:dyDescent="0.3">
      <c r="A451" s="42"/>
      <c r="B451" s="17"/>
      <c r="C451" s="17"/>
      <c r="D451" s="17"/>
      <c r="E451" s="43"/>
      <c r="F451" s="42"/>
      <c r="G451" s="5"/>
      <c r="H451" s="5"/>
      <c r="I451" s="6"/>
      <c r="J451" s="7"/>
      <c r="L451" s="6"/>
      <c r="M451" s="7"/>
      <c r="O451" s="6"/>
      <c r="P451" s="7"/>
      <c r="Q451" s="115"/>
      <c r="R451" s="124"/>
      <c r="S451" s="124"/>
      <c r="T451" s="124"/>
      <c r="U451" s="199"/>
      <c r="V451" s="124"/>
      <c r="Z451" s="135"/>
      <c r="AA451" s="7"/>
    </row>
    <row r="452" spans="1:27" ht="36" x14ac:dyDescent="0.3">
      <c r="A452" s="21">
        <v>12.1</v>
      </c>
      <c r="B452" s="17"/>
      <c r="C452" s="17"/>
      <c r="D452" s="17"/>
      <c r="E452" s="4" t="s">
        <v>436</v>
      </c>
      <c r="F452" s="22" t="s">
        <v>12</v>
      </c>
      <c r="G452" s="5">
        <v>1</v>
      </c>
      <c r="H452" s="5"/>
      <c r="I452" s="6">
        <v>980000</v>
      </c>
      <c r="J452" s="7">
        <f t="shared" ref="J452:J457" si="365">ROUND((I452*$G452),2)</f>
        <v>980000</v>
      </c>
      <c r="L452" s="6">
        <v>856277.45189999999</v>
      </c>
      <c r="M452" s="7">
        <f t="shared" ref="M452:M457" si="366">ROUND((L452*$G452),2)</f>
        <v>856277.45</v>
      </c>
      <c r="O452" s="128">
        <v>1008844.1176470588</v>
      </c>
      <c r="P452" s="7">
        <f t="shared" ref="P452:P457" si="367">ROUND((O452*$G452),2)</f>
        <v>1008844.12</v>
      </c>
      <c r="Q452" s="115"/>
      <c r="R452" s="122">
        <f>ROUND(MIN(I452,L452),2)</f>
        <v>856277.45</v>
      </c>
      <c r="S452" s="122">
        <f>ROUND(AVERAGE(I452,L452),2)</f>
        <v>918138.73</v>
      </c>
      <c r="T452" s="122">
        <f>ROUND(MAX(I452,L452),2)</f>
        <v>980000</v>
      </c>
      <c r="U452" s="119">
        <f t="shared" ref="U452:U457" si="368">+(T452/R452)-1</f>
        <v>0.1444888569703664</v>
      </c>
      <c r="V452" s="123">
        <f t="shared" ref="V452:V453" si="369">+ROUND(AVERAGE(R452,S452),2)</f>
        <v>887208.09</v>
      </c>
      <c r="Z452" s="134">
        <f>V452</f>
        <v>887208.09</v>
      </c>
      <c r="AA452" s="7">
        <f t="shared" ref="AA452:AA457" si="370">ROUND((Z452*$G452),2)</f>
        <v>887208.09</v>
      </c>
    </row>
    <row r="453" spans="1:27" ht="54" x14ac:dyDescent="0.3">
      <c r="A453" s="21">
        <v>12.2</v>
      </c>
      <c r="B453" s="17"/>
      <c r="C453" s="17"/>
      <c r="D453" s="17"/>
      <c r="E453" s="4" t="s">
        <v>437</v>
      </c>
      <c r="F453" s="22" t="s">
        <v>12</v>
      </c>
      <c r="G453" s="5">
        <v>1</v>
      </c>
      <c r="H453" s="5"/>
      <c r="I453" s="6">
        <v>650000</v>
      </c>
      <c r="J453" s="7">
        <f t="shared" si="365"/>
        <v>650000</v>
      </c>
      <c r="L453" s="6">
        <v>948297.73349999997</v>
      </c>
      <c r="M453" s="7">
        <f t="shared" si="366"/>
        <v>948297.73</v>
      </c>
      <c r="O453" s="128">
        <v>1008844.1176470588</v>
      </c>
      <c r="P453" s="7">
        <f t="shared" si="367"/>
        <v>1008844.12</v>
      </c>
      <c r="Q453" s="115"/>
      <c r="R453" s="122">
        <f>ROUND(MIN(I453,L453),2)</f>
        <v>650000</v>
      </c>
      <c r="S453" s="122">
        <f>ROUND(AVERAGE(I453,L453),2)</f>
        <v>799148.87</v>
      </c>
      <c r="T453" s="122">
        <f>ROUND(MAX(I453,L453),2)</f>
        <v>948297.73</v>
      </c>
      <c r="U453" s="119">
        <f t="shared" si="368"/>
        <v>0.45891958461538462</v>
      </c>
      <c r="V453" s="123">
        <f t="shared" si="369"/>
        <v>724574.44</v>
      </c>
      <c r="Z453" s="134">
        <f>V453</f>
        <v>724574.44</v>
      </c>
      <c r="AA453" s="7">
        <f t="shared" si="370"/>
        <v>724574.44</v>
      </c>
    </row>
    <row r="454" spans="1:27" ht="54" x14ac:dyDescent="0.3">
      <c r="A454" s="21">
        <v>12.3</v>
      </c>
      <c r="B454" s="17"/>
      <c r="C454" s="17"/>
      <c r="D454" s="17"/>
      <c r="E454" s="4" t="s">
        <v>438</v>
      </c>
      <c r="F454" s="22" t="s">
        <v>12</v>
      </c>
      <c r="G454" s="5">
        <v>1</v>
      </c>
      <c r="H454" s="5"/>
      <c r="I454" s="131">
        <v>720000</v>
      </c>
      <c r="J454" s="7">
        <f t="shared" si="365"/>
        <v>720000</v>
      </c>
      <c r="L454" s="6">
        <v>1017819.8277</v>
      </c>
      <c r="M454" s="7">
        <f t="shared" si="366"/>
        <v>1017819.83</v>
      </c>
      <c r="O454" s="111">
        <v>1008844.1176470588</v>
      </c>
      <c r="P454" s="7">
        <f t="shared" si="367"/>
        <v>1008844.12</v>
      </c>
      <c r="Q454" s="115"/>
      <c r="R454" s="122">
        <f>ROUND(MIN(L454,O454),2)</f>
        <v>1008844.12</v>
      </c>
      <c r="S454" s="122">
        <f t="shared" ref="S454" si="371">ROUND(AVERAGE(L454,O454),2)</f>
        <v>1013331.97</v>
      </c>
      <c r="T454" s="122">
        <f>ROUND(MAX(L454,O454),2)</f>
        <v>1017819.83</v>
      </c>
      <c r="U454" s="133">
        <f t="shared" si="368"/>
        <v>8.8970236551508819E-3</v>
      </c>
      <c r="V454" s="123">
        <f t="shared" ref="V454:V457" si="372">+ROUND(AVERAGE(R454,S454),2)</f>
        <v>1011088.05</v>
      </c>
      <c r="Z454" s="134">
        <f>T454</f>
        <v>1017819.83</v>
      </c>
      <c r="AA454" s="7">
        <f t="shared" si="370"/>
        <v>1017819.83</v>
      </c>
    </row>
    <row r="455" spans="1:27" ht="54" x14ac:dyDescent="0.3">
      <c r="A455" s="21">
        <v>12.4</v>
      </c>
      <c r="B455" s="17"/>
      <c r="C455" s="17"/>
      <c r="D455" s="17"/>
      <c r="E455" s="4" t="s">
        <v>439</v>
      </c>
      <c r="F455" s="22" t="s">
        <v>12</v>
      </c>
      <c r="G455" s="5">
        <v>1</v>
      </c>
      <c r="H455" s="5"/>
      <c r="I455" s="6">
        <v>690000</v>
      </c>
      <c r="J455" s="7">
        <f t="shared" si="365"/>
        <v>690000</v>
      </c>
      <c r="L455" s="129">
        <v>813314.79059999995</v>
      </c>
      <c r="M455" s="7">
        <f t="shared" si="366"/>
        <v>813314.79</v>
      </c>
      <c r="O455" s="111">
        <v>743358.82352941169</v>
      </c>
      <c r="P455" s="7">
        <f t="shared" si="367"/>
        <v>743358.82</v>
      </c>
      <c r="Q455" s="115"/>
      <c r="R455" s="122">
        <f>ROUND(MIN(I455,O455),2)</f>
        <v>690000</v>
      </c>
      <c r="S455" s="122">
        <f>ROUND(AVERAGE(I455,O455),2)</f>
        <v>716679.41</v>
      </c>
      <c r="T455" s="122">
        <f>ROUND(MAX(I455,O455),2)</f>
        <v>743358.82</v>
      </c>
      <c r="U455" s="133">
        <f t="shared" si="368"/>
        <v>7.7331623188405807E-2</v>
      </c>
      <c r="V455" s="123">
        <f t="shared" si="372"/>
        <v>703339.71</v>
      </c>
      <c r="Z455" s="134">
        <f>T455</f>
        <v>743358.82</v>
      </c>
      <c r="AA455" s="7">
        <f t="shared" si="370"/>
        <v>743358.82</v>
      </c>
    </row>
    <row r="456" spans="1:27" ht="18" x14ac:dyDescent="0.3">
      <c r="A456" s="21">
        <v>12.5</v>
      </c>
      <c r="B456" s="17"/>
      <c r="C456" s="17"/>
      <c r="D456" s="17"/>
      <c r="E456" s="4" t="s">
        <v>440</v>
      </c>
      <c r="F456" s="22" t="s">
        <v>12</v>
      </c>
      <c r="G456" s="5">
        <v>1</v>
      </c>
      <c r="H456" s="5"/>
      <c r="I456" s="6">
        <v>310000</v>
      </c>
      <c r="J456" s="7">
        <f t="shared" si="365"/>
        <v>310000</v>
      </c>
      <c r="L456" s="6">
        <v>220558.39259999999</v>
      </c>
      <c r="M456" s="7">
        <f t="shared" si="366"/>
        <v>220558.39</v>
      </c>
      <c r="O456" s="128">
        <v>424776.47058823524</v>
      </c>
      <c r="P456" s="7">
        <f t="shared" si="367"/>
        <v>424776.47</v>
      </c>
      <c r="Q456" s="115"/>
      <c r="R456" s="122">
        <f>ROUND(MIN(I456,L456),2)</f>
        <v>220558.39</v>
      </c>
      <c r="S456" s="122">
        <f>ROUND(AVERAGE(I456,L456),2)</f>
        <v>265279.2</v>
      </c>
      <c r="T456" s="122">
        <f>ROUND(MAX(I456,L456),2)</f>
        <v>310000</v>
      </c>
      <c r="U456" s="119">
        <f t="shared" si="368"/>
        <v>0.40552349878868799</v>
      </c>
      <c r="V456" s="123">
        <f t="shared" si="372"/>
        <v>242918.8</v>
      </c>
      <c r="Z456" s="134">
        <f>V456</f>
        <v>242918.8</v>
      </c>
      <c r="AA456" s="7">
        <f t="shared" si="370"/>
        <v>242918.8</v>
      </c>
    </row>
    <row r="457" spans="1:27" ht="18" x14ac:dyDescent="0.3">
      <c r="A457" s="21">
        <v>12.6</v>
      </c>
      <c r="B457" s="17"/>
      <c r="C457" s="17"/>
      <c r="D457" s="17"/>
      <c r="E457" s="4" t="s">
        <v>441</v>
      </c>
      <c r="F457" s="22" t="s">
        <v>12</v>
      </c>
      <c r="G457" s="5">
        <v>1</v>
      </c>
      <c r="H457" s="5"/>
      <c r="I457" s="6">
        <v>250000</v>
      </c>
      <c r="J457" s="7">
        <f t="shared" si="365"/>
        <v>250000</v>
      </c>
      <c r="L457" s="6">
        <v>332551.10070000001</v>
      </c>
      <c r="M457" s="7">
        <f t="shared" si="366"/>
        <v>332551.09999999998</v>
      </c>
      <c r="O457" s="111">
        <v>371679.41176470584</v>
      </c>
      <c r="P457" s="7">
        <f t="shared" si="367"/>
        <v>371679.41</v>
      </c>
      <c r="Q457" s="115"/>
      <c r="R457" s="122">
        <f>ROUND(MIN(I457,L457,O457),2)</f>
        <v>250000</v>
      </c>
      <c r="S457" s="122">
        <f t="shared" ref="S457" si="373">ROUND(AVERAGE(I457,L457,O457),2)</f>
        <v>318076.84000000003</v>
      </c>
      <c r="T457" s="122">
        <f>ROUND(MAX(I457,L457,O457),2)</f>
        <v>371679.41</v>
      </c>
      <c r="U457" s="119">
        <f t="shared" si="368"/>
        <v>0.48671763999999995</v>
      </c>
      <c r="V457" s="123">
        <f t="shared" si="372"/>
        <v>284038.42</v>
      </c>
      <c r="Z457" s="134">
        <f>V457</f>
        <v>284038.42</v>
      </c>
      <c r="AA457" s="7">
        <f t="shared" si="370"/>
        <v>284038.42</v>
      </c>
    </row>
    <row r="458" spans="1:27" x14ac:dyDescent="0.3">
      <c r="A458" s="350" t="s">
        <v>84</v>
      </c>
      <c r="B458" s="351"/>
      <c r="C458" s="351"/>
      <c r="D458" s="9"/>
      <c r="E458" s="10"/>
      <c r="F458" s="11"/>
      <c r="G458" s="5"/>
      <c r="H458" s="5"/>
      <c r="I458" s="6"/>
      <c r="J458" s="12">
        <f>ROUND(SUM(J452:J457),2)</f>
        <v>3600000</v>
      </c>
      <c r="L458" s="6"/>
      <c r="M458" s="12">
        <f>ROUND(SUM(M452:M457),2)</f>
        <v>4188819.29</v>
      </c>
      <c r="O458" s="6"/>
      <c r="P458" s="12">
        <f>ROUND(SUM(P452:P457),2)</f>
        <v>4566347.0599999996</v>
      </c>
      <c r="Q458" s="63"/>
      <c r="R458" s="124"/>
      <c r="S458" s="124"/>
      <c r="T458" s="124"/>
      <c r="U458" s="199"/>
      <c r="V458" s="124"/>
      <c r="Z458" s="135"/>
      <c r="AA458" s="12">
        <f>ROUND(SUM(AA452:AA457),2)</f>
        <v>3899918.4</v>
      </c>
    </row>
    <row r="459" spans="1:27" ht="18" x14ac:dyDescent="0.3">
      <c r="A459" s="39">
        <v>13</v>
      </c>
      <c r="B459" s="17"/>
      <c r="C459" s="17"/>
      <c r="D459" s="17"/>
      <c r="E459" s="44" t="s">
        <v>442</v>
      </c>
      <c r="F459" s="39"/>
      <c r="G459" s="5"/>
      <c r="H459" s="5"/>
      <c r="I459" s="6"/>
      <c r="J459" s="7"/>
      <c r="L459" s="6"/>
      <c r="M459" s="7"/>
      <c r="O459" s="6"/>
      <c r="P459" s="7"/>
      <c r="Q459" s="115"/>
      <c r="R459" s="124"/>
      <c r="S459" s="124"/>
      <c r="T459" s="124"/>
      <c r="U459" s="199"/>
      <c r="V459" s="124"/>
      <c r="Z459" s="135"/>
      <c r="AA459" s="7"/>
    </row>
    <row r="460" spans="1:27" ht="18" x14ac:dyDescent="0.3">
      <c r="A460" s="34"/>
      <c r="B460" s="17"/>
      <c r="C460" s="17"/>
      <c r="D460" s="17"/>
      <c r="E460" s="45"/>
      <c r="F460" s="46"/>
      <c r="G460" s="5"/>
      <c r="H460" s="5"/>
      <c r="I460" s="6"/>
      <c r="J460" s="7"/>
      <c r="L460" s="6"/>
      <c r="M460" s="7"/>
      <c r="O460" s="6"/>
      <c r="P460" s="7"/>
      <c r="Q460" s="115"/>
      <c r="R460" s="124"/>
      <c r="S460" s="124"/>
      <c r="T460" s="124"/>
      <c r="U460" s="199"/>
      <c r="V460" s="124"/>
      <c r="Z460" s="135"/>
      <c r="AA460" s="7"/>
    </row>
    <row r="461" spans="1:27" ht="72" x14ac:dyDescent="0.3">
      <c r="A461" s="166">
        <v>13.1</v>
      </c>
      <c r="B461" s="17"/>
      <c r="C461" s="17"/>
      <c r="D461" s="17"/>
      <c r="E461" s="45" t="s">
        <v>443</v>
      </c>
      <c r="F461" s="22" t="s">
        <v>64</v>
      </c>
      <c r="G461" s="5">
        <v>1</v>
      </c>
      <c r="H461" s="5"/>
      <c r="I461" s="6">
        <v>185000</v>
      </c>
      <c r="J461" s="7">
        <f t="shared" ref="J461:J466" si="374">ROUND((I461*$G461),2)</f>
        <v>185000</v>
      </c>
      <c r="L461" s="6">
        <v>216352.5</v>
      </c>
      <c r="M461" s="7">
        <f t="shared" ref="M461:M466" si="375">ROUND((L461*$G461),2)</f>
        <v>216352.5</v>
      </c>
      <c r="O461" s="111">
        <v>223224.36974789915</v>
      </c>
      <c r="P461" s="7">
        <f t="shared" ref="P461:P466" si="376">ROUND((O461*$G461),2)</f>
        <v>223224.37</v>
      </c>
      <c r="Q461" s="115"/>
      <c r="R461" s="122">
        <f>ROUND(MIN(I461,L461,O461),2)</f>
        <v>185000</v>
      </c>
      <c r="S461" s="122">
        <f t="shared" ref="S461" si="377">ROUND(AVERAGE(I461,L461,O461),2)</f>
        <v>208192.29</v>
      </c>
      <c r="T461" s="122">
        <f>ROUND(MAX(I461,L461,O461),2)</f>
        <v>223224.37</v>
      </c>
      <c r="U461" s="133">
        <f t="shared" ref="U461:U466" si="378">+(T461/R461)-1</f>
        <v>0.20661821621621623</v>
      </c>
      <c r="V461" s="123">
        <f t="shared" ref="V461:V462" si="379">+ROUND(AVERAGE(R461,S461),2)</f>
        <v>196596.15</v>
      </c>
      <c r="Z461" s="134">
        <f>T461</f>
        <v>223224.37</v>
      </c>
      <c r="AA461" s="7">
        <f t="shared" ref="AA461:AA466" si="380">ROUND((Z461*$G461),2)</f>
        <v>223224.37</v>
      </c>
    </row>
    <row r="462" spans="1:27" ht="36" x14ac:dyDescent="0.3">
      <c r="A462" s="166">
        <v>13.2</v>
      </c>
      <c r="B462" s="17"/>
      <c r="C462" s="17"/>
      <c r="D462" s="17"/>
      <c r="E462" s="45" t="s">
        <v>444</v>
      </c>
      <c r="F462" s="22" t="s">
        <v>12</v>
      </c>
      <c r="G462" s="5">
        <v>1</v>
      </c>
      <c r="H462" s="5"/>
      <c r="I462" s="6">
        <v>18500</v>
      </c>
      <c r="J462" s="7">
        <f t="shared" si="374"/>
        <v>18500</v>
      </c>
      <c r="L462" s="6">
        <v>25962.3</v>
      </c>
      <c r="M462" s="7">
        <f t="shared" si="375"/>
        <v>25962.3</v>
      </c>
      <c r="O462" s="111">
        <v>16254.20168067227</v>
      </c>
      <c r="P462" s="7">
        <f t="shared" si="376"/>
        <v>16254.2</v>
      </c>
      <c r="Q462" s="115"/>
      <c r="R462" s="122">
        <f>ROUND(MIN(I462,L462,O462),2)</f>
        <v>16254.2</v>
      </c>
      <c r="S462" s="122">
        <f t="shared" ref="S462:S465" si="381">ROUND(AVERAGE(I462,L462,O462),2)</f>
        <v>20238.830000000002</v>
      </c>
      <c r="T462" s="122">
        <f>ROUND(MAX(I462,L462,O462),2)</f>
        <v>25962.3</v>
      </c>
      <c r="U462" s="119">
        <f t="shared" si="378"/>
        <v>0.59726716787045797</v>
      </c>
      <c r="V462" s="123">
        <f t="shared" si="379"/>
        <v>18246.52</v>
      </c>
      <c r="Z462" s="134">
        <f>V462</f>
        <v>18246.52</v>
      </c>
      <c r="AA462" s="7">
        <f t="shared" si="380"/>
        <v>18246.52</v>
      </c>
    </row>
    <row r="463" spans="1:27" ht="90" x14ac:dyDescent="0.3">
      <c r="A463" s="166">
        <v>13.3</v>
      </c>
      <c r="B463" s="17"/>
      <c r="C463" s="17"/>
      <c r="D463" s="17"/>
      <c r="E463" s="45" t="s">
        <v>445</v>
      </c>
      <c r="F463" s="22" t="s">
        <v>64</v>
      </c>
      <c r="G463" s="5">
        <v>1</v>
      </c>
      <c r="H463" s="5"/>
      <c r="I463" s="6">
        <v>165000</v>
      </c>
      <c r="J463" s="7">
        <f t="shared" si="374"/>
        <v>165000</v>
      </c>
      <c r="L463" s="6">
        <v>191626.5</v>
      </c>
      <c r="M463" s="7">
        <f t="shared" si="375"/>
        <v>191626.5</v>
      </c>
      <c r="O463" s="111">
        <v>265485.29411764711</v>
      </c>
      <c r="P463" s="7">
        <f t="shared" si="376"/>
        <v>265485.28999999998</v>
      </c>
      <c r="Q463" s="115"/>
      <c r="R463" s="122">
        <f>ROUND(MIN(I463,L463,O463),2)</f>
        <v>165000</v>
      </c>
      <c r="S463" s="122">
        <f t="shared" si="381"/>
        <v>207370.6</v>
      </c>
      <c r="T463" s="122">
        <f>ROUND(MAX(I463,L463,O463),2)</f>
        <v>265485.28999999998</v>
      </c>
      <c r="U463" s="119">
        <f t="shared" si="378"/>
        <v>0.60900175757575736</v>
      </c>
      <c r="V463" s="123">
        <f t="shared" ref="V463:V466" si="382">+ROUND(AVERAGE(R463,S463),2)</f>
        <v>186185.3</v>
      </c>
      <c r="Z463" s="134">
        <f>V463</f>
        <v>186185.3</v>
      </c>
      <c r="AA463" s="7">
        <f t="shared" si="380"/>
        <v>186185.3</v>
      </c>
    </row>
    <row r="464" spans="1:27" ht="108" x14ac:dyDescent="0.3">
      <c r="A464" s="166">
        <v>13.4</v>
      </c>
      <c r="B464" s="17"/>
      <c r="C464" s="17"/>
      <c r="D464" s="17"/>
      <c r="E464" s="45" t="s">
        <v>446</v>
      </c>
      <c r="F464" s="22" t="s">
        <v>64</v>
      </c>
      <c r="G464" s="5">
        <v>1</v>
      </c>
      <c r="H464" s="5"/>
      <c r="I464" s="6">
        <v>210000</v>
      </c>
      <c r="J464" s="7">
        <f t="shared" si="374"/>
        <v>210000</v>
      </c>
      <c r="L464" s="6">
        <v>228715.5</v>
      </c>
      <c r="M464" s="7">
        <f t="shared" si="375"/>
        <v>228715.5</v>
      </c>
      <c r="O464" s="111">
        <v>265485.29411764711</v>
      </c>
      <c r="P464" s="7">
        <f t="shared" si="376"/>
        <v>265485.28999999998</v>
      </c>
      <c r="Q464" s="115"/>
      <c r="R464" s="122">
        <f>ROUND(MIN(I464,L464,O464),2)</f>
        <v>210000</v>
      </c>
      <c r="S464" s="122">
        <f t="shared" si="381"/>
        <v>234733.6</v>
      </c>
      <c r="T464" s="122">
        <f>ROUND(MAX(I464,L464,O464),2)</f>
        <v>265485.28999999998</v>
      </c>
      <c r="U464" s="119">
        <f t="shared" si="378"/>
        <v>0.26421566666666663</v>
      </c>
      <c r="V464" s="123">
        <f t="shared" si="382"/>
        <v>222366.8</v>
      </c>
      <c r="Z464" s="134">
        <f>V464</f>
        <v>222366.8</v>
      </c>
      <c r="AA464" s="7">
        <f t="shared" si="380"/>
        <v>222366.8</v>
      </c>
    </row>
    <row r="465" spans="1:27" ht="72" x14ac:dyDescent="0.3">
      <c r="A465" s="166">
        <v>13.5</v>
      </c>
      <c r="B465" s="17"/>
      <c r="C465" s="17"/>
      <c r="D465" s="17"/>
      <c r="E465" s="47" t="s">
        <v>447</v>
      </c>
      <c r="F465" s="22" t="s">
        <v>12</v>
      </c>
      <c r="G465" s="5">
        <v>1</v>
      </c>
      <c r="H465" s="5"/>
      <c r="I465" s="6">
        <v>7800</v>
      </c>
      <c r="J465" s="7">
        <f t="shared" si="374"/>
        <v>7800</v>
      </c>
      <c r="L465" s="6">
        <v>11126.7</v>
      </c>
      <c r="M465" s="7">
        <f t="shared" si="375"/>
        <v>11126.7</v>
      </c>
      <c r="O465" s="111">
        <v>16254.20168067227</v>
      </c>
      <c r="P465" s="7">
        <f t="shared" si="376"/>
        <v>16254.2</v>
      </c>
      <c r="Q465" s="115"/>
      <c r="R465" s="122">
        <f>ROUND(MIN(I465,L465,O465),2)</f>
        <v>7800</v>
      </c>
      <c r="S465" s="122">
        <f t="shared" si="381"/>
        <v>11726.97</v>
      </c>
      <c r="T465" s="122">
        <f>ROUND(MAX(I465,L465,O465),2)</f>
        <v>16254.2</v>
      </c>
      <c r="U465" s="119">
        <f t="shared" si="378"/>
        <v>1.0838717948717949</v>
      </c>
      <c r="V465" s="123">
        <f t="shared" si="382"/>
        <v>9763.49</v>
      </c>
      <c r="Z465" s="134">
        <f>V465</f>
        <v>9763.49</v>
      </c>
      <c r="AA465" s="7">
        <f t="shared" si="380"/>
        <v>9763.49</v>
      </c>
    </row>
    <row r="466" spans="1:27" ht="72" x14ac:dyDescent="0.3">
      <c r="A466" s="166">
        <v>13.6</v>
      </c>
      <c r="B466" s="17"/>
      <c r="C466" s="17"/>
      <c r="D466" s="17"/>
      <c r="E466" s="45" t="s">
        <v>448</v>
      </c>
      <c r="F466" s="22" t="s">
        <v>64</v>
      </c>
      <c r="G466" s="5">
        <v>1</v>
      </c>
      <c r="H466" s="5"/>
      <c r="I466" s="6">
        <v>690000</v>
      </c>
      <c r="J466" s="7">
        <f t="shared" si="374"/>
        <v>690000</v>
      </c>
      <c r="L466" s="6">
        <v>717054</v>
      </c>
      <c r="M466" s="7">
        <f t="shared" si="375"/>
        <v>717054</v>
      </c>
      <c r="O466" s="127">
        <v>43344.537815126052</v>
      </c>
      <c r="P466" s="7">
        <f t="shared" si="376"/>
        <v>43344.54</v>
      </c>
      <c r="Q466" s="115"/>
      <c r="R466" s="122">
        <f>ROUND(MIN(I466,L466),2)</f>
        <v>690000</v>
      </c>
      <c r="S466" s="122">
        <f>ROUND(AVERAGE(I466,L466),2)</f>
        <v>703527</v>
      </c>
      <c r="T466" s="122">
        <f>ROUND(MAX(I466,L466),2)</f>
        <v>717054</v>
      </c>
      <c r="U466" s="133">
        <f t="shared" si="378"/>
        <v>3.9208695652173997E-2</v>
      </c>
      <c r="V466" s="123">
        <f t="shared" si="382"/>
        <v>696763.5</v>
      </c>
      <c r="Z466" s="134">
        <f>T466</f>
        <v>717054</v>
      </c>
      <c r="AA466" s="7">
        <f t="shared" si="380"/>
        <v>717054</v>
      </c>
    </row>
    <row r="467" spans="1:27" x14ac:dyDescent="0.3">
      <c r="A467" s="350" t="s">
        <v>84</v>
      </c>
      <c r="B467" s="351"/>
      <c r="C467" s="351"/>
      <c r="D467" s="9"/>
      <c r="E467" s="10"/>
      <c r="F467" s="11"/>
      <c r="G467" s="5"/>
      <c r="H467" s="5"/>
      <c r="I467" s="6"/>
      <c r="J467" s="12">
        <f>ROUND(SUM(J461:J466),2)</f>
        <v>1276300</v>
      </c>
      <c r="L467" s="6"/>
      <c r="M467" s="12">
        <f>ROUND(SUM(M461:M466),2)</f>
        <v>1390837.5</v>
      </c>
      <c r="O467" s="6"/>
      <c r="P467" s="12">
        <f>ROUND(SUM(P461:P466),2)</f>
        <v>830047.89</v>
      </c>
      <c r="Q467" s="63"/>
      <c r="R467" s="124"/>
      <c r="S467" s="124"/>
      <c r="T467" s="124"/>
      <c r="U467" s="199"/>
      <c r="V467" s="124"/>
      <c r="Z467" s="135"/>
      <c r="AA467" s="12">
        <f>ROUND(SUM(AA461:AA466),2)</f>
        <v>1376840.48</v>
      </c>
    </row>
    <row r="468" spans="1:27" ht="18" x14ac:dyDescent="0.3">
      <c r="A468" s="39">
        <v>14</v>
      </c>
      <c r="B468" s="17"/>
      <c r="C468" s="17"/>
      <c r="D468" s="17"/>
      <c r="E468" s="44" t="s">
        <v>449</v>
      </c>
      <c r="F468" s="17"/>
      <c r="G468" s="5"/>
      <c r="H468" s="5"/>
      <c r="I468" s="6"/>
      <c r="J468" s="7"/>
      <c r="L468" s="6"/>
      <c r="M468" s="7"/>
      <c r="O468" s="6"/>
      <c r="P468" s="7"/>
      <c r="Q468" s="115"/>
      <c r="R468" s="124"/>
      <c r="S468" s="124"/>
      <c r="T468" s="124"/>
      <c r="U468" s="199"/>
      <c r="V468" s="124"/>
      <c r="Z468" s="135"/>
      <c r="AA468" s="7"/>
    </row>
    <row r="469" spans="1:27" ht="18" x14ac:dyDescent="0.3">
      <c r="A469" s="159" t="s">
        <v>450</v>
      </c>
      <c r="B469" s="17"/>
      <c r="C469" s="17"/>
      <c r="D469" s="17"/>
      <c r="E469" s="45" t="s">
        <v>451</v>
      </c>
      <c r="F469" s="22" t="s">
        <v>12</v>
      </c>
      <c r="G469" s="5">
        <v>1</v>
      </c>
      <c r="H469" s="5"/>
      <c r="I469" s="131">
        <v>60000</v>
      </c>
      <c r="J469" s="7">
        <f t="shared" ref="J469" si="383">ROUND((I469*$G469),2)</f>
        <v>60000</v>
      </c>
      <c r="L469" s="131">
        <v>80359.5</v>
      </c>
      <c r="M469" s="7">
        <f t="shared" ref="M469" si="384">ROUND((L469*$G469),2)</f>
        <v>80359.5</v>
      </c>
      <c r="O469" s="111">
        <v>318582.3529411765</v>
      </c>
      <c r="P469" s="7">
        <f t="shared" ref="P469" si="385">ROUND((O469*$G469),2)</f>
        <v>318582.34999999998</v>
      </c>
      <c r="Q469" s="115"/>
      <c r="R469" s="122">
        <f>ROUND(MIN(O469),2)</f>
        <v>318582.34999999998</v>
      </c>
      <c r="S469" s="122">
        <f>ROUND(AVERAGE(O469),2)</f>
        <v>318582.34999999998</v>
      </c>
      <c r="T469" s="122">
        <f>ROUND(MAX(O469),2)</f>
        <v>318582.34999999998</v>
      </c>
      <c r="U469" s="140">
        <f>+(T469/R469)-1</f>
        <v>0</v>
      </c>
      <c r="V469" s="123">
        <f t="shared" ref="V469" si="386">+ROUND(AVERAGE(R469,S469),2)</f>
        <v>318582.34999999998</v>
      </c>
      <c r="Z469" s="134">
        <f>V469</f>
        <v>318582.34999999998</v>
      </c>
      <c r="AA469" s="7">
        <f t="shared" ref="AA469" si="387">ROUND((Z469*$G469),2)</f>
        <v>318582.34999999998</v>
      </c>
    </row>
    <row r="470" spans="1:27" x14ac:dyDescent="0.3">
      <c r="A470" s="350" t="s">
        <v>84</v>
      </c>
      <c r="B470" s="351"/>
      <c r="C470" s="351"/>
      <c r="D470" s="9"/>
      <c r="E470" s="10"/>
      <c r="F470" s="11"/>
      <c r="G470" s="5"/>
      <c r="H470" s="5"/>
      <c r="I470" s="6"/>
      <c r="J470" s="12">
        <f>ROUND(SUM(J469),2)</f>
        <v>60000</v>
      </c>
      <c r="L470" s="6"/>
      <c r="M470" s="12">
        <f>ROUND(SUM(M469),2)</f>
        <v>80359.5</v>
      </c>
      <c r="O470" s="6"/>
      <c r="P470" s="12">
        <f>ROUND(SUM(P469),2)</f>
        <v>318582.34999999998</v>
      </c>
      <c r="Q470" s="63"/>
      <c r="R470" s="124"/>
      <c r="S470" s="124"/>
      <c r="T470" s="124"/>
      <c r="U470" s="199"/>
      <c r="V470" s="124"/>
      <c r="Z470" s="135"/>
      <c r="AA470" s="12">
        <f>ROUND(SUM(AA469),2)</f>
        <v>318582.34999999998</v>
      </c>
    </row>
    <row r="471" spans="1:27" ht="18" x14ac:dyDescent="0.3">
      <c r="A471" s="39">
        <v>15</v>
      </c>
      <c r="B471" s="17"/>
      <c r="C471" s="17"/>
      <c r="D471" s="17"/>
      <c r="E471" s="44" t="s">
        <v>452</v>
      </c>
      <c r="F471" s="17"/>
      <c r="G471" s="5"/>
      <c r="H471" s="5"/>
      <c r="I471" s="6"/>
      <c r="J471" s="7"/>
      <c r="L471" s="6"/>
      <c r="M471" s="7"/>
      <c r="O471" s="6"/>
      <c r="P471" s="7"/>
      <c r="Q471" s="115"/>
      <c r="R471" s="124"/>
      <c r="S471" s="124"/>
      <c r="T471" s="124"/>
      <c r="U471" s="199"/>
      <c r="V471" s="124"/>
      <c r="Z471" s="135"/>
      <c r="AA471" s="7"/>
    </row>
    <row r="472" spans="1:27" x14ac:dyDescent="0.3">
      <c r="A472" s="17"/>
      <c r="B472" s="17"/>
      <c r="C472" s="17"/>
      <c r="D472" s="17"/>
      <c r="E472" s="19"/>
      <c r="F472" s="17"/>
      <c r="G472" s="5"/>
      <c r="H472" s="5"/>
      <c r="I472" s="6"/>
      <c r="J472" s="7"/>
      <c r="L472" s="6"/>
      <c r="M472" s="7"/>
      <c r="O472" s="6"/>
      <c r="P472" s="7"/>
      <c r="Q472" s="115"/>
      <c r="R472" s="124"/>
      <c r="S472" s="124"/>
      <c r="T472" s="124"/>
      <c r="U472" s="199"/>
      <c r="V472" s="124"/>
      <c r="Z472" s="135"/>
      <c r="AA472" s="7"/>
    </row>
    <row r="473" spans="1:27" ht="18" x14ac:dyDescent="0.3">
      <c r="A473" s="22" t="s">
        <v>453</v>
      </c>
      <c r="B473" s="17"/>
      <c r="C473" s="17"/>
      <c r="D473" s="17"/>
      <c r="E473" s="26" t="s">
        <v>454</v>
      </c>
      <c r="F473" s="22" t="s">
        <v>12</v>
      </c>
      <c r="G473" s="5">
        <v>1</v>
      </c>
      <c r="H473" s="5"/>
      <c r="I473" s="6">
        <v>10000</v>
      </c>
      <c r="J473" s="7">
        <f t="shared" ref="J473" si="388">ROUND((I473*$G473),2)</f>
        <v>10000</v>
      </c>
      <c r="L473" s="6">
        <v>4538.4573</v>
      </c>
      <c r="M473" s="7">
        <f t="shared" ref="M473" si="389">ROUND((L473*$G473),2)</f>
        <v>4538.46</v>
      </c>
      <c r="O473" s="128">
        <v>191799.57983193279</v>
      </c>
      <c r="P473" s="7">
        <f t="shared" ref="P473" si="390">ROUND((O473*$G473),2)</f>
        <v>191799.58</v>
      </c>
      <c r="Q473" s="115"/>
      <c r="R473" s="122">
        <f>ROUND(MIN(I473,L473),2)</f>
        <v>4538.46</v>
      </c>
      <c r="S473" s="122">
        <f>ROUND(AVERAGE(I473,L473),2)</f>
        <v>7269.23</v>
      </c>
      <c r="T473" s="122">
        <f>ROUND(MAX(I473,L473),2)</f>
        <v>10000</v>
      </c>
      <c r="U473" s="119">
        <f t="shared" ref="U473" si="391">+(T473/R473)-1</f>
        <v>1.2033905774205347</v>
      </c>
      <c r="V473" s="123">
        <f t="shared" ref="V473" si="392">+ROUND(AVERAGE(R473,S473),2)</f>
        <v>5903.85</v>
      </c>
      <c r="Z473" s="134">
        <f>V473</f>
        <v>5903.85</v>
      </c>
      <c r="AA473" s="7">
        <f t="shared" ref="AA473" si="393">ROUND((Z473*$G473),2)</f>
        <v>5903.85</v>
      </c>
    </row>
    <row r="474" spans="1:27" x14ac:dyDescent="0.3">
      <c r="A474" s="350" t="s">
        <v>84</v>
      </c>
      <c r="B474" s="351"/>
      <c r="C474" s="351"/>
      <c r="D474" s="9"/>
      <c r="E474" s="10"/>
      <c r="F474" s="11"/>
      <c r="G474" s="5"/>
      <c r="H474" s="5"/>
      <c r="I474" s="6"/>
      <c r="J474" s="12">
        <f>ROUND(SUM(J473),2)</f>
        <v>10000</v>
      </c>
      <c r="L474" s="6"/>
      <c r="M474" s="12">
        <f>ROUND(SUM(M473),2)</f>
        <v>4538.46</v>
      </c>
      <c r="O474" s="6"/>
      <c r="P474" s="12">
        <f>ROUND(SUM(P473),2)</f>
        <v>191799.58</v>
      </c>
      <c r="Q474" s="63"/>
      <c r="Z474" s="6"/>
      <c r="AA474" s="12">
        <f>ROUND(SUM(AA473),2)</f>
        <v>5903.85</v>
      </c>
    </row>
    <row r="475" spans="1:27" x14ac:dyDescent="0.3">
      <c r="A475" s="379" t="s">
        <v>455</v>
      </c>
      <c r="B475" s="379"/>
      <c r="C475" s="379"/>
      <c r="D475" s="379"/>
      <c r="E475" s="379"/>
      <c r="F475" s="379"/>
      <c r="G475" s="379"/>
      <c r="H475" s="379"/>
      <c r="I475" s="379"/>
      <c r="J475" s="28">
        <f>ROUND(SUM(J78+J88+J108+J128+J150+J179+J213+J380+J406+J415+J449+J458+J467+J470+J474),2)</f>
        <v>746357982</v>
      </c>
      <c r="M475" s="28">
        <f>ROUND(SUM(M78+M88+M108+M128+M150+M179+M213+M380+M406+M415+M449+M458+M467+M470+M474),2)</f>
        <v>856045356.36000001</v>
      </c>
      <c r="P475" s="28">
        <f>ROUND(SUM(P78+P88+P108+P128+P150+P179+P213+P380+P406+P415+P449+P458+P467+P470+P474),2)</f>
        <v>653268285.57000005</v>
      </c>
      <c r="Q475" s="116"/>
      <c r="AA475" s="28">
        <f>ROUND(SUM(AA78+AA88+AA108+AA128+AA150+AA179+AA213+AA380+AA406+AA415+AA449+AA458+AA467+AA470+AA474),2)</f>
        <v>661194342.73000002</v>
      </c>
    </row>
    <row r="476" spans="1:27" ht="15" thickBot="1" x14ac:dyDescent="0.35">
      <c r="A476" s="48"/>
      <c r="B476" s="48"/>
      <c r="C476" s="48"/>
      <c r="D476" s="48"/>
      <c r="E476" s="48"/>
      <c r="F476" s="48"/>
      <c r="G476" s="48"/>
      <c r="H476" s="48"/>
      <c r="I476" s="48"/>
      <c r="J476" s="49"/>
      <c r="M476" s="49"/>
    </row>
    <row r="477" spans="1:27" ht="15" thickBot="1" x14ac:dyDescent="0.35">
      <c r="A477" s="50"/>
      <c r="B477" s="51"/>
      <c r="C477" s="50"/>
      <c r="D477" s="50"/>
      <c r="E477" s="52" t="s">
        <v>456</v>
      </c>
      <c r="F477" s="53"/>
      <c r="G477" s="54"/>
      <c r="H477" s="54"/>
      <c r="I477" s="55"/>
      <c r="J477" s="56">
        <f>J475</f>
        <v>746357982</v>
      </c>
      <c r="M477" s="56">
        <f>M475</f>
        <v>856045356.36000001</v>
      </c>
      <c r="P477" s="56">
        <f>P475</f>
        <v>653268285.57000005</v>
      </c>
      <c r="Q477" s="63"/>
      <c r="AA477" s="56">
        <f>AA475</f>
        <v>661194342.73000002</v>
      </c>
    </row>
    <row r="478" spans="1:27" ht="15" thickBot="1" x14ac:dyDescent="0.35">
      <c r="A478" s="57"/>
      <c r="B478" s="58"/>
      <c r="C478" s="57"/>
      <c r="D478" s="57"/>
      <c r="E478" s="380"/>
      <c r="F478" s="381"/>
      <c r="G478" s="381"/>
      <c r="H478" s="381"/>
      <c r="I478" s="381"/>
      <c r="J478" s="382"/>
    </row>
    <row r="479" spans="1:27" x14ac:dyDescent="0.3">
      <c r="A479" s="57"/>
      <c r="B479" s="58"/>
      <c r="C479" s="57"/>
      <c r="D479" s="57"/>
      <c r="E479" s="59"/>
      <c r="F479" s="60"/>
      <c r="G479" s="61"/>
      <c r="H479" s="61"/>
      <c r="I479" s="62"/>
      <c r="J479" s="63"/>
    </row>
    <row r="480" spans="1:27" ht="15" thickBot="1" x14ac:dyDescent="0.35">
      <c r="A480" s="57"/>
      <c r="B480" s="58"/>
      <c r="C480" s="58"/>
      <c r="D480" s="58"/>
      <c r="E480" s="57"/>
      <c r="F480" s="57"/>
      <c r="G480" s="64"/>
      <c r="H480" s="64"/>
      <c r="I480" s="65"/>
      <c r="J480" s="66"/>
    </row>
    <row r="481" spans="1:27" x14ac:dyDescent="0.3">
      <c r="A481" s="67"/>
      <c r="B481" s="334"/>
      <c r="C481" s="334"/>
      <c r="D481" s="334"/>
      <c r="E481" s="334"/>
      <c r="F481" s="334"/>
      <c r="G481" s="334"/>
      <c r="H481" s="334"/>
      <c r="I481" s="334"/>
      <c r="J481" s="335"/>
      <c r="S481" t="s">
        <v>81</v>
      </c>
      <c r="U481" t="s">
        <v>81</v>
      </c>
    </row>
    <row r="482" spans="1:27" ht="66.75" customHeight="1" x14ac:dyDescent="0.3">
      <c r="A482" s="336" t="s">
        <v>502</v>
      </c>
      <c r="B482" s="337"/>
      <c r="C482" s="337"/>
      <c r="D482" s="337"/>
      <c r="E482" s="337"/>
      <c r="F482" s="338" t="s">
        <v>457</v>
      </c>
      <c r="G482" s="338"/>
      <c r="H482" s="338"/>
      <c r="I482" s="338"/>
      <c r="J482" s="183" t="s">
        <v>458</v>
      </c>
    </row>
    <row r="483" spans="1:27" ht="45.75" customHeight="1" x14ac:dyDescent="0.3">
      <c r="A483" s="339" t="s">
        <v>494</v>
      </c>
      <c r="B483" s="340"/>
      <c r="C483" s="340"/>
      <c r="D483" s="340"/>
      <c r="E483" s="340"/>
      <c r="F483" s="333" t="s">
        <v>459</v>
      </c>
      <c r="G483" s="333"/>
      <c r="H483" s="86"/>
      <c r="I483" s="179" t="s">
        <v>460</v>
      </c>
      <c r="J483" s="110">
        <v>0.28000000000000003</v>
      </c>
      <c r="L483" s="174" t="s">
        <v>460</v>
      </c>
      <c r="M483" s="110">
        <v>0.17580000000000001</v>
      </c>
      <c r="O483" s="174" t="s">
        <v>460</v>
      </c>
      <c r="P483" s="110">
        <v>0.18</v>
      </c>
      <c r="Q483" s="118"/>
      <c r="R483" s="126">
        <f>ROUND(MIN(J483,M483,P483),2)</f>
        <v>0.18</v>
      </c>
      <c r="S483" s="126">
        <f>ROUND(AVERAGE(J483,M483,P483),2)</f>
        <v>0.21</v>
      </c>
      <c r="T483" s="126">
        <f>ROUND(MAX(J483,M483,P483),2)</f>
        <v>0.28000000000000003</v>
      </c>
      <c r="U483" s="119">
        <f>+(T483/R483)-1</f>
        <v>0.5555555555555558</v>
      </c>
      <c r="V483" s="227">
        <f>+ROUND(AVERAGE(R483,S483),2)</f>
        <v>0.2</v>
      </c>
      <c r="Z483" s="68" t="s">
        <v>460</v>
      </c>
      <c r="AA483" s="110">
        <f>V483</f>
        <v>0.2</v>
      </c>
    </row>
    <row r="484" spans="1:27" ht="55.5" customHeight="1" x14ac:dyDescent="0.3">
      <c r="A484" s="341" t="s">
        <v>495</v>
      </c>
      <c r="B484" s="342"/>
      <c r="C484" s="342"/>
      <c r="D484" s="342"/>
      <c r="E484" s="342"/>
      <c r="F484" s="348" t="s">
        <v>461</v>
      </c>
      <c r="G484" s="349"/>
      <c r="H484" s="87"/>
      <c r="I484" s="179" t="s">
        <v>462</v>
      </c>
      <c r="J484" s="110">
        <v>0.02</v>
      </c>
      <c r="L484" s="174" t="s">
        <v>462</v>
      </c>
      <c r="M484" s="110">
        <v>0.01</v>
      </c>
      <c r="O484" s="174" t="s">
        <v>462</v>
      </c>
      <c r="P484" s="110">
        <v>0.05</v>
      </c>
      <c r="Q484" s="118"/>
      <c r="R484" s="126">
        <f t="shared" ref="R484:R486" si="394">ROUND(MIN(J484,M484,P484),2)</f>
        <v>0.01</v>
      </c>
      <c r="S484" s="126">
        <f t="shared" ref="S484:S486" si="395">ROUND(AVERAGE(J484,M484,P484),2)</f>
        <v>0.03</v>
      </c>
      <c r="T484" s="126">
        <f t="shared" ref="T484:T486" si="396">ROUND(MAX(J484,M484,P484),2)</f>
        <v>0.05</v>
      </c>
      <c r="U484" s="119">
        <f t="shared" ref="U484:U486" si="397">+(T484/R484)-1</f>
        <v>4</v>
      </c>
      <c r="V484" s="227">
        <f t="shared" ref="V484:V486" si="398">+ROUND(AVERAGE(R484,S484),2)</f>
        <v>0.02</v>
      </c>
      <c r="Z484" s="68" t="s">
        <v>462</v>
      </c>
      <c r="AA484" s="110">
        <f>V484</f>
        <v>0.02</v>
      </c>
    </row>
    <row r="485" spans="1:27" ht="68.25" customHeight="1" thickBot="1" x14ac:dyDescent="0.35">
      <c r="A485" s="343" t="s">
        <v>496</v>
      </c>
      <c r="B485" s="344"/>
      <c r="C485" s="344"/>
      <c r="D485" s="344"/>
      <c r="E485" s="345"/>
      <c r="F485" s="346" t="s">
        <v>463</v>
      </c>
      <c r="G485" s="347"/>
      <c r="H485" s="88"/>
      <c r="I485" s="179" t="s">
        <v>464</v>
      </c>
      <c r="J485" s="110">
        <v>0.05</v>
      </c>
      <c r="L485" s="174" t="s">
        <v>464</v>
      </c>
      <c r="M485" s="110">
        <v>5.0500000000000003E-2</v>
      </c>
      <c r="O485" s="174" t="s">
        <v>464</v>
      </c>
      <c r="P485" s="110">
        <v>0.05</v>
      </c>
      <c r="Q485" s="118"/>
      <c r="R485" s="126">
        <f t="shared" si="394"/>
        <v>0.05</v>
      </c>
      <c r="S485" s="126">
        <f t="shared" si="395"/>
        <v>0.05</v>
      </c>
      <c r="T485" s="227">
        <f t="shared" si="396"/>
        <v>0.05</v>
      </c>
      <c r="U485" s="140">
        <f t="shared" si="397"/>
        <v>0</v>
      </c>
      <c r="V485" s="126">
        <f t="shared" si="398"/>
        <v>0.05</v>
      </c>
      <c r="Z485" s="68" t="s">
        <v>464</v>
      </c>
      <c r="AA485" s="110">
        <v>0.05</v>
      </c>
    </row>
    <row r="486" spans="1:27" ht="95.25" customHeight="1" thickBot="1" x14ac:dyDescent="0.35">
      <c r="A486" s="376" t="s">
        <v>493</v>
      </c>
      <c r="B486" s="377"/>
      <c r="C486" s="377"/>
      <c r="D486" s="377"/>
      <c r="E486" s="378"/>
      <c r="F486" s="332" t="s">
        <v>465</v>
      </c>
      <c r="G486" s="333"/>
      <c r="H486" s="86"/>
      <c r="I486" s="179" t="s">
        <v>466</v>
      </c>
      <c r="J486" s="110">
        <f>SUM(J483:J485)</f>
        <v>0.35000000000000003</v>
      </c>
      <c r="L486" s="174" t="s">
        <v>466</v>
      </c>
      <c r="M486" s="110">
        <f>SUM(M483:M485)</f>
        <v>0.23630000000000001</v>
      </c>
      <c r="O486" s="174" t="s">
        <v>466</v>
      </c>
      <c r="P486" s="110">
        <v>0.28000000000000003</v>
      </c>
      <c r="Q486" s="118"/>
      <c r="R486" s="126">
        <f t="shared" si="394"/>
        <v>0.24</v>
      </c>
      <c r="S486" s="126">
        <f t="shared" si="395"/>
        <v>0.28999999999999998</v>
      </c>
      <c r="T486" s="126">
        <f t="shared" si="396"/>
        <v>0.35</v>
      </c>
      <c r="U486" s="119">
        <f t="shared" si="397"/>
        <v>0.45833333333333326</v>
      </c>
      <c r="V486" s="126">
        <f t="shared" si="398"/>
        <v>0.27</v>
      </c>
      <c r="Z486" s="68" t="s">
        <v>466</v>
      </c>
      <c r="AA486" s="110">
        <f>SUM(AA483:AA485)</f>
        <v>0.27</v>
      </c>
    </row>
    <row r="488" spans="1:27" ht="15" thickBot="1" x14ac:dyDescent="0.35"/>
    <row r="489" spans="1:27" x14ac:dyDescent="0.3">
      <c r="A489" s="352" t="s">
        <v>499</v>
      </c>
      <c r="B489" s="353"/>
      <c r="C489" s="353"/>
      <c r="D489" s="353"/>
      <c r="E489" s="354"/>
    </row>
    <row r="490" spans="1:27" x14ac:dyDescent="0.3">
      <c r="A490" s="355"/>
      <c r="B490" s="356"/>
      <c r="C490" s="356"/>
      <c r="D490" s="356"/>
      <c r="E490" s="357"/>
    </row>
    <row r="491" spans="1:27" x14ac:dyDescent="0.3">
      <c r="A491" s="355"/>
      <c r="B491" s="356"/>
      <c r="C491" s="356"/>
      <c r="D491" s="356"/>
      <c r="E491" s="357"/>
    </row>
    <row r="492" spans="1:27" x14ac:dyDescent="0.3">
      <c r="A492" s="355"/>
      <c r="B492" s="356"/>
      <c r="C492" s="356"/>
      <c r="D492" s="356"/>
      <c r="E492" s="357"/>
    </row>
    <row r="493" spans="1:27" x14ac:dyDescent="0.3">
      <c r="A493" s="355"/>
      <c r="B493" s="356"/>
      <c r="C493" s="356"/>
      <c r="D493" s="356"/>
      <c r="E493" s="357"/>
    </row>
    <row r="494" spans="1:27" x14ac:dyDescent="0.3">
      <c r="A494" s="355"/>
      <c r="B494" s="356"/>
      <c r="C494" s="356"/>
      <c r="D494" s="356"/>
      <c r="E494" s="357"/>
    </row>
    <row r="495" spans="1:27" x14ac:dyDescent="0.3">
      <c r="A495" s="355"/>
      <c r="B495" s="356"/>
      <c r="C495" s="356"/>
      <c r="D495" s="356"/>
      <c r="E495" s="357"/>
    </row>
    <row r="496" spans="1:27" x14ac:dyDescent="0.3">
      <c r="A496" s="355"/>
      <c r="B496" s="356"/>
      <c r="C496" s="356"/>
      <c r="D496" s="356"/>
      <c r="E496" s="357"/>
    </row>
    <row r="497" spans="1:14" x14ac:dyDescent="0.3">
      <c r="A497" s="355"/>
      <c r="B497" s="356"/>
      <c r="C497" s="356"/>
      <c r="D497" s="356"/>
      <c r="E497" s="357"/>
    </row>
    <row r="498" spans="1:14" x14ac:dyDescent="0.3">
      <c r="A498" s="355"/>
      <c r="B498" s="356"/>
      <c r="C498" s="356"/>
      <c r="D498" s="356"/>
      <c r="E498" s="357"/>
    </row>
    <row r="499" spans="1:14" x14ac:dyDescent="0.3">
      <c r="A499" s="355"/>
      <c r="B499" s="356"/>
      <c r="C499" s="356"/>
      <c r="D499" s="356"/>
      <c r="E499" s="357"/>
    </row>
    <row r="500" spans="1:14" x14ac:dyDescent="0.3">
      <c r="A500" s="355"/>
      <c r="B500" s="356"/>
      <c r="C500" s="356"/>
      <c r="D500" s="356"/>
      <c r="E500" s="357"/>
    </row>
    <row r="501" spans="1:14" ht="33.75" customHeight="1" thickBot="1" x14ac:dyDescent="0.35">
      <c r="A501" s="358"/>
      <c r="B501" s="359"/>
      <c r="C501" s="359"/>
      <c r="D501" s="359"/>
      <c r="E501" s="360"/>
    </row>
    <row r="502" spans="1:14" x14ac:dyDescent="0.3">
      <c r="A502" s="361" t="s">
        <v>500</v>
      </c>
      <c r="B502" s="362"/>
      <c r="C502" s="362"/>
      <c r="D502" s="362"/>
      <c r="E502" s="363"/>
      <c r="N502" t="s">
        <v>81</v>
      </c>
    </row>
    <row r="503" spans="1:14" x14ac:dyDescent="0.3">
      <c r="A503" s="364"/>
      <c r="B503" s="365"/>
      <c r="C503" s="365"/>
      <c r="D503" s="365"/>
      <c r="E503" s="366"/>
    </row>
    <row r="504" spans="1:14" x14ac:dyDescent="0.3">
      <c r="A504" s="364"/>
      <c r="B504" s="365"/>
      <c r="C504" s="365"/>
      <c r="D504" s="365"/>
      <c r="E504" s="366"/>
    </row>
    <row r="505" spans="1:14" x14ac:dyDescent="0.3">
      <c r="A505" s="364"/>
      <c r="B505" s="365"/>
      <c r="C505" s="365"/>
      <c r="D505" s="365"/>
      <c r="E505" s="366"/>
    </row>
    <row r="506" spans="1:14" x14ac:dyDescent="0.3">
      <c r="A506" s="364"/>
      <c r="B506" s="365"/>
      <c r="C506" s="365"/>
      <c r="D506" s="365"/>
      <c r="E506" s="366"/>
    </row>
    <row r="507" spans="1:14" ht="67.5" customHeight="1" thickBot="1" x14ac:dyDescent="0.35">
      <c r="A507" s="367"/>
      <c r="B507" s="368"/>
      <c r="C507" s="368"/>
      <c r="D507" s="368"/>
      <c r="E507" s="369"/>
    </row>
    <row r="519" spans="1:2" ht="18" x14ac:dyDescent="0.3">
      <c r="A519" s="374" t="s">
        <v>503</v>
      </c>
      <c r="B519" s="374"/>
    </row>
    <row r="520" spans="1:2" ht="15.6" x14ac:dyDescent="0.3">
      <c r="A520" s="375"/>
      <c r="B520" s="375"/>
    </row>
    <row r="521" spans="1:2" ht="15.6" x14ac:dyDescent="0.3">
      <c r="A521" s="373" t="s">
        <v>504</v>
      </c>
      <c r="B521" s="373"/>
    </row>
    <row r="522" spans="1:2" ht="15.6" x14ac:dyDescent="0.3">
      <c r="A522" s="293" t="s">
        <v>508</v>
      </c>
    </row>
  </sheetData>
  <mergeCells count="66">
    <mergeCell ref="A521:B521"/>
    <mergeCell ref="A415:C415"/>
    <mergeCell ref="A449:C449"/>
    <mergeCell ref="A474:C474"/>
    <mergeCell ref="A519:B519"/>
    <mergeCell ref="A520:B520"/>
    <mergeCell ref="A486:E486"/>
    <mergeCell ref="A475:I475"/>
    <mergeCell ref="E478:J478"/>
    <mergeCell ref="A470:C470"/>
    <mergeCell ref="A78:C78"/>
    <mergeCell ref="A88:C88"/>
    <mergeCell ref="A108:C108"/>
    <mergeCell ref="A489:E501"/>
    <mergeCell ref="A502:E507"/>
    <mergeCell ref="A128:C128"/>
    <mergeCell ref="A467:C467"/>
    <mergeCell ref="A150:C150"/>
    <mergeCell ref="A179:C179"/>
    <mergeCell ref="A213:C213"/>
    <mergeCell ref="B221:F221"/>
    <mergeCell ref="C222:E222"/>
    <mergeCell ref="A458:C458"/>
    <mergeCell ref="B242:F242"/>
    <mergeCell ref="A380:C380"/>
    <mergeCell ref="A406:C406"/>
    <mergeCell ref="F486:G486"/>
    <mergeCell ref="B481:J481"/>
    <mergeCell ref="A482:E482"/>
    <mergeCell ref="F482:I482"/>
    <mergeCell ref="A483:E483"/>
    <mergeCell ref="F483:G483"/>
    <mergeCell ref="A484:E484"/>
    <mergeCell ref="A485:E485"/>
    <mergeCell ref="F485:G485"/>
    <mergeCell ref="F484:G484"/>
    <mergeCell ref="O5:P5"/>
    <mergeCell ref="O6:P6"/>
    <mergeCell ref="O7:O8"/>
    <mergeCell ref="P7:P8"/>
    <mergeCell ref="B3:AE4"/>
    <mergeCell ref="Z5:AA6"/>
    <mergeCell ref="Z7:Z8"/>
    <mergeCell ref="AA7:AA8"/>
    <mergeCell ref="A2:AE2"/>
    <mergeCell ref="I5:J5"/>
    <mergeCell ref="I6:J6"/>
    <mergeCell ref="A6:A8"/>
    <mergeCell ref="B6:B8"/>
    <mergeCell ref="C6:D7"/>
    <mergeCell ref="E6:E8"/>
    <mergeCell ref="F6:F8"/>
    <mergeCell ref="G6:G8"/>
    <mergeCell ref="L5:M5"/>
    <mergeCell ref="I7:I8"/>
    <mergeCell ref="J7:J8"/>
    <mergeCell ref="A3:A4"/>
    <mergeCell ref="L6:M6"/>
    <mergeCell ref="L7:L8"/>
    <mergeCell ref="M7:M8"/>
    <mergeCell ref="W170:Y170"/>
    <mergeCell ref="S7:S8"/>
    <mergeCell ref="T7:T8"/>
    <mergeCell ref="V7:V8"/>
    <mergeCell ref="R5:V6"/>
    <mergeCell ref="R7:R8"/>
  </mergeCells>
  <conditionalFormatting sqref="U10:U77">
    <cfRule type="expression" dxfId="49" priority="50">
      <formula>#REF!&lt;24.99%</formula>
    </cfRule>
    <cfRule type="expression" dxfId="48" priority="49">
      <formula>#REF!&gt;25%</formula>
    </cfRule>
  </conditionalFormatting>
  <conditionalFormatting sqref="U80:U87">
    <cfRule type="expression" dxfId="47" priority="47">
      <formula>#REF!&gt;25%</formula>
    </cfRule>
    <cfRule type="expression" dxfId="46" priority="48">
      <formula>#REF!&lt;24.99%</formula>
    </cfRule>
  </conditionalFormatting>
  <conditionalFormatting sqref="U90:U107">
    <cfRule type="expression" dxfId="45" priority="46">
      <formula>#REF!&lt;24.99%</formula>
    </cfRule>
    <cfRule type="expression" dxfId="44" priority="45">
      <formula>#REF!&gt;25%</formula>
    </cfRule>
  </conditionalFormatting>
  <conditionalFormatting sqref="U110:U127">
    <cfRule type="expression" dxfId="43" priority="43">
      <formula>#REF!&gt;25%</formula>
    </cfRule>
    <cfRule type="expression" dxfId="42" priority="44">
      <formula>#REF!&lt;24.99%</formula>
    </cfRule>
  </conditionalFormatting>
  <conditionalFormatting sqref="U130:U149">
    <cfRule type="expression" dxfId="41" priority="42">
      <formula>#REF!&lt;24.99%</formula>
    </cfRule>
    <cfRule type="expression" dxfId="40" priority="41">
      <formula>#REF!&gt;25%</formula>
    </cfRule>
  </conditionalFormatting>
  <conditionalFormatting sqref="U153:U178">
    <cfRule type="expression" dxfId="39" priority="40">
      <formula>#REF!&lt;24.99%</formula>
    </cfRule>
    <cfRule type="expression" dxfId="38" priority="39">
      <formula>#REF!&gt;25%</formula>
    </cfRule>
  </conditionalFormatting>
  <conditionalFormatting sqref="U181:U212">
    <cfRule type="expression" dxfId="37" priority="37">
      <formula>#REF!&gt;25%</formula>
    </cfRule>
    <cfRule type="expression" dxfId="36" priority="38">
      <formula>#REF!&lt;24.99%</formula>
    </cfRule>
  </conditionalFormatting>
  <conditionalFormatting sqref="U216:U218">
    <cfRule type="expression" dxfId="35" priority="36">
      <formula>#REF!&lt;24.99%</formula>
    </cfRule>
    <cfRule type="expression" dxfId="34" priority="35">
      <formula>#REF!&gt;25%</formula>
    </cfRule>
  </conditionalFormatting>
  <conditionalFormatting sqref="U223:U240">
    <cfRule type="expression" dxfId="33" priority="34">
      <formula>#REF!&lt;24.99%</formula>
    </cfRule>
    <cfRule type="expression" dxfId="32" priority="33">
      <formula>#REF!&gt;25%</formula>
    </cfRule>
  </conditionalFormatting>
  <conditionalFormatting sqref="U243:U251">
    <cfRule type="expression" dxfId="31" priority="31">
      <formula>#REF!&gt;25%</formula>
    </cfRule>
    <cfRule type="expression" dxfId="30" priority="32">
      <formula>#REF!&lt;24.99%</formula>
    </cfRule>
  </conditionalFormatting>
  <conditionalFormatting sqref="U254:U354">
    <cfRule type="expression" dxfId="29" priority="30">
      <formula>#REF!&lt;24.99%</formula>
    </cfRule>
    <cfRule type="expression" dxfId="28" priority="29">
      <formula>#REF!&gt;25%</formula>
    </cfRule>
  </conditionalFormatting>
  <conditionalFormatting sqref="U356:U357">
    <cfRule type="expression" dxfId="27" priority="28">
      <formula>#REF!&lt;24.99%</formula>
    </cfRule>
    <cfRule type="expression" dxfId="26" priority="27">
      <formula>#REF!&gt;25%</formula>
    </cfRule>
  </conditionalFormatting>
  <conditionalFormatting sqref="U359">
    <cfRule type="expression" dxfId="25" priority="23">
      <formula>#REF!&gt;25%</formula>
    </cfRule>
    <cfRule type="expression" dxfId="24" priority="24">
      <formula>#REF!&lt;24.99%</formula>
    </cfRule>
  </conditionalFormatting>
  <conditionalFormatting sqref="U361">
    <cfRule type="expression" dxfId="23" priority="21">
      <formula>#REF!&gt;25%</formula>
    </cfRule>
    <cfRule type="expression" dxfId="22" priority="22">
      <formula>#REF!&lt;24.99%</formula>
    </cfRule>
  </conditionalFormatting>
  <conditionalFormatting sqref="U363:U364">
    <cfRule type="expression" dxfId="21" priority="25">
      <formula>#REF!&gt;25%</formula>
    </cfRule>
    <cfRule type="expression" dxfId="20" priority="26">
      <formula>#REF!&lt;24.99%</formula>
    </cfRule>
  </conditionalFormatting>
  <conditionalFormatting sqref="U366:U377">
    <cfRule type="expression" dxfId="19" priority="20">
      <formula>#REF!&lt;24.99%</formula>
    </cfRule>
    <cfRule type="expression" dxfId="18" priority="19">
      <formula>#REF!&gt;25%</formula>
    </cfRule>
  </conditionalFormatting>
  <conditionalFormatting sqref="U379">
    <cfRule type="expression" dxfId="17" priority="18">
      <formula>#REF!&lt;24.99%</formula>
    </cfRule>
    <cfRule type="expression" dxfId="16" priority="17">
      <formula>#REF!&gt;25%</formula>
    </cfRule>
  </conditionalFormatting>
  <conditionalFormatting sqref="U383:U405">
    <cfRule type="expression" dxfId="15" priority="15">
      <formula>#REF!&gt;25%</formula>
    </cfRule>
    <cfRule type="expression" dxfId="14" priority="16">
      <formula>#REF!&lt;24.99%</formula>
    </cfRule>
  </conditionalFormatting>
  <conditionalFormatting sqref="U409:U414">
    <cfRule type="expression" dxfId="13" priority="14">
      <formula>#REF!&lt;24.99%</formula>
    </cfRule>
    <cfRule type="expression" dxfId="12" priority="13">
      <formula>#REF!&gt;25%</formula>
    </cfRule>
  </conditionalFormatting>
  <conditionalFormatting sqref="U418:U448">
    <cfRule type="expression" dxfId="11" priority="12">
      <formula>#REF!&lt;24.99%</formula>
    </cfRule>
    <cfRule type="expression" dxfId="10" priority="11">
      <formula>#REF!&gt;25%</formula>
    </cfRule>
  </conditionalFormatting>
  <conditionalFormatting sqref="U452:U457">
    <cfRule type="expression" dxfId="9" priority="10">
      <formula>#REF!&lt;24.99%</formula>
    </cfRule>
    <cfRule type="expression" dxfId="8" priority="9">
      <formula>#REF!&gt;25%</formula>
    </cfRule>
  </conditionalFormatting>
  <conditionalFormatting sqref="U461:U466">
    <cfRule type="expression" dxfId="7" priority="8">
      <formula>#REF!&lt;24.99%</formula>
    </cfRule>
    <cfRule type="expression" dxfId="6" priority="7">
      <formula>#REF!&gt;25%</formula>
    </cfRule>
  </conditionalFormatting>
  <conditionalFormatting sqref="U469">
    <cfRule type="expression" dxfId="5" priority="6">
      <formula>#REF!&lt;24.99%</formula>
    </cfRule>
    <cfRule type="expression" dxfId="4" priority="5">
      <formula>#REF!&gt;25%</formula>
    </cfRule>
  </conditionalFormatting>
  <conditionalFormatting sqref="U473">
    <cfRule type="expression" dxfId="3" priority="4">
      <formula>#REF!&lt;24.99%</formula>
    </cfRule>
    <cfRule type="expression" dxfId="2" priority="3">
      <formula>#REF!&gt;25%</formula>
    </cfRule>
  </conditionalFormatting>
  <conditionalFormatting sqref="U483:U486">
    <cfRule type="expression" dxfId="1" priority="1">
      <formula>#REF!&gt;25%</formula>
    </cfRule>
    <cfRule type="expression" dxfId="0" priority="2">
      <formula>#REF!&lt;24.99%</formula>
    </cfRule>
  </conditionalFormatting>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490"/>
  <sheetViews>
    <sheetView topLeftCell="E1" zoomScale="85" zoomScaleNormal="85" workbookViewId="0">
      <selection activeCell="A489" sqref="A489:B489"/>
    </sheetView>
  </sheetViews>
  <sheetFormatPr baseColWidth="10" defaultRowHeight="14.4" x14ac:dyDescent="0.3"/>
  <cols>
    <col min="1" max="1" width="37.88671875" customWidth="1"/>
    <col min="3" max="3" width="12.6640625" customWidth="1"/>
    <col min="4" max="4" width="18" customWidth="1"/>
    <col min="5" max="5" width="78" customWidth="1"/>
    <col min="7" max="8" width="14.88671875" customWidth="1"/>
    <col min="9" max="9" width="32.5546875" customWidth="1"/>
    <col min="10" max="10" width="17.88671875" customWidth="1"/>
    <col min="11" max="11" width="6.6640625" customWidth="1"/>
    <col min="12" max="12" width="30.5546875" customWidth="1"/>
    <col min="13" max="13" width="2.6640625" style="78" customWidth="1"/>
    <col min="14" max="14" width="19.44140625" customWidth="1"/>
    <col min="15" max="15" width="22.33203125" customWidth="1"/>
    <col min="16" max="16" width="3.88671875" style="78" customWidth="1"/>
    <col min="17" max="17" width="16.5546875" customWidth="1"/>
    <col min="18" max="18" width="34.109375" customWidth="1"/>
    <col min="19" max="19" width="19.109375" style="78" customWidth="1"/>
    <col min="20" max="28" width="11.44140625" style="78"/>
  </cols>
  <sheetData>
    <row r="1" spans="1:27" ht="15" thickBot="1" x14ac:dyDescent="0.35"/>
    <row r="2" spans="1:27" ht="15" thickBot="1" x14ac:dyDescent="0.35">
      <c r="A2" s="299" t="s">
        <v>477</v>
      </c>
      <c r="B2" s="300"/>
      <c r="C2" s="300"/>
      <c r="D2" s="300"/>
      <c r="E2" s="300"/>
      <c r="F2" s="300"/>
      <c r="G2" s="300"/>
      <c r="H2" s="300"/>
      <c r="I2" s="300"/>
      <c r="J2" s="300"/>
      <c r="K2" s="300"/>
      <c r="L2" s="300"/>
      <c r="M2" s="300"/>
      <c r="N2" s="300"/>
      <c r="O2" s="300"/>
      <c r="P2" s="300"/>
      <c r="Q2" s="300"/>
      <c r="R2" s="301"/>
      <c r="S2" s="94"/>
      <c r="T2" s="94"/>
      <c r="U2" s="94"/>
      <c r="V2" s="94"/>
      <c r="W2" s="94"/>
      <c r="X2" s="94"/>
      <c r="Y2" s="94"/>
      <c r="Z2" s="94"/>
      <c r="AA2" s="94"/>
    </row>
    <row r="3" spans="1:27" ht="15" customHeight="1" x14ac:dyDescent="0.3">
      <c r="A3" s="316"/>
      <c r="B3" s="383" t="s">
        <v>468</v>
      </c>
      <c r="C3" s="384"/>
      <c r="D3" s="384"/>
      <c r="E3" s="384"/>
      <c r="F3" s="384"/>
      <c r="G3" s="384"/>
      <c r="H3" s="384"/>
      <c r="I3" s="384"/>
      <c r="J3" s="384"/>
      <c r="K3" s="384"/>
      <c r="L3" s="384"/>
      <c r="M3" s="384"/>
      <c r="N3" s="384"/>
      <c r="O3" s="384"/>
      <c r="P3" s="384"/>
      <c r="Q3" s="384"/>
      <c r="R3" s="385"/>
      <c r="S3" s="95"/>
      <c r="T3" s="95"/>
      <c r="U3" s="95"/>
      <c r="V3" s="95"/>
      <c r="W3" s="95"/>
      <c r="X3" s="95"/>
      <c r="Y3" s="95"/>
      <c r="Z3" s="95"/>
      <c r="AA3" s="95"/>
    </row>
    <row r="4" spans="1:27" ht="43.5" customHeight="1" thickBot="1" x14ac:dyDescent="0.35">
      <c r="A4" s="317"/>
      <c r="B4" s="386"/>
      <c r="C4" s="387"/>
      <c r="D4" s="387"/>
      <c r="E4" s="387"/>
      <c r="F4" s="387"/>
      <c r="G4" s="387"/>
      <c r="H4" s="387"/>
      <c r="I4" s="387"/>
      <c r="J4" s="387"/>
      <c r="K4" s="387"/>
      <c r="L4" s="387"/>
      <c r="M4" s="387"/>
      <c r="N4" s="387"/>
      <c r="O4" s="387"/>
      <c r="P4" s="387"/>
      <c r="Q4" s="387"/>
      <c r="R4" s="388"/>
      <c r="S4" s="95"/>
      <c r="T4" s="95"/>
      <c r="U4" s="95"/>
      <c r="V4" s="95"/>
      <c r="W4" s="95"/>
      <c r="X4" s="95"/>
      <c r="Y4" s="95"/>
      <c r="Z4" s="95"/>
      <c r="AA4" s="95"/>
    </row>
    <row r="5" spans="1:27" ht="43.5" customHeight="1" thickBot="1" x14ac:dyDescent="0.35">
      <c r="A5" s="384" t="s">
        <v>81</v>
      </c>
      <c r="B5" s="384"/>
      <c r="C5" s="384"/>
      <c r="D5" s="384"/>
      <c r="E5" s="384"/>
      <c r="F5" s="384"/>
      <c r="G5" s="384"/>
      <c r="H5" s="384"/>
      <c r="I5" s="384"/>
      <c r="J5" s="384"/>
      <c r="K5" s="384"/>
      <c r="L5" s="384"/>
      <c r="M5" s="384"/>
      <c r="N5" s="384"/>
      <c r="O5" s="384"/>
      <c r="P5" s="79"/>
      <c r="Q5" s="389" t="s">
        <v>479</v>
      </c>
      <c r="R5" s="390"/>
      <c r="S5" s="79"/>
      <c r="T5" s="79"/>
      <c r="U5" s="79"/>
      <c r="V5" s="79"/>
      <c r="W5" s="79"/>
      <c r="X5" s="79"/>
      <c r="Y5" s="79"/>
      <c r="Z5" s="79"/>
      <c r="AA5" s="79"/>
    </row>
    <row r="6" spans="1:27" ht="43.5" customHeight="1" thickBot="1" x14ac:dyDescent="0.35">
      <c r="A6" s="304" t="s">
        <v>0</v>
      </c>
      <c r="B6" s="304" t="s">
        <v>1</v>
      </c>
      <c r="C6" s="307" t="s">
        <v>2</v>
      </c>
      <c r="D6" s="308"/>
      <c r="E6" s="311" t="s">
        <v>3</v>
      </c>
      <c r="F6" s="304" t="s">
        <v>4</v>
      </c>
      <c r="G6" s="304" t="s">
        <v>5</v>
      </c>
      <c r="H6" s="75"/>
      <c r="I6" s="75"/>
      <c r="J6" s="75"/>
      <c r="K6" s="75"/>
      <c r="L6" s="77" t="s">
        <v>481</v>
      </c>
      <c r="M6" s="80"/>
      <c r="N6" s="91">
        <v>45870</v>
      </c>
      <c r="O6" s="91">
        <v>46054</v>
      </c>
      <c r="P6" s="90"/>
      <c r="Q6" s="391"/>
      <c r="R6" s="392"/>
      <c r="S6" s="79"/>
      <c r="T6" s="79"/>
      <c r="U6" s="79"/>
      <c r="V6" s="79"/>
      <c r="W6" s="79"/>
      <c r="X6" s="79"/>
      <c r="Y6" s="79"/>
      <c r="Z6" s="79"/>
      <c r="AA6" s="79"/>
    </row>
    <row r="7" spans="1:27" ht="71.25" customHeight="1" thickBot="1" x14ac:dyDescent="0.35">
      <c r="A7" s="305"/>
      <c r="B7" s="305"/>
      <c r="C7" s="309"/>
      <c r="D7" s="310"/>
      <c r="E7" s="312"/>
      <c r="F7" s="305"/>
      <c r="G7" s="305"/>
      <c r="H7" s="75"/>
      <c r="I7" s="75"/>
      <c r="J7" s="75"/>
      <c r="K7" s="75"/>
      <c r="L7" s="76" t="s">
        <v>478</v>
      </c>
      <c r="M7" s="81"/>
      <c r="N7" s="92">
        <v>1.5099</v>
      </c>
      <c r="O7" s="93">
        <v>1.5572999999999999</v>
      </c>
      <c r="P7" s="89"/>
      <c r="Q7" s="328" t="s">
        <v>6</v>
      </c>
      <c r="R7" s="330" t="s">
        <v>7</v>
      </c>
    </row>
    <row r="8" spans="1:27" ht="35.25" customHeight="1" thickBot="1" x14ac:dyDescent="0.35">
      <c r="A8" s="306"/>
      <c r="B8" s="306"/>
      <c r="C8" s="72" t="s">
        <v>8</v>
      </c>
      <c r="D8" s="72" t="s">
        <v>9</v>
      </c>
      <c r="E8" s="313"/>
      <c r="F8" s="306"/>
      <c r="G8" s="306"/>
      <c r="H8" s="75"/>
      <c r="I8" s="75"/>
      <c r="J8" s="75"/>
      <c r="K8" s="75"/>
      <c r="L8" s="75"/>
      <c r="M8" s="75"/>
      <c r="N8" s="75"/>
      <c r="O8" s="74"/>
      <c r="P8" s="96"/>
      <c r="Q8" s="329"/>
      <c r="R8" s="331"/>
    </row>
    <row r="9" spans="1:27" x14ac:dyDescent="0.3">
      <c r="A9" s="71"/>
      <c r="B9" s="71"/>
      <c r="C9" s="71"/>
      <c r="D9" s="71"/>
      <c r="E9" s="71" t="s">
        <v>10</v>
      </c>
      <c r="F9" s="71"/>
      <c r="G9" s="71"/>
      <c r="H9" s="71"/>
      <c r="I9" s="71"/>
      <c r="J9" s="71"/>
      <c r="K9" s="71"/>
      <c r="L9" s="71"/>
      <c r="M9" s="82"/>
      <c r="N9" s="104"/>
      <c r="O9" s="105"/>
      <c r="P9" s="24"/>
      <c r="Q9" s="71"/>
      <c r="R9" s="97"/>
    </row>
    <row r="10" spans="1:27" ht="18" x14ac:dyDescent="0.3">
      <c r="A10" s="226">
        <v>1.1000000000000001</v>
      </c>
      <c r="B10" s="3"/>
      <c r="C10" s="3"/>
      <c r="D10" s="3"/>
      <c r="E10" s="4" t="s">
        <v>11</v>
      </c>
      <c r="F10" s="3" t="s">
        <v>12</v>
      </c>
      <c r="G10" s="5">
        <v>1</v>
      </c>
      <c r="H10" s="5"/>
      <c r="I10" s="5"/>
      <c r="J10" s="5"/>
      <c r="K10" s="5"/>
      <c r="L10" s="107">
        <v>39093.456699999995</v>
      </c>
      <c r="M10" s="100"/>
      <c r="N10" s="393">
        <f>ROUND($O$7/$N$7*L10,2)</f>
        <v>40320.71</v>
      </c>
      <c r="O10" s="393"/>
      <c r="P10" s="102"/>
      <c r="Q10" s="6">
        <f>N10</f>
        <v>40320.71</v>
      </c>
      <c r="R10" s="7">
        <f>ROUND((Q10*$G10),2)</f>
        <v>40320.71</v>
      </c>
    </row>
    <row r="11" spans="1:27" ht="18" x14ac:dyDescent="0.3">
      <c r="A11" s="226">
        <v>1.2</v>
      </c>
      <c r="B11" s="3"/>
      <c r="C11" s="3"/>
      <c r="D11" s="3"/>
      <c r="E11" s="4" t="s">
        <v>13</v>
      </c>
      <c r="F11" s="3" t="s">
        <v>12</v>
      </c>
      <c r="G11" s="5">
        <v>1</v>
      </c>
      <c r="H11" s="5"/>
      <c r="I11" s="5"/>
      <c r="J11" s="5"/>
      <c r="K11" s="5"/>
      <c r="L11" s="107">
        <v>22236.017</v>
      </c>
      <c r="M11" s="100"/>
      <c r="N11" s="393">
        <f t="shared" ref="N11:N25" si="0">ROUND($O$7/$N$7*L11,2)</f>
        <v>22934.07</v>
      </c>
      <c r="O11" s="393"/>
      <c r="P11" s="102"/>
      <c r="Q11" s="6">
        <f t="shared" ref="Q11:Q74" si="1">N11</f>
        <v>22934.07</v>
      </c>
      <c r="R11" s="7">
        <f t="shared" ref="R11:R74" si="2">ROUND((Q11*$G11),2)</f>
        <v>22934.07</v>
      </c>
    </row>
    <row r="12" spans="1:27" ht="18" x14ac:dyDescent="0.3">
      <c r="A12" s="226">
        <v>1.3</v>
      </c>
      <c r="B12" s="3"/>
      <c r="C12" s="3"/>
      <c r="D12" s="3"/>
      <c r="E12" s="4" t="s">
        <v>14</v>
      </c>
      <c r="F12" s="3" t="s">
        <v>12</v>
      </c>
      <c r="G12" s="5">
        <v>1</v>
      </c>
      <c r="H12" s="5"/>
      <c r="I12" s="5"/>
      <c r="J12" s="5"/>
      <c r="K12" s="5"/>
      <c r="L12" s="107">
        <v>21966.4463</v>
      </c>
      <c r="M12" s="100"/>
      <c r="N12" s="393">
        <f t="shared" si="0"/>
        <v>22656.03</v>
      </c>
      <c r="O12" s="393"/>
      <c r="P12" s="102"/>
      <c r="Q12" s="6">
        <f t="shared" si="1"/>
        <v>22656.03</v>
      </c>
      <c r="R12" s="7">
        <f t="shared" si="2"/>
        <v>22656.03</v>
      </c>
    </row>
    <row r="13" spans="1:27" ht="18" x14ac:dyDescent="0.3">
      <c r="A13" s="225">
        <v>1.4</v>
      </c>
      <c r="B13" s="145"/>
      <c r="C13" s="145"/>
      <c r="D13" s="145"/>
      <c r="E13" s="43" t="s">
        <v>15</v>
      </c>
      <c r="F13" s="3" t="s">
        <v>16</v>
      </c>
      <c r="G13" s="5">
        <v>1</v>
      </c>
      <c r="H13" s="5"/>
      <c r="I13" s="5"/>
      <c r="J13" s="5"/>
      <c r="K13" s="5"/>
      <c r="L13" s="107">
        <v>16478.043900000001</v>
      </c>
      <c r="M13" s="100"/>
      <c r="N13" s="393">
        <f t="shared" si="0"/>
        <v>16995.34</v>
      </c>
      <c r="O13" s="393"/>
      <c r="P13" s="102"/>
      <c r="Q13" s="6">
        <f t="shared" si="1"/>
        <v>16995.34</v>
      </c>
      <c r="R13" s="7">
        <f t="shared" si="2"/>
        <v>16995.34</v>
      </c>
    </row>
    <row r="14" spans="1:27" ht="18" x14ac:dyDescent="0.3">
      <c r="A14" s="225">
        <v>1.5</v>
      </c>
      <c r="B14" s="145"/>
      <c r="C14" s="145"/>
      <c r="D14" s="145"/>
      <c r="E14" s="43" t="s">
        <v>17</v>
      </c>
      <c r="F14" s="3" t="s">
        <v>18</v>
      </c>
      <c r="G14" s="5">
        <v>1</v>
      </c>
      <c r="H14" s="5"/>
      <c r="I14" s="5"/>
      <c r="J14" s="5"/>
      <c r="K14" s="5"/>
      <c r="L14" s="107">
        <v>18641.741000000002</v>
      </c>
      <c r="M14" s="100"/>
      <c r="N14" s="393">
        <f t="shared" si="0"/>
        <v>19226.96</v>
      </c>
      <c r="O14" s="393"/>
      <c r="P14" s="102"/>
      <c r="Q14" s="6">
        <f t="shared" si="1"/>
        <v>19226.96</v>
      </c>
      <c r="R14" s="7">
        <f t="shared" si="2"/>
        <v>19226.96</v>
      </c>
    </row>
    <row r="15" spans="1:27" ht="36" x14ac:dyDescent="0.3">
      <c r="A15" s="225">
        <v>1.6</v>
      </c>
      <c r="B15" s="145"/>
      <c r="C15" s="145"/>
      <c r="D15" s="145"/>
      <c r="E15" s="43" t="s">
        <v>19</v>
      </c>
      <c r="F15" s="3" t="s">
        <v>16</v>
      </c>
      <c r="G15" s="5">
        <v>1</v>
      </c>
      <c r="H15" s="5"/>
      <c r="I15" s="5"/>
      <c r="J15" s="5"/>
      <c r="K15" s="5"/>
      <c r="L15" s="99"/>
      <c r="M15" s="100"/>
      <c r="N15" s="394">
        <f t="shared" si="0"/>
        <v>0</v>
      </c>
      <c r="O15" s="394"/>
      <c r="P15" s="102"/>
      <c r="Q15" s="141">
        <f t="shared" si="1"/>
        <v>0</v>
      </c>
      <c r="R15" s="142">
        <f t="shared" si="2"/>
        <v>0</v>
      </c>
    </row>
    <row r="16" spans="1:27" ht="18" x14ac:dyDescent="0.3">
      <c r="A16" s="225">
        <v>1.7</v>
      </c>
      <c r="B16" s="145"/>
      <c r="C16" s="145"/>
      <c r="D16" s="145"/>
      <c r="E16" s="43" t="s">
        <v>20</v>
      </c>
      <c r="F16" s="3" t="s">
        <v>18</v>
      </c>
      <c r="G16" s="5">
        <v>1</v>
      </c>
      <c r="H16" s="5"/>
      <c r="I16" s="5"/>
      <c r="J16" s="5"/>
      <c r="K16" s="5"/>
      <c r="L16" s="5">
        <v>260823.20210000002</v>
      </c>
      <c r="M16" s="100"/>
      <c r="N16" s="393">
        <f t="shared" si="0"/>
        <v>269011.17</v>
      </c>
      <c r="O16" s="393"/>
      <c r="P16" s="102"/>
      <c r="Q16" s="6">
        <f t="shared" si="1"/>
        <v>269011.17</v>
      </c>
      <c r="R16" s="7">
        <f t="shared" si="2"/>
        <v>269011.17</v>
      </c>
    </row>
    <row r="17" spans="1:18" ht="36" x14ac:dyDescent="0.3">
      <c r="A17" s="225">
        <v>1.8</v>
      </c>
      <c r="B17" s="145"/>
      <c r="C17" s="145"/>
      <c r="D17" s="145"/>
      <c r="E17" s="43" t="s">
        <v>21</v>
      </c>
      <c r="F17" s="3" t="s">
        <v>12</v>
      </c>
      <c r="G17" s="5">
        <v>1</v>
      </c>
      <c r="H17" s="5"/>
      <c r="I17" s="5"/>
      <c r="J17" s="5"/>
      <c r="K17" s="5"/>
      <c r="L17" s="99"/>
      <c r="M17" s="100"/>
      <c r="N17" s="394">
        <f t="shared" si="0"/>
        <v>0</v>
      </c>
      <c r="O17" s="394"/>
      <c r="P17" s="102"/>
      <c r="Q17" s="141">
        <f t="shared" si="1"/>
        <v>0</v>
      </c>
      <c r="R17" s="142">
        <f t="shared" si="2"/>
        <v>0</v>
      </c>
    </row>
    <row r="18" spans="1:18" ht="18" x14ac:dyDescent="0.3">
      <c r="A18" s="225">
        <v>1.9</v>
      </c>
      <c r="B18" s="145"/>
      <c r="C18" s="145"/>
      <c r="D18" s="145"/>
      <c r="E18" s="43" t="s">
        <v>22</v>
      </c>
      <c r="F18" s="3" t="s">
        <v>12</v>
      </c>
      <c r="G18" s="5">
        <v>1</v>
      </c>
      <c r="H18" s="5"/>
      <c r="I18" s="5"/>
      <c r="J18" s="5"/>
      <c r="K18" s="5"/>
      <c r="L18" s="5">
        <v>19571.688600000001</v>
      </c>
      <c r="M18" s="100"/>
      <c r="N18" s="393">
        <f t="shared" si="0"/>
        <v>20186.099999999999</v>
      </c>
      <c r="O18" s="393"/>
      <c r="P18" s="102"/>
      <c r="Q18" s="6">
        <f t="shared" si="1"/>
        <v>20186.099999999999</v>
      </c>
      <c r="R18" s="7">
        <f t="shared" si="2"/>
        <v>20186.099999999999</v>
      </c>
    </row>
    <row r="19" spans="1:18" ht="18" x14ac:dyDescent="0.3">
      <c r="A19" s="144">
        <v>1.1000000000000001</v>
      </c>
      <c r="B19" s="145"/>
      <c r="C19" s="145"/>
      <c r="D19" s="145"/>
      <c r="E19" s="43" t="s">
        <v>23</v>
      </c>
      <c r="F19" s="3" t="s">
        <v>16</v>
      </c>
      <c r="G19" s="5">
        <v>1</v>
      </c>
      <c r="H19" s="5"/>
      <c r="I19" s="5"/>
      <c r="J19" s="5"/>
      <c r="K19" s="5"/>
      <c r="L19" s="5">
        <v>6359.8717000000006</v>
      </c>
      <c r="M19" s="100"/>
      <c r="N19" s="393">
        <f t="shared" si="0"/>
        <v>6559.53</v>
      </c>
      <c r="O19" s="393"/>
      <c r="P19" s="102"/>
      <c r="Q19" s="6">
        <f t="shared" si="1"/>
        <v>6559.53</v>
      </c>
      <c r="R19" s="7">
        <f t="shared" si="2"/>
        <v>6559.53</v>
      </c>
    </row>
    <row r="20" spans="1:18" ht="18" x14ac:dyDescent="0.3">
      <c r="A20" s="144">
        <v>1.1100000000000001</v>
      </c>
      <c r="B20" s="145"/>
      <c r="C20" s="145"/>
      <c r="D20" s="145"/>
      <c r="E20" s="43" t="s">
        <v>24</v>
      </c>
      <c r="F20" s="3" t="s">
        <v>12</v>
      </c>
      <c r="G20" s="5">
        <v>1</v>
      </c>
      <c r="H20" s="5"/>
      <c r="I20" s="5"/>
      <c r="J20" s="5"/>
      <c r="K20" s="5"/>
      <c r="L20" s="5">
        <v>21317.479800000001</v>
      </c>
      <c r="M20" s="100"/>
      <c r="N20" s="393">
        <f t="shared" si="0"/>
        <v>21986.7</v>
      </c>
      <c r="O20" s="393"/>
      <c r="P20" s="102"/>
      <c r="Q20" s="6">
        <f t="shared" si="1"/>
        <v>21986.7</v>
      </c>
      <c r="R20" s="7">
        <f t="shared" si="2"/>
        <v>21986.7</v>
      </c>
    </row>
    <row r="21" spans="1:18" ht="18" x14ac:dyDescent="0.3">
      <c r="A21" s="144">
        <v>1.1200000000000001</v>
      </c>
      <c r="B21" s="145"/>
      <c r="C21" s="145"/>
      <c r="D21" s="145"/>
      <c r="E21" s="43" t="s">
        <v>25</v>
      </c>
      <c r="F21" s="3" t="s">
        <v>12</v>
      </c>
      <c r="G21" s="5">
        <v>1</v>
      </c>
      <c r="H21" s="5"/>
      <c r="I21" s="5"/>
      <c r="J21" s="5"/>
      <c r="K21" s="5"/>
      <c r="L21" s="5">
        <v>19571.688600000001</v>
      </c>
      <c r="M21" s="100"/>
      <c r="N21" s="393">
        <f t="shared" si="0"/>
        <v>20186.099999999999</v>
      </c>
      <c r="O21" s="393"/>
      <c r="P21" s="102"/>
      <c r="Q21" s="6">
        <f t="shared" si="1"/>
        <v>20186.099999999999</v>
      </c>
      <c r="R21" s="7">
        <f t="shared" si="2"/>
        <v>20186.099999999999</v>
      </c>
    </row>
    <row r="22" spans="1:18" ht="18" x14ac:dyDescent="0.3">
      <c r="A22" s="144">
        <v>1.1299999999999999</v>
      </c>
      <c r="B22" s="145"/>
      <c r="C22" s="145"/>
      <c r="D22" s="145"/>
      <c r="E22" s="143" t="s">
        <v>26</v>
      </c>
      <c r="F22" s="3" t="s">
        <v>18</v>
      </c>
      <c r="G22" s="5">
        <v>1</v>
      </c>
      <c r="H22" s="5"/>
      <c r="I22" s="5"/>
      <c r="J22" s="5"/>
      <c r="K22" s="5"/>
      <c r="L22" s="5">
        <v>28771.323600000003</v>
      </c>
      <c r="M22" s="100"/>
      <c r="N22" s="393">
        <f t="shared" si="0"/>
        <v>29674.54</v>
      </c>
      <c r="O22" s="393"/>
      <c r="P22" s="102"/>
      <c r="Q22" s="6">
        <f t="shared" si="1"/>
        <v>29674.54</v>
      </c>
      <c r="R22" s="7">
        <f t="shared" si="2"/>
        <v>29674.54</v>
      </c>
    </row>
    <row r="23" spans="1:18" ht="18" x14ac:dyDescent="0.3">
      <c r="A23" s="144">
        <v>1.1399999999999999</v>
      </c>
      <c r="B23" s="145"/>
      <c r="C23" s="145"/>
      <c r="D23" s="145"/>
      <c r="E23" s="143" t="s">
        <v>27</v>
      </c>
      <c r="F23" s="3" t="s">
        <v>16</v>
      </c>
      <c r="G23" s="5">
        <v>1</v>
      </c>
      <c r="H23" s="5"/>
      <c r="I23" s="5"/>
      <c r="J23" s="5"/>
      <c r="K23" s="5"/>
      <c r="L23" s="5">
        <v>20267.723000000002</v>
      </c>
      <c r="M23" s="100"/>
      <c r="N23" s="393">
        <f t="shared" si="0"/>
        <v>20903.98</v>
      </c>
      <c r="O23" s="393"/>
      <c r="P23" s="102"/>
      <c r="Q23" s="6">
        <f t="shared" si="1"/>
        <v>20903.98</v>
      </c>
      <c r="R23" s="7">
        <f t="shared" si="2"/>
        <v>20903.98</v>
      </c>
    </row>
    <row r="24" spans="1:18" ht="18" x14ac:dyDescent="0.3">
      <c r="A24" s="144">
        <v>1.1499999999999999</v>
      </c>
      <c r="B24" s="145"/>
      <c r="C24" s="145"/>
      <c r="D24" s="145"/>
      <c r="E24" s="143" t="s">
        <v>28</v>
      </c>
      <c r="F24" s="3" t="s">
        <v>18</v>
      </c>
      <c r="G24" s="5">
        <v>1</v>
      </c>
      <c r="H24" s="5"/>
      <c r="I24" s="5"/>
      <c r="J24" s="5"/>
      <c r="K24" s="5"/>
      <c r="L24" s="5">
        <v>24720.631600000001</v>
      </c>
      <c r="M24" s="100"/>
      <c r="N24" s="393">
        <f t="shared" si="0"/>
        <v>25496.68</v>
      </c>
      <c r="O24" s="393"/>
      <c r="P24" s="102"/>
      <c r="Q24" s="6">
        <f t="shared" si="1"/>
        <v>25496.68</v>
      </c>
      <c r="R24" s="7">
        <f t="shared" si="2"/>
        <v>25496.68</v>
      </c>
    </row>
    <row r="25" spans="1:18" ht="18" x14ac:dyDescent="0.3">
      <c r="A25" s="144">
        <v>1.1599999999999999</v>
      </c>
      <c r="B25" s="145"/>
      <c r="C25" s="145"/>
      <c r="D25" s="145"/>
      <c r="E25" s="143" t="s">
        <v>29</v>
      </c>
      <c r="F25" s="3" t="s">
        <v>18</v>
      </c>
      <c r="G25" s="5">
        <v>1</v>
      </c>
      <c r="H25" s="5"/>
      <c r="I25" s="5"/>
      <c r="J25" s="5"/>
      <c r="K25" s="5"/>
      <c r="L25" s="5">
        <v>29269.102300000002</v>
      </c>
      <c r="M25" s="100"/>
      <c r="N25" s="393">
        <f t="shared" si="0"/>
        <v>30187.94</v>
      </c>
      <c r="O25" s="393"/>
      <c r="P25" s="102"/>
      <c r="Q25" s="6">
        <f t="shared" si="1"/>
        <v>30187.94</v>
      </c>
      <c r="R25" s="7">
        <f t="shared" si="2"/>
        <v>30187.94</v>
      </c>
    </row>
    <row r="26" spans="1:18" ht="18" x14ac:dyDescent="0.3">
      <c r="A26" s="144">
        <v>1.17</v>
      </c>
      <c r="B26" s="145"/>
      <c r="C26" s="145"/>
      <c r="D26" s="145"/>
      <c r="E26" s="143" t="s">
        <v>30</v>
      </c>
      <c r="F26" s="3" t="s">
        <v>18</v>
      </c>
      <c r="G26" s="5">
        <v>1</v>
      </c>
      <c r="H26" s="5"/>
      <c r="I26" s="5"/>
      <c r="J26" s="5"/>
      <c r="K26" s="5"/>
      <c r="L26" s="5">
        <v>35939.907400000004</v>
      </c>
      <c r="M26" s="100"/>
      <c r="N26" s="393">
        <f t="shared" ref="N26:N77" si="3">ROUND($O$7/$N$7*L26,2)</f>
        <v>37068.160000000003</v>
      </c>
      <c r="O26" s="393"/>
      <c r="P26" s="102"/>
      <c r="Q26" s="6">
        <f t="shared" si="1"/>
        <v>37068.160000000003</v>
      </c>
      <c r="R26" s="7">
        <f t="shared" si="2"/>
        <v>37068.160000000003</v>
      </c>
    </row>
    <row r="27" spans="1:18" ht="18" x14ac:dyDescent="0.3">
      <c r="A27" s="144">
        <v>1.18</v>
      </c>
      <c r="B27" s="145"/>
      <c r="C27" s="145"/>
      <c r="D27" s="145"/>
      <c r="E27" s="143" t="s">
        <v>31</v>
      </c>
      <c r="F27" s="3" t="s">
        <v>18</v>
      </c>
      <c r="G27" s="5">
        <v>1</v>
      </c>
      <c r="H27" s="5"/>
      <c r="I27" s="5"/>
      <c r="J27" s="5"/>
      <c r="K27" s="5"/>
      <c r="L27" s="5">
        <v>40431.326100000006</v>
      </c>
      <c r="M27" s="100"/>
      <c r="N27" s="393">
        <f t="shared" si="3"/>
        <v>41700.58</v>
      </c>
      <c r="O27" s="393"/>
      <c r="P27" s="102"/>
      <c r="Q27" s="6">
        <f t="shared" si="1"/>
        <v>41700.58</v>
      </c>
      <c r="R27" s="7">
        <f t="shared" si="2"/>
        <v>41700.58</v>
      </c>
    </row>
    <row r="28" spans="1:18" ht="18" x14ac:dyDescent="0.3">
      <c r="A28" s="144">
        <v>1.19</v>
      </c>
      <c r="B28" s="145"/>
      <c r="C28" s="145"/>
      <c r="D28" s="145"/>
      <c r="E28" s="143" t="s">
        <v>32</v>
      </c>
      <c r="F28" s="3" t="s">
        <v>12</v>
      </c>
      <c r="G28" s="5">
        <v>1</v>
      </c>
      <c r="H28" s="5"/>
      <c r="I28" s="5"/>
      <c r="J28" s="5"/>
      <c r="K28" s="5"/>
      <c r="L28" s="5">
        <v>48442.853199999998</v>
      </c>
      <c r="M28" s="100"/>
      <c r="N28" s="393">
        <f t="shared" si="3"/>
        <v>49963.61</v>
      </c>
      <c r="O28" s="393"/>
      <c r="P28" s="102"/>
      <c r="Q28" s="6">
        <f t="shared" si="1"/>
        <v>49963.61</v>
      </c>
      <c r="R28" s="7">
        <f t="shared" si="2"/>
        <v>49963.61</v>
      </c>
    </row>
    <row r="29" spans="1:18" ht="18" x14ac:dyDescent="0.3">
      <c r="A29" s="144">
        <v>1.2</v>
      </c>
      <c r="B29" s="145"/>
      <c r="C29" s="145"/>
      <c r="D29" s="145"/>
      <c r="E29" s="143" t="s">
        <v>33</v>
      </c>
      <c r="F29" s="3" t="s">
        <v>18</v>
      </c>
      <c r="G29" s="5">
        <v>1</v>
      </c>
      <c r="H29" s="5"/>
      <c r="I29" s="5"/>
      <c r="J29" s="5"/>
      <c r="K29" s="5"/>
      <c r="L29" s="5">
        <v>85358.349800000011</v>
      </c>
      <c r="M29" s="100"/>
      <c r="N29" s="393">
        <f t="shared" si="3"/>
        <v>88037.99</v>
      </c>
      <c r="O29" s="393"/>
      <c r="P29" s="102"/>
      <c r="Q29" s="6">
        <f t="shared" si="1"/>
        <v>88037.99</v>
      </c>
      <c r="R29" s="7">
        <f t="shared" si="2"/>
        <v>88037.99</v>
      </c>
    </row>
    <row r="30" spans="1:18" ht="18" x14ac:dyDescent="0.3">
      <c r="A30" s="144">
        <v>1.21</v>
      </c>
      <c r="B30" s="145"/>
      <c r="C30" s="145"/>
      <c r="D30" s="145"/>
      <c r="E30" s="143" t="s">
        <v>34</v>
      </c>
      <c r="F30" s="3" t="s">
        <v>18</v>
      </c>
      <c r="G30" s="5">
        <v>1</v>
      </c>
      <c r="H30" s="5"/>
      <c r="I30" s="5"/>
      <c r="J30" s="5"/>
      <c r="K30" s="5"/>
      <c r="L30" s="5">
        <v>81450.287800000006</v>
      </c>
      <c r="M30" s="100"/>
      <c r="N30" s="393">
        <f t="shared" si="3"/>
        <v>84007.24</v>
      </c>
      <c r="O30" s="393"/>
      <c r="P30" s="102"/>
      <c r="Q30" s="6">
        <f t="shared" si="1"/>
        <v>84007.24</v>
      </c>
      <c r="R30" s="7">
        <f t="shared" si="2"/>
        <v>84007.24</v>
      </c>
    </row>
    <row r="31" spans="1:18" ht="18" x14ac:dyDescent="0.3">
      <c r="A31" s="144">
        <v>1.22</v>
      </c>
      <c r="B31" s="145"/>
      <c r="C31" s="145"/>
      <c r="D31" s="145"/>
      <c r="E31" s="143" t="s">
        <v>35</v>
      </c>
      <c r="F31" s="3" t="s">
        <v>18</v>
      </c>
      <c r="G31" s="5">
        <v>1</v>
      </c>
      <c r="H31" s="5"/>
      <c r="I31" s="5"/>
      <c r="J31" s="5"/>
      <c r="K31" s="5"/>
      <c r="L31" s="5">
        <v>48701.013500000001</v>
      </c>
      <c r="M31" s="100"/>
      <c r="N31" s="393">
        <f t="shared" si="3"/>
        <v>50229.88</v>
      </c>
      <c r="O31" s="393"/>
      <c r="P31" s="102"/>
      <c r="Q31" s="6">
        <f t="shared" si="1"/>
        <v>50229.88</v>
      </c>
      <c r="R31" s="7">
        <f t="shared" si="2"/>
        <v>50229.88</v>
      </c>
    </row>
    <row r="32" spans="1:18" ht="18" x14ac:dyDescent="0.3">
      <c r="A32" s="144">
        <v>1.23</v>
      </c>
      <c r="B32" s="145"/>
      <c r="C32" s="145"/>
      <c r="D32" s="145"/>
      <c r="E32" s="143" t="s">
        <v>36</v>
      </c>
      <c r="F32" s="3" t="s">
        <v>18</v>
      </c>
      <c r="G32" s="5">
        <v>1</v>
      </c>
      <c r="H32" s="5"/>
      <c r="I32" s="5"/>
      <c r="J32" s="5"/>
      <c r="K32" s="5"/>
      <c r="L32" s="5">
        <v>47220.5141</v>
      </c>
      <c r="M32" s="100"/>
      <c r="N32" s="393">
        <f t="shared" si="3"/>
        <v>48702.9</v>
      </c>
      <c r="O32" s="393"/>
      <c r="P32" s="102"/>
      <c r="Q32" s="6">
        <f t="shared" si="1"/>
        <v>48702.9</v>
      </c>
      <c r="R32" s="7">
        <f t="shared" si="2"/>
        <v>48702.9</v>
      </c>
    </row>
    <row r="33" spans="1:18" ht="18" x14ac:dyDescent="0.3">
      <c r="A33" s="144">
        <v>1.24</v>
      </c>
      <c r="B33" s="145"/>
      <c r="C33" s="145"/>
      <c r="D33" s="145"/>
      <c r="E33" s="143" t="s">
        <v>37</v>
      </c>
      <c r="F33" s="3" t="s">
        <v>18</v>
      </c>
      <c r="G33" s="5">
        <v>1</v>
      </c>
      <c r="H33" s="5"/>
      <c r="I33" s="5"/>
      <c r="J33" s="5"/>
      <c r="K33" s="5"/>
      <c r="L33" s="5">
        <v>48501.3315</v>
      </c>
      <c r="M33" s="100"/>
      <c r="N33" s="393">
        <f t="shared" si="3"/>
        <v>50023.92</v>
      </c>
      <c r="O33" s="393"/>
      <c r="P33" s="102"/>
      <c r="Q33" s="6">
        <f t="shared" si="1"/>
        <v>50023.92</v>
      </c>
      <c r="R33" s="7">
        <f t="shared" si="2"/>
        <v>50023.92</v>
      </c>
    </row>
    <row r="34" spans="1:18" ht="18" x14ac:dyDescent="0.3">
      <c r="A34" s="144">
        <v>1.25</v>
      </c>
      <c r="B34" s="145"/>
      <c r="C34" s="145"/>
      <c r="D34" s="145"/>
      <c r="E34" s="143" t="s">
        <v>38</v>
      </c>
      <c r="F34" s="3" t="s">
        <v>12</v>
      </c>
      <c r="G34" s="5">
        <v>1</v>
      </c>
      <c r="H34" s="5"/>
      <c r="I34" s="5"/>
      <c r="J34" s="5"/>
      <c r="K34" s="5"/>
      <c r="L34" s="5">
        <v>42774.737000000001</v>
      </c>
      <c r="M34" s="100"/>
      <c r="N34" s="393">
        <f t="shared" si="3"/>
        <v>44117.56</v>
      </c>
      <c r="O34" s="393"/>
      <c r="P34" s="102"/>
      <c r="Q34" s="6">
        <f t="shared" si="1"/>
        <v>44117.56</v>
      </c>
      <c r="R34" s="7">
        <f t="shared" si="2"/>
        <v>44117.56</v>
      </c>
    </row>
    <row r="35" spans="1:18" ht="18" x14ac:dyDescent="0.3">
      <c r="A35" s="144">
        <v>1.26</v>
      </c>
      <c r="B35" s="145"/>
      <c r="C35" s="145"/>
      <c r="D35" s="145"/>
      <c r="E35" s="143" t="s">
        <v>39</v>
      </c>
      <c r="F35" s="3" t="s">
        <v>16</v>
      </c>
      <c r="G35" s="5">
        <v>1</v>
      </c>
      <c r="H35" s="5"/>
      <c r="I35" s="5"/>
      <c r="J35" s="5"/>
      <c r="K35" s="5"/>
      <c r="L35" s="5">
        <v>40745.112100000006</v>
      </c>
      <c r="M35" s="100"/>
      <c r="N35" s="393">
        <f t="shared" si="3"/>
        <v>42024.22</v>
      </c>
      <c r="O35" s="393"/>
      <c r="P35" s="102"/>
      <c r="Q35" s="6">
        <f t="shared" si="1"/>
        <v>42024.22</v>
      </c>
      <c r="R35" s="7">
        <f t="shared" si="2"/>
        <v>42024.22</v>
      </c>
    </row>
    <row r="36" spans="1:18" ht="18" x14ac:dyDescent="0.3">
      <c r="A36" s="144">
        <v>1.27</v>
      </c>
      <c r="B36" s="145"/>
      <c r="C36" s="145"/>
      <c r="D36" s="145"/>
      <c r="E36" s="143" t="s">
        <v>40</v>
      </c>
      <c r="F36" s="3" t="s">
        <v>12</v>
      </c>
      <c r="G36" s="5">
        <v>1</v>
      </c>
      <c r="H36" s="5"/>
      <c r="I36" s="5"/>
      <c r="J36" s="5"/>
      <c r="K36" s="5"/>
      <c r="L36" s="5">
        <v>17617.657599999999</v>
      </c>
      <c r="M36" s="100"/>
      <c r="N36" s="393">
        <f t="shared" si="3"/>
        <v>18170.73</v>
      </c>
      <c r="O36" s="393"/>
      <c r="P36" s="102"/>
      <c r="Q36" s="6">
        <f t="shared" si="1"/>
        <v>18170.73</v>
      </c>
      <c r="R36" s="7">
        <f t="shared" si="2"/>
        <v>18170.73</v>
      </c>
    </row>
    <row r="37" spans="1:18" ht="18" x14ac:dyDescent="0.3">
      <c r="A37" s="144">
        <v>1.28</v>
      </c>
      <c r="B37" s="145"/>
      <c r="C37" s="145"/>
      <c r="D37" s="145"/>
      <c r="E37" s="143" t="s">
        <v>41</v>
      </c>
      <c r="F37" s="3" t="s">
        <v>12</v>
      </c>
      <c r="G37" s="5">
        <v>1</v>
      </c>
      <c r="H37" s="5"/>
      <c r="I37" s="5"/>
      <c r="J37" s="5"/>
      <c r="K37" s="5"/>
      <c r="L37" s="5">
        <v>13842.2415</v>
      </c>
      <c r="M37" s="100"/>
      <c r="N37" s="393">
        <f t="shared" si="3"/>
        <v>14276.79</v>
      </c>
      <c r="O37" s="393"/>
      <c r="P37" s="102"/>
      <c r="Q37" s="6">
        <f t="shared" si="1"/>
        <v>14276.79</v>
      </c>
      <c r="R37" s="7">
        <f t="shared" si="2"/>
        <v>14276.79</v>
      </c>
    </row>
    <row r="38" spans="1:18" ht="18" x14ac:dyDescent="0.3">
      <c r="A38" s="144">
        <v>1.29</v>
      </c>
      <c r="B38" s="145"/>
      <c r="C38" s="145"/>
      <c r="D38" s="145"/>
      <c r="E38" s="43" t="s">
        <v>42</v>
      </c>
      <c r="F38" s="3" t="s">
        <v>12</v>
      </c>
      <c r="G38" s="5">
        <v>1</v>
      </c>
      <c r="H38" s="5"/>
      <c r="I38" s="5"/>
      <c r="J38" s="5"/>
      <c r="K38" s="5"/>
      <c r="L38" s="5">
        <v>13983.445200000002</v>
      </c>
      <c r="M38" s="100"/>
      <c r="N38" s="393">
        <f t="shared" si="3"/>
        <v>14422.42</v>
      </c>
      <c r="O38" s="393"/>
      <c r="P38" s="102"/>
      <c r="Q38" s="6">
        <f t="shared" si="1"/>
        <v>14422.42</v>
      </c>
      <c r="R38" s="7">
        <f t="shared" si="2"/>
        <v>14422.42</v>
      </c>
    </row>
    <row r="39" spans="1:18" ht="18" x14ac:dyDescent="0.3">
      <c r="A39" s="144">
        <v>1.3</v>
      </c>
      <c r="B39" s="145"/>
      <c r="C39" s="145"/>
      <c r="D39" s="145"/>
      <c r="E39" s="143" t="s">
        <v>43</v>
      </c>
      <c r="F39" s="3" t="s">
        <v>12</v>
      </c>
      <c r="G39" s="5">
        <v>1</v>
      </c>
      <c r="H39" s="5"/>
      <c r="I39" s="5"/>
      <c r="J39" s="5"/>
      <c r="K39" s="5"/>
      <c r="L39" s="5">
        <v>20627.150599999997</v>
      </c>
      <c r="M39" s="100"/>
      <c r="N39" s="393">
        <f t="shared" si="3"/>
        <v>21274.69</v>
      </c>
      <c r="O39" s="393"/>
      <c r="P39" s="102"/>
      <c r="Q39" s="6">
        <f t="shared" si="1"/>
        <v>21274.69</v>
      </c>
      <c r="R39" s="7">
        <f t="shared" si="2"/>
        <v>21274.69</v>
      </c>
    </row>
    <row r="40" spans="1:18" ht="18" x14ac:dyDescent="0.3">
      <c r="A40" s="144">
        <v>1.31</v>
      </c>
      <c r="B40" s="145"/>
      <c r="C40" s="145"/>
      <c r="D40" s="145"/>
      <c r="E40" s="143" t="s">
        <v>44</v>
      </c>
      <c r="F40" s="3" t="s">
        <v>18</v>
      </c>
      <c r="G40" s="5">
        <v>1</v>
      </c>
      <c r="H40" s="5"/>
      <c r="I40" s="5"/>
      <c r="J40" s="5"/>
      <c r="K40" s="5"/>
      <c r="L40" s="5">
        <v>27232.3459</v>
      </c>
      <c r="M40" s="100"/>
      <c r="N40" s="393">
        <f t="shared" si="3"/>
        <v>28087.25</v>
      </c>
      <c r="O40" s="393"/>
      <c r="P40" s="102"/>
      <c r="Q40" s="6">
        <f t="shared" si="1"/>
        <v>28087.25</v>
      </c>
      <c r="R40" s="7">
        <f t="shared" si="2"/>
        <v>28087.25</v>
      </c>
    </row>
    <row r="41" spans="1:18" ht="18" x14ac:dyDescent="0.3">
      <c r="A41" s="144">
        <v>1.32</v>
      </c>
      <c r="B41" s="145"/>
      <c r="C41" s="145"/>
      <c r="D41" s="145"/>
      <c r="E41" s="143" t="s">
        <v>45</v>
      </c>
      <c r="F41" s="3" t="s">
        <v>12</v>
      </c>
      <c r="G41" s="5">
        <v>1</v>
      </c>
      <c r="H41" s="5"/>
      <c r="I41" s="5"/>
      <c r="J41" s="5"/>
      <c r="K41" s="5"/>
      <c r="L41" s="5">
        <v>30658.318500000001</v>
      </c>
      <c r="M41" s="100"/>
      <c r="N41" s="393">
        <f t="shared" si="3"/>
        <v>31620.77</v>
      </c>
      <c r="O41" s="393"/>
      <c r="P41" s="102"/>
      <c r="Q41" s="6">
        <f t="shared" si="1"/>
        <v>31620.77</v>
      </c>
      <c r="R41" s="7">
        <f t="shared" si="2"/>
        <v>31620.77</v>
      </c>
    </row>
    <row r="42" spans="1:18" ht="18" x14ac:dyDescent="0.3">
      <c r="A42" s="144">
        <v>1.33</v>
      </c>
      <c r="B42" s="145"/>
      <c r="C42" s="145"/>
      <c r="D42" s="145"/>
      <c r="E42" s="143" t="s">
        <v>46</v>
      </c>
      <c r="F42" s="3" t="s">
        <v>12</v>
      </c>
      <c r="G42" s="5">
        <v>1</v>
      </c>
      <c r="H42" s="5"/>
      <c r="I42" s="5"/>
      <c r="J42" s="5"/>
      <c r="K42" s="5"/>
      <c r="L42" s="5">
        <v>4345.9360999999999</v>
      </c>
      <c r="M42" s="100"/>
      <c r="N42" s="393">
        <f t="shared" si="3"/>
        <v>4482.37</v>
      </c>
      <c r="O42" s="393"/>
      <c r="P42" s="102"/>
      <c r="Q42" s="6">
        <f t="shared" si="1"/>
        <v>4482.37</v>
      </c>
      <c r="R42" s="7">
        <f t="shared" si="2"/>
        <v>4482.37</v>
      </c>
    </row>
    <row r="43" spans="1:18" ht="18" x14ac:dyDescent="0.3">
      <c r="A43" s="144">
        <v>1.34</v>
      </c>
      <c r="B43" s="145"/>
      <c r="C43" s="145"/>
      <c r="D43" s="145"/>
      <c r="E43" s="143" t="s">
        <v>47</v>
      </c>
      <c r="F43" s="3" t="s">
        <v>16</v>
      </c>
      <c r="G43" s="5">
        <v>1</v>
      </c>
      <c r="H43" s="5"/>
      <c r="I43" s="5"/>
      <c r="J43" s="5"/>
      <c r="K43" s="5"/>
      <c r="L43" s="5">
        <v>84482.601600000009</v>
      </c>
      <c r="M43" s="100"/>
      <c r="N43" s="393">
        <f t="shared" si="3"/>
        <v>87134.75</v>
      </c>
      <c r="O43" s="393"/>
      <c r="P43" s="102"/>
      <c r="Q43" s="6">
        <f t="shared" si="1"/>
        <v>87134.75</v>
      </c>
      <c r="R43" s="7">
        <f t="shared" si="2"/>
        <v>87134.75</v>
      </c>
    </row>
    <row r="44" spans="1:18" ht="18" x14ac:dyDescent="0.3">
      <c r="A44" s="144">
        <v>1.35</v>
      </c>
      <c r="B44" s="145"/>
      <c r="C44" s="145"/>
      <c r="D44" s="145"/>
      <c r="E44" s="143" t="s">
        <v>48</v>
      </c>
      <c r="F44" s="3" t="s">
        <v>18</v>
      </c>
      <c r="G44" s="5">
        <v>1</v>
      </c>
      <c r="H44" s="5"/>
      <c r="I44" s="5"/>
      <c r="J44" s="5"/>
      <c r="K44" s="5"/>
      <c r="L44" s="5">
        <v>30266.085999999999</v>
      </c>
      <c r="M44" s="100"/>
      <c r="N44" s="393">
        <f t="shared" si="3"/>
        <v>31216.22</v>
      </c>
      <c r="O44" s="393"/>
      <c r="P44" s="102"/>
      <c r="Q44" s="6">
        <f t="shared" si="1"/>
        <v>31216.22</v>
      </c>
      <c r="R44" s="7">
        <f t="shared" si="2"/>
        <v>31216.22</v>
      </c>
    </row>
    <row r="45" spans="1:18" ht="18" x14ac:dyDescent="0.3">
      <c r="A45" s="144">
        <v>1.36</v>
      </c>
      <c r="B45" s="145"/>
      <c r="C45" s="145"/>
      <c r="D45" s="145"/>
      <c r="E45" s="143" t="s">
        <v>49</v>
      </c>
      <c r="F45" s="3" t="s">
        <v>18</v>
      </c>
      <c r="G45" s="5">
        <v>1</v>
      </c>
      <c r="H45" s="5"/>
      <c r="I45" s="5"/>
      <c r="J45" s="5"/>
      <c r="K45" s="5"/>
      <c r="L45" s="5">
        <v>13044.939799999998</v>
      </c>
      <c r="M45" s="100"/>
      <c r="N45" s="393">
        <f t="shared" si="3"/>
        <v>13454.46</v>
      </c>
      <c r="O45" s="393"/>
      <c r="P45" s="102"/>
      <c r="Q45" s="6">
        <f t="shared" si="1"/>
        <v>13454.46</v>
      </c>
      <c r="R45" s="7">
        <f t="shared" si="2"/>
        <v>13454.46</v>
      </c>
    </row>
    <row r="46" spans="1:18" ht="18" x14ac:dyDescent="0.3">
      <c r="A46" s="144">
        <v>1.37</v>
      </c>
      <c r="B46" s="145"/>
      <c r="C46" s="145"/>
      <c r="D46" s="145"/>
      <c r="E46" s="143" t="s">
        <v>50</v>
      </c>
      <c r="F46" s="3" t="s">
        <v>18</v>
      </c>
      <c r="G46" s="5">
        <v>1</v>
      </c>
      <c r="H46" s="5"/>
      <c r="I46" s="5"/>
      <c r="J46" s="5"/>
      <c r="K46" s="5"/>
      <c r="L46" s="5">
        <v>13702.464099999999</v>
      </c>
      <c r="M46" s="100"/>
      <c r="N46" s="393">
        <f t="shared" si="3"/>
        <v>14132.62</v>
      </c>
      <c r="O46" s="393"/>
      <c r="P46" s="102"/>
      <c r="Q46" s="6">
        <f t="shared" si="1"/>
        <v>14132.62</v>
      </c>
      <c r="R46" s="7">
        <f t="shared" si="2"/>
        <v>14132.62</v>
      </c>
    </row>
    <row r="47" spans="1:18" ht="18" x14ac:dyDescent="0.3">
      <c r="A47" s="144">
        <v>1.38</v>
      </c>
      <c r="B47" s="145"/>
      <c r="C47" s="145"/>
      <c r="D47" s="145"/>
      <c r="E47" s="143" t="s">
        <v>51</v>
      </c>
      <c r="F47" s="3" t="s">
        <v>18</v>
      </c>
      <c r="G47" s="5">
        <v>1</v>
      </c>
      <c r="H47" s="5"/>
      <c r="I47" s="5"/>
      <c r="J47" s="5"/>
      <c r="K47" s="5"/>
      <c r="L47" s="5">
        <v>14248.737000000001</v>
      </c>
      <c r="M47" s="100"/>
      <c r="N47" s="393">
        <f t="shared" si="3"/>
        <v>14696.04</v>
      </c>
      <c r="O47" s="393"/>
      <c r="P47" s="102"/>
      <c r="Q47" s="6">
        <f t="shared" si="1"/>
        <v>14696.04</v>
      </c>
      <c r="R47" s="7">
        <f t="shared" si="2"/>
        <v>14696.04</v>
      </c>
    </row>
    <row r="48" spans="1:18" ht="54" x14ac:dyDescent="0.3">
      <c r="A48" s="144">
        <v>1.39</v>
      </c>
      <c r="B48" s="145"/>
      <c r="C48" s="145"/>
      <c r="D48" s="145"/>
      <c r="E48" s="143" t="s">
        <v>52</v>
      </c>
      <c r="F48" s="3" t="s">
        <v>16</v>
      </c>
      <c r="G48" s="5">
        <v>1</v>
      </c>
      <c r="H48" s="5"/>
      <c r="I48" s="5"/>
      <c r="J48" s="5"/>
      <c r="K48" s="5"/>
      <c r="L48" s="99"/>
      <c r="M48" s="100"/>
      <c r="N48" s="394">
        <f t="shared" si="3"/>
        <v>0</v>
      </c>
      <c r="O48" s="394"/>
      <c r="P48" s="102"/>
      <c r="Q48" s="141">
        <f t="shared" si="1"/>
        <v>0</v>
      </c>
      <c r="R48" s="142">
        <f t="shared" si="2"/>
        <v>0</v>
      </c>
    </row>
    <row r="49" spans="1:18" ht="18" x14ac:dyDescent="0.3">
      <c r="A49" s="144">
        <v>1.4</v>
      </c>
      <c r="B49" s="145"/>
      <c r="C49" s="145"/>
      <c r="D49" s="145"/>
      <c r="E49" s="143" t="s">
        <v>53</v>
      </c>
      <c r="F49" s="3" t="s">
        <v>12</v>
      </c>
      <c r="G49" s="5">
        <v>1</v>
      </c>
      <c r="H49" s="5"/>
      <c r="I49" s="5"/>
      <c r="J49" s="5"/>
      <c r="K49" s="5"/>
      <c r="L49" s="5">
        <v>23713.663799999998</v>
      </c>
      <c r="M49" s="100"/>
      <c r="N49" s="393">
        <f t="shared" si="3"/>
        <v>24458.1</v>
      </c>
      <c r="O49" s="393"/>
      <c r="P49" s="102"/>
      <c r="Q49" s="6">
        <f t="shared" si="1"/>
        <v>24458.1</v>
      </c>
      <c r="R49" s="7">
        <f t="shared" si="2"/>
        <v>24458.1</v>
      </c>
    </row>
    <row r="50" spans="1:18" ht="18" x14ac:dyDescent="0.3">
      <c r="A50" s="144">
        <v>1.41</v>
      </c>
      <c r="B50" s="145"/>
      <c r="C50" s="145"/>
      <c r="D50" s="145"/>
      <c r="E50" s="143" t="s">
        <v>54</v>
      </c>
      <c r="F50" s="3" t="s">
        <v>12</v>
      </c>
      <c r="G50" s="5">
        <v>1</v>
      </c>
      <c r="H50" s="5"/>
      <c r="I50" s="5"/>
      <c r="J50" s="5"/>
      <c r="K50" s="5"/>
      <c r="L50" s="5">
        <v>33602.201700000005</v>
      </c>
      <c r="M50" s="100"/>
      <c r="N50" s="393">
        <f t="shared" si="3"/>
        <v>34657.07</v>
      </c>
      <c r="O50" s="393"/>
      <c r="P50" s="102"/>
      <c r="Q50" s="6">
        <f t="shared" si="1"/>
        <v>34657.07</v>
      </c>
      <c r="R50" s="7">
        <f t="shared" si="2"/>
        <v>34657.07</v>
      </c>
    </row>
    <row r="51" spans="1:18" ht="18" x14ac:dyDescent="0.3">
      <c r="A51" s="144">
        <v>1.42</v>
      </c>
      <c r="B51" s="145"/>
      <c r="C51" s="145"/>
      <c r="D51" s="145"/>
      <c r="E51" s="143" t="s">
        <v>55</v>
      </c>
      <c r="F51" s="3" t="s">
        <v>12</v>
      </c>
      <c r="G51" s="5">
        <v>1</v>
      </c>
      <c r="H51" s="5"/>
      <c r="I51" s="5"/>
      <c r="J51" s="5"/>
      <c r="K51" s="5"/>
      <c r="L51" s="5">
        <v>101465.5557</v>
      </c>
      <c r="M51" s="100"/>
      <c r="N51" s="393">
        <f t="shared" si="3"/>
        <v>104650.84</v>
      </c>
      <c r="O51" s="393"/>
      <c r="P51" s="102"/>
      <c r="Q51" s="6">
        <f t="shared" si="1"/>
        <v>104650.84</v>
      </c>
      <c r="R51" s="7">
        <f t="shared" si="2"/>
        <v>104650.84</v>
      </c>
    </row>
    <row r="52" spans="1:18" ht="18" x14ac:dyDescent="0.3">
      <c r="A52" s="144">
        <v>1.43</v>
      </c>
      <c r="B52" s="145"/>
      <c r="C52" s="145"/>
      <c r="D52" s="145"/>
      <c r="E52" s="143" t="s">
        <v>56</v>
      </c>
      <c r="F52" s="3" t="s">
        <v>18</v>
      </c>
      <c r="G52" s="5">
        <v>1</v>
      </c>
      <c r="H52" s="5"/>
      <c r="I52" s="5"/>
      <c r="J52" s="5"/>
      <c r="K52" s="5"/>
      <c r="L52" s="5">
        <v>37738.471700000002</v>
      </c>
      <c r="M52" s="100"/>
      <c r="N52" s="393">
        <f t="shared" si="3"/>
        <v>38923.19</v>
      </c>
      <c r="O52" s="393"/>
      <c r="P52" s="102"/>
      <c r="Q52" s="6">
        <f t="shared" si="1"/>
        <v>38923.19</v>
      </c>
      <c r="R52" s="7">
        <f t="shared" si="2"/>
        <v>38923.19</v>
      </c>
    </row>
    <row r="53" spans="1:18" ht="18" x14ac:dyDescent="0.3">
      <c r="A53" s="144">
        <v>1.44</v>
      </c>
      <c r="B53" s="145"/>
      <c r="C53" s="145"/>
      <c r="D53" s="145"/>
      <c r="E53" s="43" t="s">
        <v>57</v>
      </c>
      <c r="F53" s="3" t="s">
        <v>18</v>
      </c>
      <c r="G53" s="5">
        <v>1</v>
      </c>
      <c r="H53" s="5"/>
      <c r="I53" s="5"/>
      <c r="J53" s="5"/>
      <c r="K53" s="5"/>
      <c r="L53" s="99"/>
      <c r="M53" s="100"/>
      <c r="N53" s="394">
        <f t="shared" si="3"/>
        <v>0</v>
      </c>
      <c r="O53" s="394"/>
      <c r="P53" s="102"/>
      <c r="Q53" s="141">
        <f t="shared" si="1"/>
        <v>0</v>
      </c>
      <c r="R53" s="142">
        <f t="shared" si="2"/>
        <v>0</v>
      </c>
    </row>
    <row r="54" spans="1:18" ht="18" x14ac:dyDescent="0.3">
      <c r="A54" s="144">
        <v>1.45</v>
      </c>
      <c r="B54" s="145"/>
      <c r="C54" s="145"/>
      <c r="D54" s="145"/>
      <c r="E54" s="43" t="s">
        <v>58</v>
      </c>
      <c r="F54" s="3" t="s">
        <v>18</v>
      </c>
      <c r="G54" s="5">
        <v>1</v>
      </c>
      <c r="H54" s="5"/>
      <c r="I54" s="5"/>
      <c r="J54" s="5"/>
      <c r="K54" s="5"/>
      <c r="L54" s="99"/>
      <c r="M54" s="100"/>
      <c r="N54" s="394">
        <f t="shared" si="3"/>
        <v>0</v>
      </c>
      <c r="O54" s="394"/>
      <c r="P54" s="102"/>
      <c r="Q54" s="141">
        <f t="shared" si="1"/>
        <v>0</v>
      </c>
      <c r="R54" s="142">
        <f t="shared" si="2"/>
        <v>0</v>
      </c>
    </row>
    <row r="55" spans="1:18" ht="18" x14ac:dyDescent="0.3">
      <c r="A55" s="144">
        <v>1.46</v>
      </c>
      <c r="B55" s="145"/>
      <c r="C55" s="145"/>
      <c r="D55" s="145"/>
      <c r="E55" s="43" t="s">
        <v>59</v>
      </c>
      <c r="F55" s="3" t="s">
        <v>12</v>
      </c>
      <c r="G55" s="5">
        <v>1</v>
      </c>
      <c r="H55" s="5"/>
      <c r="I55" s="5"/>
      <c r="J55" s="5"/>
      <c r="K55" s="5"/>
      <c r="L55" s="99"/>
      <c r="M55" s="100"/>
      <c r="N55" s="394">
        <f t="shared" si="3"/>
        <v>0</v>
      </c>
      <c r="O55" s="394"/>
      <c r="P55" s="102"/>
      <c r="Q55" s="141">
        <f t="shared" si="1"/>
        <v>0</v>
      </c>
      <c r="R55" s="142">
        <f t="shared" si="2"/>
        <v>0</v>
      </c>
    </row>
    <row r="56" spans="1:18" ht="18" x14ac:dyDescent="0.3">
      <c r="A56" s="144">
        <v>1.47</v>
      </c>
      <c r="B56" s="145"/>
      <c r="C56" s="145"/>
      <c r="D56" s="145"/>
      <c r="E56" s="143" t="s">
        <v>60</v>
      </c>
      <c r="F56" s="3" t="s">
        <v>16</v>
      </c>
      <c r="G56" s="5">
        <v>1</v>
      </c>
      <c r="H56" s="5"/>
      <c r="I56" s="5"/>
      <c r="J56" s="5"/>
      <c r="K56" s="5"/>
      <c r="L56" s="99"/>
      <c r="M56" s="100"/>
      <c r="N56" s="394">
        <f t="shared" si="3"/>
        <v>0</v>
      </c>
      <c r="O56" s="394"/>
      <c r="P56" s="102"/>
      <c r="Q56" s="141">
        <f t="shared" si="1"/>
        <v>0</v>
      </c>
      <c r="R56" s="142">
        <f t="shared" si="2"/>
        <v>0</v>
      </c>
    </row>
    <row r="57" spans="1:18" ht="18" x14ac:dyDescent="0.3">
      <c r="A57" s="144">
        <v>1.48</v>
      </c>
      <c r="B57" s="145"/>
      <c r="C57" s="145"/>
      <c r="D57" s="145"/>
      <c r="E57" s="143" t="s">
        <v>61</v>
      </c>
      <c r="F57" s="3" t="s">
        <v>18</v>
      </c>
      <c r="G57" s="5">
        <v>1</v>
      </c>
      <c r="H57" s="5"/>
      <c r="I57" s="5"/>
      <c r="J57" s="5"/>
      <c r="K57" s="5"/>
      <c r="L57" s="5">
        <v>118648.1918</v>
      </c>
      <c r="M57" s="100"/>
      <c r="N57" s="393">
        <f t="shared" si="3"/>
        <v>122372.89</v>
      </c>
      <c r="O57" s="393"/>
      <c r="P57" s="102"/>
      <c r="Q57" s="6">
        <f t="shared" si="1"/>
        <v>122372.89</v>
      </c>
      <c r="R57" s="7">
        <f t="shared" si="2"/>
        <v>122372.89</v>
      </c>
    </row>
    <row r="58" spans="1:18" ht="18" x14ac:dyDescent="0.3">
      <c r="A58" s="144">
        <v>1.49</v>
      </c>
      <c r="B58" s="145"/>
      <c r="C58" s="145"/>
      <c r="D58" s="145"/>
      <c r="E58" s="143" t="s">
        <v>62</v>
      </c>
      <c r="F58" s="3" t="s">
        <v>18</v>
      </c>
      <c r="G58" s="5">
        <v>1</v>
      </c>
      <c r="H58" s="5"/>
      <c r="I58" s="5"/>
      <c r="J58" s="5"/>
      <c r="K58" s="5"/>
      <c r="L58" s="5">
        <v>49864.874299999996</v>
      </c>
      <c r="M58" s="100"/>
      <c r="N58" s="393">
        <f t="shared" si="3"/>
        <v>51430.27</v>
      </c>
      <c r="O58" s="393"/>
      <c r="P58" s="102"/>
      <c r="Q58" s="6">
        <f t="shared" si="1"/>
        <v>51430.27</v>
      </c>
      <c r="R58" s="7">
        <f t="shared" si="2"/>
        <v>51430.27</v>
      </c>
    </row>
    <row r="59" spans="1:18" ht="54" x14ac:dyDescent="0.3">
      <c r="A59" s="144">
        <v>1.5</v>
      </c>
      <c r="B59" s="145"/>
      <c r="C59" s="145"/>
      <c r="D59" s="145"/>
      <c r="E59" s="43" t="s">
        <v>63</v>
      </c>
      <c r="F59" s="3" t="s">
        <v>64</v>
      </c>
      <c r="G59" s="5">
        <v>1</v>
      </c>
      <c r="H59" s="5"/>
      <c r="I59" s="5"/>
      <c r="J59" s="5"/>
      <c r="K59" s="5"/>
      <c r="L59" s="99"/>
      <c r="M59" s="100"/>
      <c r="N59" s="394">
        <f t="shared" si="3"/>
        <v>0</v>
      </c>
      <c r="O59" s="394"/>
      <c r="P59" s="102"/>
      <c r="Q59" s="141">
        <f t="shared" si="1"/>
        <v>0</v>
      </c>
      <c r="R59" s="142">
        <f t="shared" si="2"/>
        <v>0</v>
      </c>
    </row>
    <row r="60" spans="1:18" ht="18" x14ac:dyDescent="0.3">
      <c r="A60" s="144">
        <v>1.51</v>
      </c>
      <c r="B60" s="145"/>
      <c r="C60" s="145"/>
      <c r="D60" s="145"/>
      <c r="E60" s="43" t="s">
        <v>65</v>
      </c>
      <c r="F60" s="3" t="s">
        <v>12</v>
      </c>
      <c r="G60" s="5">
        <v>1</v>
      </c>
      <c r="H60" s="5"/>
      <c r="I60" s="5"/>
      <c r="J60" s="5"/>
      <c r="K60" s="5"/>
      <c r="L60" s="99"/>
      <c r="M60" s="100"/>
      <c r="N60" s="394">
        <f t="shared" si="3"/>
        <v>0</v>
      </c>
      <c r="O60" s="394"/>
      <c r="P60" s="102"/>
      <c r="Q60" s="141">
        <f t="shared" si="1"/>
        <v>0</v>
      </c>
      <c r="R60" s="142">
        <f t="shared" si="2"/>
        <v>0</v>
      </c>
    </row>
    <row r="61" spans="1:18" ht="18" x14ac:dyDescent="0.3">
      <c r="A61" s="144">
        <v>1.52</v>
      </c>
      <c r="B61" s="145"/>
      <c r="C61" s="145"/>
      <c r="D61" s="145"/>
      <c r="E61" s="43" t="s">
        <v>66</v>
      </c>
      <c r="F61" s="3" t="s">
        <v>12</v>
      </c>
      <c r="G61" s="5">
        <v>1</v>
      </c>
      <c r="H61" s="5"/>
      <c r="I61" s="5"/>
      <c r="J61" s="5"/>
      <c r="K61" s="5"/>
      <c r="L61" s="99"/>
      <c r="M61" s="100"/>
      <c r="N61" s="394">
        <f t="shared" si="3"/>
        <v>0</v>
      </c>
      <c r="O61" s="394"/>
      <c r="P61" s="102"/>
      <c r="Q61" s="141">
        <f t="shared" si="1"/>
        <v>0</v>
      </c>
      <c r="R61" s="142">
        <f t="shared" si="2"/>
        <v>0</v>
      </c>
    </row>
    <row r="62" spans="1:18" ht="36" x14ac:dyDescent="0.3">
      <c r="A62" s="144">
        <v>1.53</v>
      </c>
      <c r="B62" s="145"/>
      <c r="C62" s="145"/>
      <c r="D62" s="145"/>
      <c r="E62" s="43" t="s">
        <v>67</v>
      </c>
      <c r="F62" s="3" t="s">
        <v>12</v>
      </c>
      <c r="G62" s="5">
        <v>1</v>
      </c>
      <c r="H62" s="5"/>
      <c r="I62" s="5"/>
      <c r="J62" s="5"/>
      <c r="K62" s="5"/>
      <c r="L62" s="99"/>
      <c r="M62" s="100"/>
      <c r="N62" s="394">
        <f t="shared" si="3"/>
        <v>0</v>
      </c>
      <c r="O62" s="394"/>
      <c r="P62" s="102"/>
      <c r="Q62" s="141">
        <f t="shared" si="1"/>
        <v>0</v>
      </c>
      <c r="R62" s="142">
        <f t="shared" si="2"/>
        <v>0</v>
      </c>
    </row>
    <row r="63" spans="1:18" ht="54" x14ac:dyDescent="0.3">
      <c r="A63" s="144">
        <v>1.54</v>
      </c>
      <c r="B63" s="145"/>
      <c r="C63" s="145"/>
      <c r="D63" s="145"/>
      <c r="E63" s="43" t="s">
        <v>68</v>
      </c>
      <c r="F63" s="3" t="s">
        <v>16</v>
      </c>
      <c r="G63" s="5">
        <v>1</v>
      </c>
      <c r="H63" s="5"/>
      <c r="I63" s="5"/>
      <c r="J63" s="5"/>
      <c r="K63" s="5"/>
      <c r="L63" s="99"/>
      <c r="M63" s="100"/>
      <c r="N63" s="394">
        <f t="shared" si="3"/>
        <v>0</v>
      </c>
      <c r="O63" s="394"/>
      <c r="P63" s="102"/>
      <c r="Q63" s="141">
        <f t="shared" si="1"/>
        <v>0</v>
      </c>
      <c r="R63" s="142">
        <f t="shared" si="2"/>
        <v>0</v>
      </c>
    </row>
    <row r="64" spans="1:18" ht="18" x14ac:dyDescent="0.3">
      <c r="A64" s="144">
        <v>1.55</v>
      </c>
      <c r="B64" s="145"/>
      <c r="C64" s="145"/>
      <c r="D64" s="145"/>
      <c r="E64" s="143" t="s">
        <v>69</v>
      </c>
      <c r="F64" s="3" t="s">
        <v>16</v>
      </c>
      <c r="G64" s="5">
        <v>1</v>
      </c>
      <c r="H64" s="5"/>
      <c r="I64" s="5"/>
      <c r="J64" s="5"/>
      <c r="K64" s="5"/>
      <c r="L64" s="5">
        <v>14611.017200000002</v>
      </c>
      <c r="M64" s="100"/>
      <c r="N64" s="393">
        <f t="shared" si="3"/>
        <v>15069.7</v>
      </c>
      <c r="O64" s="393"/>
      <c r="P64" s="102"/>
      <c r="Q64" s="6">
        <f t="shared" si="1"/>
        <v>15069.7</v>
      </c>
      <c r="R64" s="7">
        <f t="shared" si="2"/>
        <v>15069.7</v>
      </c>
    </row>
    <row r="65" spans="1:18" ht="18" x14ac:dyDescent="0.3">
      <c r="A65" s="144">
        <v>1.56</v>
      </c>
      <c r="B65" s="145"/>
      <c r="C65" s="145"/>
      <c r="D65" s="145"/>
      <c r="E65" s="143" t="s">
        <v>70</v>
      </c>
      <c r="F65" s="3" t="s">
        <v>16</v>
      </c>
      <c r="G65" s="5">
        <v>1</v>
      </c>
      <c r="H65" s="5"/>
      <c r="I65" s="5"/>
      <c r="J65" s="5"/>
      <c r="K65" s="5"/>
      <c r="L65" s="5">
        <v>20156.471599999997</v>
      </c>
      <c r="M65" s="100"/>
      <c r="N65" s="393">
        <f t="shared" si="3"/>
        <v>20789.240000000002</v>
      </c>
      <c r="O65" s="393"/>
      <c r="P65" s="102"/>
      <c r="Q65" s="6">
        <f t="shared" si="1"/>
        <v>20789.240000000002</v>
      </c>
      <c r="R65" s="7">
        <f t="shared" si="2"/>
        <v>20789.240000000002</v>
      </c>
    </row>
    <row r="66" spans="1:18" ht="18" x14ac:dyDescent="0.3">
      <c r="A66" s="144">
        <v>1.57</v>
      </c>
      <c r="B66" s="145"/>
      <c r="C66" s="145"/>
      <c r="D66" s="145"/>
      <c r="E66" s="143" t="s">
        <v>71</v>
      </c>
      <c r="F66" s="3" t="s">
        <v>18</v>
      </c>
      <c r="G66" s="5">
        <v>1</v>
      </c>
      <c r="H66" s="5"/>
      <c r="I66" s="5"/>
      <c r="J66" s="5"/>
      <c r="K66" s="5"/>
      <c r="L66" s="5">
        <v>26442.1757</v>
      </c>
      <c r="M66" s="100"/>
      <c r="N66" s="393">
        <f t="shared" si="3"/>
        <v>27272.27</v>
      </c>
      <c r="O66" s="393"/>
      <c r="P66" s="102"/>
      <c r="Q66" s="6">
        <f t="shared" si="1"/>
        <v>27272.27</v>
      </c>
      <c r="R66" s="7">
        <f t="shared" si="2"/>
        <v>27272.27</v>
      </c>
    </row>
    <row r="67" spans="1:18" ht="36" x14ac:dyDescent="0.3">
      <c r="A67" s="144">
        <v>1.58</v>
      </c>
      <c r="B67" s="145"/>
      <c r="C67" s="145"/>
      <c r="D67" s="145"/>
      <c r="E67" s="143" t="s">
        <v>72</v>
      </c>
      <c r="F67" s="3" t="s">
        <v>18</v>
      </c>
      <c r="G67" s="5">
        <v>1</v>
      </c>
      <c r="H67" s="5"/>
      <c r="I67" s="5"/>
      <c r="J67" s="5"/>
      <c r="K67" s="5"/>
      <c r="L67" s="99"/>
      <c r="M67" s="100"/>
      <c r="N67" s="394">
        <f t="shared" si="3"/>
        <v>0</v>
      </c>
      <c r="O67" s="394"/>
      <c r="P67" s="102"/>
      <c r="Q67" s="141">
        <f t="shared" si="1"/>
        <v>0</v>
      </c>
      <c r="R67" s="142">
        <f t="shared" si="2"/>
        <v>0</v>
      </c>
    </row>
    <row r="68" spans="1:18" ht="54" x14ac:dyDescent="0.3">
      <c r="A68" s="144">
        <v>1.59</v>
      </c>
      <c r="B68" s="145"/>
      <c r="C68" s="145"/>
      <c r="D68" s="145"/>
      <c r="E68" s="43" t="s">
        <v>73</v>
      </c>
      <c r="F68" s="3" t="s">
        <v>12</v>
      </c>
      <c r="G68" s="5">
        <v>1</v>
      </c>
      <c r="H68" s="5"/>
      <c r="I68" s="5"/>
      <c r="J68" s="5"/>
      <c r="K68" s="5"/>
      <c r="L68" s="99"/>
      <c r="M68" s="100"/>
      <c r="N68" s="394">
        <f t="shared" si="3"/>
        <v>0</v>
      </c>
      <c r="O68" s="394"/>
      <c r="P68" s="102"/>
      <c r="Q68" s="141">
        <f t="shared" si="1"/>
        <v>0</v>
      </c>
      <c r="R68" s="142">
        <f t="shared" si="2"/>
        <v>0</v>
      </c>
    </row>
    <row r="69" spans="1:18" ht="54" x14ac:dyDescent="0.3">
      <c r="A69" s="144">
        <v>1.6</v>
      </c>
      <c r="B69" s="145"/>
      <c r="C69" s="145"/>
      <c r="D69" s="145"/>
      <c r="E69" s="43" t="s">
        <v>74</v>
      </c>
      <c r="F69" s="3" t="s">
        <v>12</v>
      </c>
      <c r="G69" s="5">
        <v>1</v>
      </c>
      <c r="H69" s="5"/>
      <c r="I69" s="5"/>
      <c r="J69" s="5"/>
      <c r="K69" s="5"/>
      <c r="L69" s="99"/>
      <c r="M69" s="100"/>
      <c r="N69" s="394">
        <f t="shared" si="3"/>
        <v>0</v>
      </c>
      <c r="O69" s="394"/>
      <c r="P69" s="102"/>
      <c r="Q69" s="141">
        <f t="shared" si="1"/>
        <v>0</v>
      </c>
      <c r="R69" s="142">
        <f t="shared" si="2"/>
        <v>0</v>
      </c>
    </row>
    <row r="70" spans="1:18" ht="72" x14ac:dyDescent="0.3">
      <c r="A70" s="144">
        <v>1.61</v>
      </c>
      <c r="B70" s="145"/>
      <c r="C70" s="145"/>
      <c r="D70" s="145"/>
      <c r="E70" s="43" t="s">
        <v>75</v>
      </c>
      <c r="F70" s="3" t="s">
        <v>12</v>
      </c>
      <c r="G70" s="5">
        <v>1</v>
      </c>
      <c r="H70" s="5"/>
      <c r="I70" s="5"/>
      <c r="J70" s="5"/>
      <c r="K70" s="5"/>
      <c r="L70" s="99"/>
      <c r="M70" s="100"/>
      <c r="N70" s="394">
        <f t="shared" si="3"/>
        <v>0</v>
      </c>
      <c r="O70" s="394"/>
      <c r="P70" s="102"/>
      <c r="Q70" s="141">
        <f t="shared" si="1"/>
        <v>0</v>
      </c>
      <c r="R70" s="142">
        <f t="shared" si="2"/>
        <v>0</v>
      </c>
    </row>
    <row r="71" spans="1:18" ht="54" x14ac:dyDescent="0.3">
      <c r="A71" s="144">
        <v>1.62</v>
      </c>
      <c r="B71" s="145"/>
      <c r="C71" s="145"/>
      <c r="D71" s="145"/>
      <c r="E71" s="43" t="s">
        <v>76</v>
      </c>
      <c r="F71" s="3" t="s">
        <v>16</v>
      </c>
      <c r="G71" s="5">
        <v>1</v>
      </c>
      <c r="H71" s="5"/>
      <c r="I71" s="5"/>
      <c r="J71" s="5"/>
      <c r="K71" s="5"/>
      <c r="L71" s="99"/>
      <c r="M71" s="100"/>
      <c r="N71" s="394">
        <f t="shared" si="3"/>
        <v>0</v>
      </c>
      <c r="O71" s="394"/>
      <c r="P71" s="102"/>
      <c r="Q71" s="141">
        <f t="shared" si="1"/>
        <v>0</v>
      </c>
      <c r="R71" s="142">
        <f t="shared" si="2"/>
        <v>0</v>
      </c>
    </row>
    <row r="72" spans="1:18" ht="90" x14ac:dyDescent="0.3">
      <c r="A72" s="144">
        <v>1.63</v>
      </c>
      <c r="B72" s="145"/>
      <c r="C72" s="145"/>
      <c r="D72" s="145"/>
      <c r="E72" s="43" t="s">
        <v>77</v>
      </c>
      <c r="F72" s="3" t="s">
        <v>64</v>
      </c>
      <c r="G72" s="5">
        <v>1</v>
      </c>
      <c r="H72" s="5"/>
      <c r="I72" s="5"/>
      <c r="J72" s="5"/>
      <c r="K72" s="5"/>
      <c r="L72" s="99"/>
      <c r="M72" s="100"/>
      <c r="N72" s="394">
        <f t="shared" si="3"/>
        <v>0</v>
      </c>
      <c r="O72" s="394"/>
      <c r="P72" s="102"/>
      <c r="Q72" s="141">
        <f t="shared" si="1"/>
        <v>0</v>
      </c>
      <c r="R72" s="142">
        <f t="shared" si="2"/>
        <v>0</v>
      </c>
    </row>
    <row r="73" spans="1:18" ht="54" x14ac:dyDescent="0.3">
      <c r="A73" s="144">
        <v>1.64</v>
      </c>
      <c r="B73" s="145"/>
      <c r="C73" s="145"/>
      <c r="D73" s="145"/>
      <c r="E73" s="43" t="s">
        <v>78</v>
      </c>
      <c r="F73" s="3" t="s">
        <v>12</v>
      </c>
      <c r="G73" s="5">
        <v>1</v>
      </c>
      <c r="H73" s="5"/>
      <c r="I73" s="5"/>
      <c r="J73" s="5"/>
      <c r="K73" s="5"/>
      <c r="L73" s="99"/>
      <c r="M73" s="100"/>
      <c r="N73" s="394">
        <f t="shared" si="3"/>
        <v>0</v>
      </c>
      <c r="O73" s="394"/>
      <c r="P73" s="102"/>
      <c r="Q73" s="141">
        <f t="shared" si="1"/>
        <v>0</v>
      </c>
      <c r="R73" s="142">
        <f t="shared" si="2"/>
        <v>0</v>
      </c>
    </row>
    <row r="74" spans="1:18" ht="126" x14ac:dyDescent="0.3">
      <c r="A74" s="144">
        <v>1.65</v>
      </c>
      <c r="B74" s="145"/>
      <c r="C74" s="145"/>
      <c r="D74" s="145"/>
      <c r="E74" s="43" t="s">
        <v>79</v>
      </c>
      <c r="F74" s="3" t="s">
        <v>16</v>
      </c>
      <c r="G74" s="5">
        <v>1</v>
      </c>
      <c r="H74" s="5"/>
      <c r="I74" s="5"/>
      <c r="J74" s="5"/>
      <c r="K74" s="5"/>
      <c r="L74" s="99"/>
      <c r="M74" s="100"/>
      <c r="N74" s="394">
        <f t="shared" si="3"/>
        <v>0</v>
      </c>
      <c r="O74" s="394"/>
      <c r="P74" s="102"/>
      <c r="Q74" s="141">
        <f t="shared" si="1"/>
        <v>0</v>
      </c>
      <c r="R74" s="142">
        <f t="shared" si="2"/>
        <v>0</v>
      </c>
    </row>
    <row r="75" spans="1:18" ht="54" x14ac:dyDescent="0.3">
      <c r="A75" s="144">
        <v>1.66</v>
      </c>
      <c r="B75" s="145"/>
      <c r="C75" s="145"/>
      <c r="D75" s="145"/>
      <c r="E75" s="43" t="s">
        <v>80</v>
      </c>
      <c r="F75" s="3" t="s">
        <v>12</v>
      </c>
      <c r="G75" s="5">
        <v>1</v>
      </c>
      <c r="H75" s="5"/>
      <c r="I75" s="5"/>
      <c r="J75" s="5"/>
      <c r="K75" s="5"/>
      <c r="L75" s="99"/>
      <c r="M75" s="100"/>
      <c r="N75" s="394">
        <f t="shared" si="3"/>
        <v>0</v>
      </c>
      <c r="O75" s="394"/>
      <c r="P75" s="102"/>
      <c r="Q75" s="141">
        <f t="shared" ref="Q75:Q77" si="4">N75</f>
        <v>0</v>
      </c>
      <c r="R75" s="142">
        <f t="shared" ref="R75:R77" si="5">ROUND((Q75*$G75),2)</f>
        <v>0</v>
      </c>
    </row>
    <row r="76" spans="1:18" ht="90" x14ac:dyDescent="0.3">
      <c r="A76" s="144">
        <v>1.67</v>
      </c>
      <c r="B76" s="145"/>
      <c r="C76" s="145"/>
      <c r="D76" s="145" t="s">
        <v>81</v>
      </c>
      <c r="E76" s="43" t="s">
        <v>82</v>
      </c>
      <c r="F76" s="3" t="s">
        <v>64</v>
      </c>
      <c r="G76" s="5">
        <v>1</v>
      </c>
      <c r="H76" s="5"/>
      <c r="I76" s="5"/>
      <c r="J76" s="5"/>
      <c r="K76" s="5"/>
      <c r="L76" s="99"/>
      <c r="M76" s="100"/>
      <c r="N76" s="394">
        <f t="shared" si="3"/>
        <v>0</v>
      </c>
      <c r="O76" s="394"/>
      <c r="P76" s="102"/>
      <c r="Q76" s="141">
        <f t="shared" si="4"/>
        <v>0</v>
      </c>
      <c r="R76" s="142">
        <f t="shared" si="5"/>
        <v>0</v>
      </c>
    </row>
    <row r="77" spans="1:18" ht="90" x14ac:dyDescent="0.3">
      <c r="A77" s="144">
        <v>1.68</v>
      </c>
      <c r="B77" s="145"/>
      <c r="C77" s="145"/>
      <c r="D77" s="145"/>
      <c r="E77" s="43" t="s">
        <v>83</v>
      </c>
      <c r="F77" s="3" t="s">
        <v>12</v>
      </c>
      <c r="G77" s="5">
        <v>1</v>
      </c>
      <c r="H77" s="5"/>
      <c r="I77" s="5"/>
      <c r="J77" s="5"/>
      <c r="K77" s="5"/>
      <c r="L77" s="99"/>
      <c r="M77" s="100"/>
      <c r="N77" s="394">
        <f t="shared" si="3"/>
        <v>0</v>
      </c>
      <c r="O77" s="394"/>
      <c r="P77" s="102"/>
      <c r="Q77" s="141">
        <f t="shared" si="4"/>
        <v>0</v>
      </c>
      <c r="R77" s="142">
        <f t="shared" si="5"/>
        <v>0</v>
      </c>
    </row>
    <row r="78" spans="1:18" x14ac:dyDescent="0.3">
      <c r="A78" s="350" t="s">
        <v>84</v>
      </c>
      <c r="B78" s="351"/>
      <c r="C78" s="351"/>
      <c r="D78" s="9"/>
      <c r="E78" s="10"/>
      <c r="F78" s="11"/>
      <c r="G78" s="5"/>
      <c r="H78" s="5"/>
      <c r="I78" s="5"/>
      <c r="J78" s="5"/>
      <c r="K78" s="5"/>
      <c r="L78" s="5"/>
      <c r="M78" s="100"/>
      <c r="N78" s="398"/>
      <c r="O78" s="398"/>
      <c r="P78" s="102"/>
      <c r="Q78" s="6"/>
      <c r="R78" s="12">
        <f>ROUND(SUM(R10:R77),2)</f>
        <v>1834794.59</v>
      </c>
    </row>
    <row r="79" spans="1:18" x14ac:dyDescent="0.3">
      <c r="A79" s="13"/>
      <c r="B79" s="1"/>
      <c r="C79" s="1"/>
      <c r="D79" s="1"/>
      <c r="E79" s="14" t="s">
        <v>85</v>
      </c>
      <c r="F79" s="1"/>
      <c r="G79" s="1"/>
      <c r="H79" s="1"/>
      <c r="I79" s="1"/>
      <c r="J79" s="1"/>
      <c r="K79" s="1"/>
      <c r="L79" s="1"/>
      <c r="M79" s="101"/>
      <c r="N79" s="1"/>
      <c r="O79" s="1"/>
      <c r="P79" s="103"/>
      <c r="Q79" s="1"/>
      <c r="R79" s="1"/>
    </row>
    <row r="80" spans="1:18" ht="18" x14ac:dyDescent="0.3">
      <c r="A80" s="226">
        <v>2.1</v>
      </c>
      <c r="B80" s="3"/>
      <c r="C80" s="3"/>
      <c r="D80" s="3"/>
      <c r="E80" s="15" t="s">
        <v>86</v>
      </c>
      <c r="F80" s="3" t="s">
        <v>12</v>
      </c>
      <c r="G80" s="5">
        <v>1</v>
      </c>
      <c r="H80" s="5"/>
      <c r="I80" s="5"/>
      <c r="J80" s="5"/>
      <c r="K80" s="5"/>
      <c r="L80" s="5">
        <v>138830.33679999999</v>
      </c>
      <c r="M80" s="100"/>
      <c r="N80" s="393">
        <f t="shared" ref="N80" si="6">ROUND($O$7/$N$7*L80,2)</f>
        <v>143188.60999999999</v>
      </c>
      <c r="O80" s="393"/>
      <c r="P80" s="102"/>
      <c r="Q80" s="6">
        <f t="shared" ref="Q80:Q87" si="7">N80</f>
        <v>143188.60999999999</v>
      </c>
      <c r="R80" s="7">
        <f>ROUND((Q80*$G80),2)</f>
        <v>143188.60999999999</v>
      </c>
    </row>
    <row r="81" spans="1:18" ht="18" x14ac:dyDescent="0.3">
      <c r="A81" s="225">
        <v>2.2000000000000002</v>
      </c>
      <c r="B81" s="145"/>
      <c r="C81" s="145"/>
      <c r="D81" s="145"/>
      <c r="E81" s="147" t="s">
        <v>87</v>
      </c>
      <c r="F81" s="3" t="s">
        <v>16</v>
      </c>
      <c r="G81" s="5">
        <v>1</v>
      </c>
      <c r="H81" s="5"/>
      <c r="I81" s="5"/>
      <c r="J81" s="5"/>
      <c r="K81" s="5"/>
      <c r="L81" s="99"/>
      <c r="M81" s="100"/>
      <c r="N81" s="394">
        <f t="shared" ref="N81:N87" si="8">ROUND($O$7/$N$7*L81,2)</f>
        <v>0</v>
      </c>
      <c r="O81" s="394"/>
      <c r="P81" s="102"/>
      <c r="Q81" s="141">
        <f t="shared" si="7"/>
        <v>0</v>
      </c>
      <c r="R81" s="142">
        <f t="shared" ref="R81:R87" si="9">ROUND((Q81*$G81),2)</f>
        <v>0</v>
      </c>
    </row>
    <row r="82" spans="1:18" ht="18" x14ac:dyDescent="0.3">
      <c r="A82" s="225">
        <v>2.2999999999999998</v>
      </c>
      <c r="B82" s="109"/>
      <c r="C82" s="109"/>
      <c r="D82" s="109"/>
      <c r="E82" s="148" t="s">
        <v>88</v>
      </c>
      <c r="F82" s="17" t="s">
        <v>12</v>
      </c>
      <c r="G82" s="5">
        <v>1</v>
      </c>
      <c r="H82" s="5"/>
      <c r="I82" s="5"/>
      <c r="J82" s="5"/>
      <c r="K82" s="5"/>
      <c r="L82" s="5">
        <v>85436.796299999987</v>
      </c>
      <c r="M82" s="100"/>
      <c r="N82" s="393">
        <f t="shared" si="8"/>
        <v>88118.9</v>
      </c>
      <c r="O82" s="393"/>
      <c r="P82" s="102"/>
      <c r="Q82" s="6">
        <f t="shared" si="7"/>
        <v>88118.9</v>
      </c>
      <c r="R82" s="7">
        <f t="shared" si="9"/>
        <v>88118.9</v>
      </c>
    </row>
    <row r="83" spans="1:18" ht="18" x14ac:dyDescent="0.3">
      <c r="A83" s="225">
        <v>2.4</v>
      </c>
      <c r="B83" s="145"/>
      <c r="C83" s="145"/>
      <c r="D83" s="145"/>
      <c r="E83" s="147" t="s">
        <v>89</v>
      </c>
      <c r="F83" s="3" t="s">
        <v>12</v>
      </c>
      <c r="G83" s="5">
        <v>1</v>
      </c>
      <c r="H83" s="5"/>
      <c r="I83" s="5"/>
      <c r="J83" s="5"/>
      <c r="K83" s="5"/>
      <c r="L83" s="5">
        <v>44453.492100000003</v>
      </c>
      <c r="M83" s="100"/>
      <c r="N83" s="393">
        <f t="shared" si="8"/>
        <v>45849.01</v>
      </c>
      <c r="O83" s="393"/>
      <c r="P83" s="102"/>
      <c r="Q83" s="6">
        <f t="shared" si="7"/>
        <v>45849.01</v>
      </c>
      <c r="R83" s="7">
        <f t="shared" si="9"/>
        <v>45849.01</v>
      </c>
    </row>
    <row r="84" spans="1:18" ht="18" x14ac:dyDescent="0.3">
      <c r="A84" s="225">
        <v>2.5</v>
      </c>
      <c r="B84" s="145"/>
      <c r="C84" s="145"/>
      <c r="D84" s="145"/>
      <c r="E84" s="147" t="s">
        <v>90</v>
      </c>
      <c r="F84" s="3" t="s">
        <v>16</v>
      </c>
      <c r="G84" s="5">
        <v>1</v>
      </c>
      <c r="H84" s="5"/>
      <c r="I84" s="5"/>
      <c r="J84" s="5"/>
      <c r="K84" s="5"/>
      <c r="L84" s="99"/>
      <c r="M84" s="100"/>
      <c r="N84" s="394">
        <f t="shared" si="8"/>
        <v>0</v>
      </c>
      <c r="O84" s="394"/>
      <c r="P84" s="102"/>
      <c r="Q84" s="141">
        <f t="shared" si="7"/>
        <v>0</v>
      </c>
      <c r="R84" s="142">
        <f t="shared" si="9"/>
        <v>0</v>
      </c>
    </row>
    <row r="85" spans="1:18" ht="18" x14ac:dyDescent="0.3">
      <c r="A85" s="225">
        <v>2.6</v>
      </c>
      <c r="B85" s="145"/>
      <c r="C85" s="145"/>
      <c r="D85" s="145"/>
      <c r="E85" s="147" t="s">
        <v>91</v>
      </c>
      <c r="F85" s="3" t="s">
        <v>12</v>
      </c>
      <c r="G85" s="5">
        <v>1</v>
      </c>
      <c r="H85" s="5"/>
      <c r="I85" s="5"/>
      <c r="J85" s="5"/>
      <c r="K85" s="5"/>
      <c r="L85" s="5">
        <v>38659.861499999999</v>
      </c>
      <c r="M85" s="100"/>
      <c r="N85" s="393">
        <f t="shared" si="8"/>
        <v>39873.5</v>
      </c>
      <c r="O85" s="393"/>
      <c r="P85" s="102"/>
      <c r="Q85" s="6">
        <f t="shared" si="7"/>
        <v>39873.5</v>
      </c>
      <c r="R85" s="7">
        <f t="shared" si="9"/>
        <v>39873.5</v>
      </c>
    </row>
    <row r="86" spans="1:18" ht="18" x14ac:dyDescent="0.3">
      <c r="A86" s="225">
        <v>2.7</v>
      </c>
      <c r="B86" s="109" t="s">
        <v>92</v>
      </c>
      <c r="C86" s="109"/>
      <c r="D86" s="109"/>
      <c r="E86" s="148" t="s">
        <v>93</v>
      </c>
      <c r="F86" s="17" t="s">
        <v>12</v>
      </c>
      <c r="G86" s="5">
        <v>1</v>
      </c>
      <c r="H86" s="5"/>
      <c r="I86" s="5"/>
      <c r="J86" s="5"/>
      <c r="K86" s="5"/>
      <c r="L86" s="99"/>
      <c r="M86" s="100"/>
      <c r="N86" s="394">
        <f t="shared" si="8"/>
        <v>0</v>
      </c>
      <c r="O86" s="394"/>
      <c r="P86" s="102"/>
      <c r="Q86" s="141">
        <f t="shared" si="7"/>
        <v>0</v>
      </c>
      <c r="R86" s="142">
        <f t="shared" si="9"/>
        <v>0</v>
      </c>
    </row>
    <row r="87" spans="1:18" ht="33.75" customHeight="1" x14ac:dyDescent="0.3">
      <c r="A87" s="225">
        <v>2.8</v>
      </c>
      <c r="B87" s="145"/>
      <c r="C87" s="145"/>
      <c r="D87" s="145"/>
      <c r="E87" s="146" t="s">
        <v>94</v>
      </c>
      <c r="F87" s="3" t="s">
        <v>12</v>
      </c>
      <c r="G87" s="5">
        <v>1</v>
      </c>
      <c r="H87" s="5"/>
      <c r="I87" s="5"/>
      <c r="J87" s="5"/>
      <c r="K87" s="5"/>
      <c r="L87" s="99"/>
      <c r="M87" s="100"/>
      <c r="N87" s="394">
        <f t="shared" si="8"/>
        <v>0</v>
      </c>
      <c r="O87" s="394"/>
      <c r="P87" s="102"/>
      <c r="Q87" s="141">
        <f t="shared" si="7"/>
        <v>0</v>
      </c>
      <c r="R87" s="142">
        <f t="shared" si="9"/>
        <v>0</v>
      </c>
    </row>
    <row r="88" spans="1:18" x14ac:dyDescent="0.3">
      <c r="A88" s="350" t="s">
        <v>84</v>
      </c>
      <c r="B88" s="351"/>
      <c r="C88" s="351"/>
      <c r="D88" s="9"/>
      <c r="E88" s="10"/>
      <c r="F88" s="11"/>
      <c r="G88" s="5"/>
      <c r="H88" s="5"/>
      <c r="I88" s="5"/>
      <c r="J88" s="5"/>
      <c r="K88" s="5"/>
      <c r="L88" s="5"/>
      <c r="M88" s="100"/>
      <c r="N88" s="5"/>
      <c r="O88" s="5"/>
      <c r="P88" s="102"/>
      <c r="Q88" s="6"/>
      <c r="R88" s="12">
        <f>ROUND(SUM(R80:R87),2)</f>
        <v>317030.02</v>
      </c>
    </row>
    <row r="89" spans="1:18" x14ac:dyDescent="0.3">
      <c r="A89" s="1">
        <v>3</v>
      </c>
      <c r="B89" s="1"/>
      <c r="C89" s="1"/>
      <c r="D89" s="1"/>
      <c r="E89" s="14" t="s">
        <v>95</v>
      </c>
      <c r="F89" s="1"/>
      <c r="G89" s="1"/>
      <c r="H89" s="1"/>
      <c r="I89" s="1"/>
      <c r="J89" s="1"/>
      <c r="K89" s="1"/>
      <c r="L89" s="1"/>
      <c r="M89" s="101"/>
      <c r="N89" s="1"/>
      <c r="O89" s="1"/>
      <c r="P89" s="103"/>
      <c r="Q89" s="1"/>
      <c r="R89" s="1"/>
    </row>
    <row r="90" spans="1:18" ht="33.75" customHeight="1" x14ac:dyDescent="0.3">
      <c r="A90" s="17">
        <v>3.1</v>
      </c>
      <c r="B90" s="17"/>
      <c r="C90" s="17"/>
      <c r="D90" s="17"/>
      <c r="E90" s="8" t="s">
        <v>96</v>
      </c>
      <c r="F90" s="17" t="s">
        <v>12</v>
      </c>
      <c r="G90" s="5">
        <v>1</v>
      </c>
      <c r="H90" s="5"/>
      <c r="I90" s="5"/>
      <c r="J90" s="5"/>
      <c r="K90" s="5"/>
      <c r="L90" s="99"/>
      <c r="M90" s="100"/>
      <c r="N90" s="394">
        <f t="shared" ref="N90:N92" si="10">ROUND($O$7/$N$7*L90,2)</f>
        <v>0</v>
      </c>
      <c r="O90" s="394"/>
      <c r="P90" s="102"/>
      <c r="Q90" s="141"/>
      <c r="R90" s="142">
        <f>ROUND((Q90*$G90),2)</f>
        <v>0</v>
      </c>
    </row>
    <row r="91" spans="1:18" ht="42" customHeight="1" x14ac:dyDescent="0.3">
      <c r="A91" s="109">
        <v>3.2</v>
      </c>
      <c r="B91" s="109"/>
      <c r="C91" s="109"/>
      <c r="D91" s="109"/>
      <c r="E91" s="143" t="s">
        <v>97</v>
      </c>
      <c r="F91" s="17" t="s">
        <v>18</v>
      </c>
      <c r="G91" s="5">
        <v>1</v>
      </c>
      <c r="H91" s="5"/>
      <c r="I91" s="5"/>
      <c r="J91" s="5"/>
      <c r="K91" s="5"/>
      <c r="L91" s="99"/>
      <c r="M91" s="100"/>
      <c r="N91" s="394">
        <f t="shared" si="10"/>
        <v>0</v>
      </c>
      <c r="O91" s="394"/>
      <c r="P91" s="102"/>
      <c r="Q91" s="141"/>
      <c r="R91" s="142">
        <f t="shared" ref="R91:R107" si="11">ROUND((Q91*$G91),2)</f>
        <v>0</v>
      </c>
    </row>
    <row r="92" spans="1:18" ht="34.5" customHeight="1" x14ac:dyDescent="0.3">
      <c r="A92" s="109">
        <v>3.3</v>
      </c>
      <c r="B92" s="109"/>
      <c r="C92" s="109"/>
      <c r="D92" s="109"/>
      <c r="E92" s="43" t="s">
        <v>98</v>
      </c>
      <c r="F92" s="17" t="s">
        <v>16</v>
      </c>
      <c r="G92" s="5">
        <v>1</v>
      </c>
      <c r="H92" s="5"/>
      <c r="I92" s="5"/>
      <c r="J92" s="5"/>
      <c r="K92" s="5"/>
      <c r="L92" s="99"/>
      <c r="M92" s="100"/>
      <c r="N92" s="394">
        <f t="shared" si="10"/>
        <v>0</v>
      </c>
      <c r="O92" s="394"/>
      <c r="P92" s="102"/>
      <c r="Q92" s="141"/>
      <c r="R92" s="142">
        <f t="shared" si="11"/>
        <v>0</v>
      </c>
    </row>
    <row r="93" spans="1:18" ht="54" x14ac:dyDescent="0.3">
      <c r="A93" s="109">
        <v>3.4</v>
      </c>
      <c r="B93" s="109"/>
      <c r="C93" s="109"/>
      <c r="D93" s="109"/>
      <c r="E93" s="43" t="s">
        <v>99</v>
      </c>
      <c r="F93" s="17" t="s">
        <v>16</v>
      </c>
      <c r="G93" s="5">
        <v>1</v>
      </c>
      <c r="H93" s="5"/>
      <c r="I93" s="5"/>
      <c r="J93" s="5"/>
      <c r="K93" s="5"/>
      <c r="L93" s="99"/>
      <c r="M93" s="100"/>
      <c r="N93" s="394">
        <f t="shared" ref="N93:N107" si="12">ROUND($O$7/$N$7*L93,2)</f>
        <v>0</v>
      </c>
      <c r="O93" s="394"/>
      <c r="P93" s="102"/>
      <c r="Q93" s="141"/>
      <c r="R93" s="142">
        <f t="shared" si="11"/>
        <v>0</v>
      </c>
    </row>
    <row r="94" spans="1:18" ht="90" x14ac:dyDescent="0.3">
      <c r="A94" s="109">
        <v>3.5</v>
      </c>
      <c r="B94" s="109"/>
      <c r="C94" s="109"/>
      <c r="D94" s="109"/>
      <c r="E94" s="43" t="s">
        <v>100</v>
      </c>
      <c r="F94" s="17" t="s">
        <v>16</v>
      </c>
      <c r="G94" s="5">
        <v>1</v>
      </c>
      <c r="H94" s="5"/>
      <c r="I94" s="5"/>
      <c r="J94" s="5"/>
      <c r="K94" s="5"/>
      <c r="L94" s="99"/>
      <c r="M94" s="100"/>
      <c r="N94" s="394">
        <f t="shared" si="12"/>
        <v>0</v>
      </c>
      <c r="O94" s="394"/>
      <c r="P94" s="102"/>
      <c r="Q94" s="141"/>
      <c r="R94" s="142">
        <f t="shared" si="11"/>
        <v>0</v>
      </c>
    </row>
    <row r="95" spans="1:18" ht="36" x14ac:dyDescent="0.3">
      <c r="A95" s="109">
        <v>3.6</v>
      </c>
      <c r="B95" s="109"/>
      <c r="C95" s="109"/>
      <c r="D95" s="109"/>
      <c r="E95" s="43" t="s">
        <v>101</v>
      </c>
      <c r="F95" s="17" t="s">
        <v>16</v>
      </c>
      <c r="G95" s="5">
        <v>1</v>
      </c>
      <c r="H95" s="5"/>
      <c r="I95" s="5"/>
      <c r="J95" s="5"/>
      <c r="K95" s="5"/>
      <c r="L95" s="99"/>
      <c r="M95" s="100"/>
      <c r="N95" s="394">
        <f t="shared" si="12"/>
        <v>0</v>
      </c>
      <c r="O95" s="394"/>
      <c r="P95" s="102"/>
      <c r="Q95" s="141"/>
      <c r="R95" s="142">
        <f t="shared" si="11"/>
        <v>0</v>
      </c>
    </row>
    <row r="96" spans="1:18" ht="72" x14ac:dyDescent="0.3">
      <c r="A96" s="109">
        <v>3.7</v>
      </c>
      <c r="B96" s="109"/>
      <c r="C96" s="109"/>
      <c r="D96" s="109"/>
      <c r="E96" s="43" t="s">
        <v>102</v>
      </c>
      <c r="F96" s="17" t="s">
        <v>18</v>
      </c>
      <c r="G96" s="5">
        <v>1</v>
      </c>
      <c r="H96" s="5"/>
      <c r="I96" s="5"/>
      <c r="J96" s="5"/>
      <c r="K96" s="5"/>
      <c r="L96" s="99"/>
      <c r="M96" s="100"/>
      <c r="N96" s="394">
        <f t="shared" si="12"/>
        <v>0</v>
      </c>
      <c r="O96" s="394"/>
      <c r="P96" s="102"/>
      <c r="Q96" s="141"/>
      <c r="R96" s="142">
        <f t="shared" si="11"/>
        <v>0</v>
      </c>
    </row>
    <row r="97" spans="1:18" ht="36" x14ac:dyDescent="0.3">
      <c r="A97" s="109">
        <v>3.8</v>
      </c>
      <c r="B97" s="109"/>
      <c r="C97" s="109"/>
      <c r="D97" s="109"/>
      <c r="E97" s="43" t="s">
        <v>103</v>
      </c>
      <c r="F97" s="17" t="s">
        <v>104</v>
      </c>
      <c r="G97" s="5">
        <v>1</v>
      </c>
      <c r="H97" s="5"/>
      <c r="I97" s="5"/>
      <c r="J97" s="5"/>
      <c r="K97" s="5"/>
      <c r="L97" s="99"/>
      <c r="M97" s="100"/>
      <c r="N97" s="394">
        <f t="shared" si="12"/>
        <v>0</v>
      </c>
      <c r="O97" s="394"/>
      <c r="P97" s="102"/>
      <c r="Q97" s="141"/>
      <c r="R97" s="142">
        <f t="shared" si="11"/>
        <v>0</v>
      </c>
    </row>
    <row r="98" spans="1:18" ht="36" x14ac:dyDescent="0.3">
      <c r="A98" s="109">
        <v>3.9</v>
      </c>
      <c r="B98" s="109"/>
      <c r="C98" s="109"/>
      <c r="D98" s="109"/>
      <c r="E98" s="43" t="s">
        <v>105</v>
      </c>
      <c r="F98" s="17" t="s">
        <v>64</v>
      </c>
      <c r="G98" s="5">
        <v>1</v>
      </c>
      <c r="H98" s="5"/>
      <c r="I98" s="5"/>
      <c r="J98" s="5"/>
      <c r="K98" s="5"/>
      <c r="L98" s="99"/>
      <c r="M98" s="100"/>
      <c r="N98" s="394">
        <f t="shared" si="12"/>
        <v>0</v>
      </c>
      <c r="O98" s="394"/>
      <c r="P98" s="102"/>
      <c r="Q98" s="141"/>
      <c r="R98" s="142">
        <f t="shared" si="11"/>
        <v>0</v>
      </c>
    </row>
    <row r="99" spans="1:18" ht="18" x14ac:dyDescent="0.3">
      <c r="A99" s="144">
        <v>3.1</v>
      </c>
      <c r="B99" s="109"/>
      <c r="C99" s="109"/>
      <c r="D99" s="109"/>
      <c r="E99" s="43" t="s">
        <v>106</v>
      </c>
      <c r="F99" s="17" t="s">
        <v>12</v>
      </c>
      <c r="G99" s="5">
        <v>1</v>
      </c>
      <c r="H99" s="5"/>
      <c r="I99" s="5"/>
      <c r="J99" s="5"/>
      <c r="K99" s="5"/>
      <c r="L99" s="99"/>
      <c r="M99" s="100"/>
      <c r="N99" s="394">
        <f t="shared" si="12"/>
        <v>0</v>
      </c>
      <c r="O99" s="394"/>
      <c r="P99" s="102"/>
      <c r="Q99" s="141"/>
      <c r="R99" s="142">
        <f t="shared" si="11"/>
        <v>0</v>
      </c>
    </row>
    <row r="100" spans="1:18" ht="18" x14ac:dyDescent="0.3">
      <c r="A100" s="109">
        <v>3.11</v>
      </c>
      <c r="B100" s="109"/>
      <c r="C100" s="109"/>
      <c r="D100" s="109"/>
      <c r="E100" s="43" t="s">
        <v>107</v>
      </c>
      <c r="F100" s="17" t="s">
        <v>64</v>
      </c>
      <c r="G100" s="5">
        <v>1</v>
      </c>
      <c r="H100" s="5"/>
      <c r="I100" s="5"/>
      <c r="J100" s="5"/>
      <c r="K100" s="5"/>
      <c r="L100" s="99"/>
      <c r="M100" s="100"/>
      <c r="N100" s="394">
        <f t="shared" si="12"/>
        <v>0</v>
      </c>
      <c r="O100" s="394"/>
      <c r="P100" s="102"/>
      <c r="Q100" s="141"/>
      <c r="R100" s="142">
        <f t="shared" si="11"/>
        <v>0</v>
      </c>
    </row>
    <row r="101" spans="1:18" ht="72" x14ac:dyDescent="0.3">
      <c r="A101" s="109">
        <v>3.12</v>
      </c>
      <c r="B101" s="109"/>
      <c r="C101" s="109"/>
      <c r="D101" s="109"/>
      <c r="E101" s="43" t="s">
        <v>108</v>
      </c>
      <c r="F101" s="17" t="s">
        <v>64</v>
      </c>
      <c r="G101" s="5">
        <v>1</v>
      </c>
      <c r="H101" s="5"/>
      <c r="I101" s="5"/>
      <c r="J101" s="5"/>
      <c r="K101" s="5"/>
      <c r="L101" s="99"/>
      <c r="M101" s="100"/>
      <c r="N101" s="394">
        <f t="shared" si="12"/>
        <v>0</v>
      </c>
      <c r="O101" s="394"/>
      <c r="P101" s="102"/>
      <c r="Q101" s="141"/>
      <c r="R101" s="142">
        <f t="shared" si="11"/>
        <v>0</v>
      </c>
    </row>
    <row r="102" spans="1:18" ht="144" x14ac:dyDescent="0.3">
      <c r="A102" s="109">
        <v>3.13</v>
      </c>
      <c r="B102" s="109"/>
      <c r="C102" s="109"/>
      <c r="D102" s="109"/>
      <c r="E102" s="43" t="s">
        <v>109</v>
      </c>
      <c r="F102" s="17" t="s">
        <v>104</v>
      </c>
      <c r="G102" s="5">
        <v>1</v>
      </c>
      <c r="H102" s="5"/>
      <c r="I102" s="5"/>
      <c r="J102" s="5"/>
      <c r="K102" s="5"/>
      <c r="L102" s="99"/>
      <c r="M102" s="100"/>
      <c r="N102" s="394">
        <f t="shared" si="12"/>
        <v>0</v>
      </c>
      <c r="O102" s="394"/>
      <c r="P102" s="102"/>
      <c r="Q102" s="141"/>
      <c r="R102" s="142">
        <f t="shared" si="11"/>
        <v>0</v>
      </c>
    </row>
    <row r="103" spans="1:18" ht="36" x14ac:dyDescent="0.3">
      <c r="A103" s="109">
        <v>3.14</v>
      </c>
      <c r="B103" s="109"/>
      <c r="C103" s="109"/>
      <c r="D103" s="109"/>
      <c r="E103" s="43" t="s">
        <v>110</v>
      </c>
      <c r="F103" s="17" t="s">
        <v>104</v>
      </c>
      <c r="G103" s="5">
        <v>1</v>
      </c>
      <c r="H103" s="5"/>
      <c r="I103" s="5"/>
      <c r="J103" s="5"/>
      <c r="K103" s="5"/>
      <c r="L103" s="99"/>
      <c r="M103" s="100"/>
      <c r="N103" s="394">
        <f t="shared" si="12"/>
        <v>0</v>
      </c>
      <c r="O103" s="394"/>
      <c r="P103" s="102"/>
      <c r="Q103" s="141"/>
      <c r="R103" s="142">
        <f t="shared" si="11"/>
        <v>0</v>
      </c>
    </row>
    <row r="104" spans="1:18" ht="18" x14ac:dyDescent="0.3">
      <c r="A104" s="109">
        <v>3.15</v>
      </c>
      <c r="B104" s="109"/>
      <c r="C104" s="109"/>
      <c r="D104" s="109"/>
      <c r="E104" s="43" t="s">
        <v>111</v>
      </c>
      <c r="F104" s="17" t="s">
        <v>12</v>
      </c>
      <c r="G104" s="5">
        <v>1</v>
      </c>
      <c r="H104" s="5"/>
      <c r="I104" s="5"/>
      <c r="J104" s="5"/>
      <c r="K104" s="5"/>
      <c r="L104" s="99"/>
      <c r="M104" s="100"/>
      <c r="N104" s="394">
        <f t="shared" si="12"/>
        <v>0</v>
      </c>
      <c r="O104" s="394"/>
      <c r="P104" s="102"/>
      <c r="Q104" s="141"/>
      <c r="R104" s="142">
        <f t="shared" si="11"/>
        <v>0</v>
      </c>
    </row>
    <row r="105" spans="1:18" ht="18" x14ac:dyDescent="0.3">
      <c r="A105" s="109">
        <v>3.16</v>
      </c>
      <c r="B105" s="109"/>
      <c r="C105" s="109"/>
      <c r="D105" s="109"/>
      <c r="E105" s="43" t="s">
        <v>112</v>
      </c>
      <c r="F105" s="17" t="s">
        <v>12</v>
      </c>
      <c r="G105" s="5">
        <v>1</v>
      </c>
      <c r="H105" s="5"/>
      <c r="I105" s="5"/>
      <c r="J105" s="5"/>
      <c r="K105" s="5"/>
      <c r="L105" s="99"/>
      <c r="M105" s="100"/>
      <c r="N105" s="394">
        <f t="shared" si="12"/>
        <v>0</v>
      </c>
      <c r="O105" s="394"/>
      <c r="P105" s="102"/>
      <c r="Q105" s="141"/>
      <c r="R105" s="142">
        <f t="shared" si="11"/>
        <v>0</v>
      </c>
    </row>
    <row r="106" spans="1:18" ht="18" x14ac:dyDescent="0.3">
      <c r="A106" s="109">
        <v>3.17</v>
      </c>
      <c r="B106" s="109"/>
      <c r="C106" s="109"/>
      <c r="D106" s="109"/>
      <c r="E106" s="43" t="s">
        <v>113</v>
      </c>
      <c r="F106" s="17" t="s">
        <v>12</v>
      </c>
      <c r="G106" s="5">
        <v>1</v>
      </c>
      <c r="H106" s="5"/>
      <c r="I106" s="5"/>
      <c r="J106" s="5"/>
      <c r="K106" s="5"/>
      <c r="L106" s="99"/>
      <c r="M106" s="100"/>
      <c r="N106" s="394">
        <f t="shared" si="12"/>
        <v>0</v>
      </c>
      <c r="O106" s="394"/>
      <c r="P106" s="102"/>
      <c r="Q106" s="141"/>
      <c r="R106" s="142">
        <f t="shared" si="11"/>
        <v>0</v>
      </c>
    </row>
    <row r="107" spans="1:18" ht="18" x14ac:dyDescent="0.3">
      <c r="A107" s="109">
        <v>3.18</v>
      </c>
      <c r="B107" s="17"/>
      <c r="C107" s="17"/>
      <c r="D107" s="17"/>
      <c r="E107" s="4" t="s">
        <v>114</v>
      </c>
      <c r="F107" s="17" t="s">
        <v>16</v>
      </c>
      <c r="G107" s="5">
        <v>1</v>
      </c>
      <c r="H107" s="5"/>
      <c r="I107" s="5"/>
      <c r="J107" s="5"/>
      <c r="K107" s="5"/>
      <c r="L107" s="99"/>
      <c r="M107" s="100"/>
      <c r="N107" s="394">
        <f t="shared" si="12"/>
        <v>0</v>
      </c>
      <c r="O107" s="394"/>
      <c r="P107" s="102"/>
      <c r="Q107" s="141"/>
      <c r="R107" s="142">
        <f t="shared" si="11"/>
        <v>0</v>
      </c>
    </row>
    <row r="108" spans="1:18" x14ac:dyDescent="0.3">
      <c r="A108" s="350" t="s">
        <v>84</v>
      </c>
      <c r="B108" s="351"/>
      <c r="C108" s="351"/>
      <c r="D108" s="9"/>
      <c r="E108" s="10"/>
      <c r="F108" s="11"/>
      <c r="G108" s="5"/>
      <c r="H108" s="5"/>
      <c r="I108" s="5"/>
      <c r="J108" s="5"/>
      <c r="K108" s="5"/>
      <c r="L108" s="5"/>
      <c r="M108" s="100"/>
      <c r="N108" s="5"/>
      <c r="O108" s="5"/>
      <c r="P108" s="102"/>
      <c r="Q108" s="6"/>
      <c r="R108" s="12">
        <f>ROUND(SUM(R90:R107),2)</f>
        <v>0</v>
      </c>
    </row>
    <row r="109" spans="1:18" x14ac:dyDescent="0.3">
      <c r="A109" s="1">
        <v>4</v>
      </c>
      <c r="B109" s="1"/>
      <c r="C109" s="1"/>
      <c r="D109" s="1"/>
      <c r="E109" s="14" t="s">
        <v>115</v>
      </c>
      <c r="F109" s="1"/>
      <c r="G109" s="1"/>
      <c r="H109" s="1"/>
      <c r="I109" s="1"/>
      <c r="J109" s="1"/>
      <c r="K109" s="1"/>
      <c r="L109" s="1"/>
      <c r="M109" s="101"/>
      <c r="N109" s="1"/>
      <c r="O109" s="1"/>
      <c r="P109" s="103"/>
      <c r="Q109" s="1"/>
      <c r="R109" s="1"/>
    </row>
    <row r="110" spans="1:18" ht="27.6" x14ac:dyDescent="0.3">
      <c r="A110" s="17">
        <v>4.0999999999999996</v>
      </c>
      <c r="B110" s="17"/>
      <c r="C110" s="17"/>
      <c r="D110" s="17"/>
      <c r="E110" s="19" t="s">
        <v>116</v>
      </c>
      <c r="F110" s="17" t="s">
        <v>12</v>
      </c>
      <c r="G110" s="5">
        <v>1</v>
      </c>
      <c r="H110" s="5"/>
      <c r="I110" s="5"/>
      <c r="J110" s="5"/>
      <c r="K110" s="5"/>
      <c r="L110" s="5">
        <v>241422.66950000002</v>
      </c>
      <c r="M110" s="100"/>
      <c r="N110" s="393">
        <f t="shared" ref="N110:N113" si="13">ROUND($O$7/$N$7*L110,2)</f>
        <v>249001.60000000001</v>
      </c>
      <c r="O110" s="393"/>
      <c r="P110" s="102"/>
      <c r="Q110" s="6">
        <f>N110</f>
        <v>249001.60000000001</v>
      </c>
      <c r="R110" s="7">
        <f>ROUND((Q110*$G110),2)</f>
        <v>249001.60000000001</v>
      </c>
    </row>
    <row r="111" spans="1:18" ht="27.6" x14ac:dyDescent="0.3">
      <c r="A111" s="17">
        <v>4.2</v>
      </c>
      <c r="B111" s="17"/>
      <c r="C111" s="17"/>
      <c r="D111" s="17"/>
      <c r="E111" s="19" t="s">
        <v>117</v>
      </c>
      <c r="F111" s="17" t="s">
        <v>12</v>
      </c>
      <c r="G111" s="5">
        <v>1</v>
      </c>
      <c r="H111" s="5"/>
      <c r="I111" s="5"/>
      <c r="J111" s="5"/>
      <c r="K111" s="5"/>
      <c r="L111" s="5">
        <v>107601.49830000001</v>
      </c>
      <c r="M111" s="100"/>
      <c r="N111" s="393">
        <f t="shared" si="13"/>
        <v>110979.41</v>
      </c>
      <c r="O111" s="393"/>
      <c r="P111" s="102"/>
      <c r="Q111" s="6">
        <f t="shared" ref="Q111:Q121" si="14">N111</f>
        <v>110979.41</v>
      </c>
      <c r="R111" s="7">
        <f t="shared" ref="R111:R127" si="15">ROUND((Q111*$G111),2)</f>
        <v>110979.41</v>
      </c>
    </row>
    <row r="112" spans="1:18" ht="18" x14ac:dyDescent="0.3">
      <c r="A112" s="17">
        <v>4.3</v>
      </c>
      <c r="B112" s="17"/>
      <c r="C112" s="17"/>
      <c r="D112" s="17"/>
      <c r="E112" s="19" t="s">
        <v>118</v>
      </c>
      <c r="F112" s="17" t="s">
        <v>12</v>
      </c>
      <c r="G112" s="5">
        <v>1</v>
      </c>
      <c r="H112" s="5"/>
      <c r="I112" s="5"/>
      <c r="J112" s="5"/>
      <c r="K112" s="5"/>
      <c r="L112" s="5">
        <v>29075.125500000002</v>
      </c>
      <c r="M112" s="100"/>
      <c r="N112" s="393">
        <f t="shared" si="13"/>
        <v>29987.88</v>
      </c>
      <c r="O112" s="393"/>
      <c r="P112" s="102"/>
      <c r="Q112" s="6">
        <f t="shared" si="14"/>
        <v>29987.88</v>
      </c>
      <c r="R112" s="7">
        <f t="shared" si="15"/>
        <v>29987.88</v>
      </c>
    </row>
    <row r="113" spans="1:20" ht="18" x14ac:dyDescent="0.3">
      <c r="A113" s="17">
        <v>4.4000000000000004</v>
      </c>
      <c r="B113" s="17"/>
      <c r="C113" s="17"/>
      <c r="D113" s="17"/>
      <c r="E113" s="19" t="s">
        <v>119</v>
      </c>
      <c r="F113" s="17" t="s">
        <v>16</v>
      </c>
      <c r="G113" s="5">
        <v>1</v>
      </c>
      <c r="H113" s="5"/>
      <c r="I113" s="5"/>
      <c r="J113" s="5"/>
      <c r="K113" s="5"/>
      <c r="L113" s="5">
        <v>30191.918400000002</v>
      </c>
      <c r="M113" s="100"/>
      <c r="N113" s="393">
        <f t="shared" si="13"/>
        <v>31139.73</v>
      </c>
      <c r="O113" s="393"/>
      <c r="P113" s="102"/>
      <c r="Q113" s="6">
        <f t="shared" si="14"/>
        <v>31139.73</v>
      </c>
      <c r="R113" s="7">
        <f t="shared" si="15"/>
        <v>31139.73</v>
      </c>
    </row>
    <row r="114" spans="1:20" ht="27.6" x14ac:dyDescent="0.3">
      <c r="A114" s="17">
        <v>4.5</v>
      </c>
      <c r="B114" s="17"/>
      <c r="C114" s="17"/>
      <c r="D114" s="17"/>
      <c r="E114" s="19" t="s">
        <v>120</v>
      </c>
      <c r="F114" s="17" t="s">
        <v>16</v>
      </c>
      <c r="G114" s="5">
        <v>1</v>
      </c>
      <c r="H114" s="5"/>
      <c r="I114" s="5"/>
      <c r="J114" s="5"/>
      <c r="K114" s="5"/>
      <c r="L114" s="5">
        <v>113698.9308</v>
      </c>
      <c r="M114" s="100"/>
      <c r="N114" s="393">
        <f t="shared" ref="N114:N127" si="16">ROUND($O$7/$N$7*L114,2)</f>
        <v>117268.26</v>
      </c>
      <c r="O114" s="393"/>
      <c r="P114" s="102"/>
      <c r="Q114" s="6">
        <f t="shared" si="14"/>
        <v>117268.26</v>
      </c>
      <c r="R114" s="7">
        <f t="shared" si="15"/>
        <v>117268.26</v>
      </c>
    </row>
    <row r="115" spans="1:20" ht="27.6" x14ac:dyDescent="0.3">
      <c r="A115" s="109">
        <v>4.5999999999999996</v>
      </c>
      <c r="B115" s="109"/>
      <c r="C115" s="109"/>
      <c r="D115" s="109"/>
      <c r="E115" s="149" t="s">
        <v>121</v>
      </c>
      <c r="F115" s="17" t="s">
        <v>16</v>
      </c>
      <c r="G115" s="5">
        <v>1</v>
      </c>
      <c r="H115" s="5"/>
      <c r="I115" s="5"/>
      <c r="J115" s="5"/>
      <c r="K115" s="5"/>
      <c r="L115" s="5">
        <v>70630.376000000004</v>
      </c>
      <c r="M115" s="100"/>
      <c r="N115" s="393">
        <f t="shared" si="16"/>
        <v>72847.66</v>
      </c>
      <c r="O115" s="393"/>
      <c r="P115" s="102"/>
      <c r="Q115" s="6">
        <f t="shared" si="14"/>
        <v>72847.66</v>
      </c>
      <c r="R115" s="7">
        <f t="shared" si="15"/>
        <v>72847.66</v>
      </c>
    </row>
    <row r="116" spans="1:20" ht="18" x14ac:dyDescent="0.3">
      <c r="A116" s="109">
        <v>4.7</v>
      </c>
      <c r="B116" s="109"/>
      <c r="C116" s="109"/>
      <c r="D116" s="109"/>
      <c r="E116" s="149" t="s">
        <v>122</v>
      </c>
      <c r="F116" s="17" t="s">
        <v>12</v>
      </c>
      <c r="G116" s="5">
        <v>1</v>
      </c>
      <c r="H116" s="5"/>
      <c r="I116" s="5"/>
      <c r="J116" s="5"/>
      <c r="K116" s="5"/>
      <c r="L116" s="5">
        <v>31472.735799999999</v>
      </c>
      <c r="M116" s="100"/>
      <c r="N116" s="393">
        <f t="shared" si="16"/>
        <v>32460.75</v>
      </c>
      <c r="O116" s="393"/>
      <c r="P116" s="102"/>
      <c r="Q116" s="6">
        <f t="shared" si="14"/>
        <v>32460.75</v>
      </c>
      <c r="R116" s="7">
        <f t="shared" si="15"/>
        <v>32460.75</v>
      </c>
    </row>
    <row r="117" spans="1:20" ht="18" x14ac:dyDescent="0.3">
      <c r="A117" s="109">
        <v>4.8</v>
      </c>
      <c r="B117" s="109"/>
      <c r="C117" s="109"/>
      <c r="D117" s="109"/>
      <c r="E117" s="149" t="s">
        <v>123</v>
      </c>
      <c r="F117" s="17" t="s">
        <v>12</v>
      </c>
      <c r="G117" s="5">
        <v>1</v>
      </c>
      <c r="H117" s="5"/>
      <c r="I117" s="5"/>
      <c r="J117" s="5"/>
      <c r="K117" s="5"/>
      <c r="L117" s="5">
        <v>74752.383000000002</v>
      </c>
      <c r="M117" s="100"/>
      <c r="N117" s="393">
        <f t="shared" si="16"/>
        <v>77099.070000000007</v>
      </c>
      <c r="O117" s="393"/>
      <c r="P117" s="102"/>
      <c r="Q117" s="6">
        <f t="shared" si="14"/>
        <v>77099.070000000007</v>
      </c>
      <c r="R117" s="7">
        <f t="shared" si="15"/>
        <v>77099.070000000007</v>
      </c>
    </row>
    <row r="118" spans="1:20" ht="18" x14ac:dyDescent="0.3">
      <c r="A118" s="109">
        <v>4.9000000000000004</v>
      </c>
      <c r="B118" s="109"/>
      <c r="C118" s="109"/>
      <c r="D118" s="109"/>
      <c r="E118" s="149" t="s">
        <v>124</v>
      </c>
      <c r="F118" s="17" t="s">
        <v>16</v>
      </c>
      <c r="G118" s="5">
        <v>1</v>
      </c>
      <c r="H118" s="5"/>
      <c r="I118" s="5"/>
      <c r="J118" s="5"/>
      <c r="K118" s="5"/>
      <c r="L118" s="5">
        <v>43982.813099999999</v>
      </c>
      <c r="M118" s="100"/>
      <c r="N118" s="393">
        <f t="shared" si="16"/>
        <v>45363.56</v>
      </c>
      <c r="O118" s="393"/>
      <c r="P118" s="102"/>
      <c r="Q118" s="6">
        <f t="shared" si="14"/>
        <v>45363.56</v>
      </c>
      <c r="R118" s="7">
        <f t="shared" si="15"/>
        <v>45363.56</v>
      </c>
    </row>
    <row r="119" spans="1:20" ht="41.4" x14ac:dyDescent="0.3">
      <c r="A119" s="144">
        <v>4.0999999999999996</v>
      </c>
      <c r="B119" s="109"/>
      <c r="C119" s="109"/>
      <c r="D119" s="109"/>
      <c r="E119" s="149" t="s">
        <v>125</v>
      </c>
      <c r="F119" s="17" t="s">
        <v>12</v>
      </c>
      <c r="G119" s="5">
        <v>1</v>
      </c>
      <c r="H119" s="5"/>
      <c r="I119" s="5"/>
      <c r="J119" s="5"/>
      <c r="K119" s="5"/>
      <c r="L119" s="99"/>
      <c r="M119" s="100"/>
      <c r="N119" s="394">
        <f t="shared" si="16"/>
        <v>0</v>
      </c>
      <c r="O119" s="394"/>
      <c r="P119" s="102"/>
      <c r="Q119" s="141">
        <f t="shared" si="14"/>
        <v>0</v>
      </c>
      <c r="R119" s="142">
        <f t="shared" si="15"/>
        <v>0</v>
      </c>
    </row>
    <row r="120" spans="1:20" ht="41.4" x14ac:dyDescent="0.3">
      <c r="A120" s="109">
        <v>4.1100000000000003</v>
      </c>
      <c r="B120" s="109"/>
      <c r="C120" s="109"/>
      <c r="D120" s="109"/>
      <c r="E120" s="149" t="s">
        <v>126</v>
      </c>
      <c r="F120" s="17" t="s">
        <v>12</v>
      </c>
      <c r="G120" s="5">
        <v>1</v>
      </c>
      <c r="H120" s="5"/>
      <c r="I120" s="5"/>
      <c r="J120" s="5"/>
      <c r="K120" s="5"/>
      <c r="L120" s="5">
        <v>232840.62240000002</v>
      </c>
      <c r="M120" s="100"/>
      <c r="N120" s="393">
        <f t="shared" si="16"/>
        <v>240150.14</v>
      </c>
      <c r="O120" s="393"/>
      <c r="P120" s="102"/>
      <c r="Q120" s="6">
        <f t="shared" si="14"/>
        <v>240150.14</v>
      </c>
      <c r="R120" s="7">
        <f t="shared" si="15"/>
        <v>240150.14</v>
      </c>
    </row>
    <row r="121" spans="1:20" ht="41.4" x14ac:dyDescent="0.3">
      <c r="A121" s="109">
        <v>4.12</v>
      </c>
      <c r="B121" s="109"/>
      <c r="C121" s="109"/>
      <c r="D121" s="109"/>
      <c r="E121" s="149" t="s">
        <v>127</v>
      </c>
      <c r="F121" s="17" t="s">
        <v>12</v>
      </c>
      <c r="G121" s="5">
        <v>1</v>
      </c>
      <c r="H121" s="5"/>
      <c r="I121" s="5"/>
      <c r="J121" s="5"/>
      <c r="K121" s="5"/>
      <c r="L121" s="5">
        <v>476001.95160000003</v>
      </c>
      <c r="M121" s="100"/>
      <c r="N121" s="393">
        <f t="shared" si="16"/>
        <v>490944.99</v>
      </c>
      <c r="O121" s="393"/>
      <c r="P121" s="102"/>
      <c r="Q121" s="6">
        <f t="shared" si="14"/>
        <v>490944.99</v>
      </c>
      <c r="R121" s="7">
        <f t="shared" si="15"/>
        <v>490944.99</v>
      </c>
    </row>
    <row r="122" spans="1:20" ht="27.6" x14ac:dyDescent="0.3">
      <c r="A122" s="109">
        <v>4.13</v>
      </c>
      <c r="B122" s="109"/>
      <c r="C122" s="109"/>
      <c r="D122" s="109"/>
      <c r="E122" s="149" t="s">
        <v>128</v>
      </c>
      <c r="F122" s="17" t="s">
        <v>12</v>
      </c>
      <c r="G122" s="5">
        <v>1</v>
      </c>
      <c r="H122" s="5"/>
      <c r="I122" s="5"/>
      <c r="J122" s="5"/>
      <c r="K122" s="5"/>
      <c r="L122" s="99"/>
      <c r="M122" s="100"/>
      <c r="N122" s="394">
        <f t="shared" si="16"/>
        <v>0</v>
      </c>
      <c r="O122" s="394"/>
      <c r="P122" s="102"/>
      <c r="Q122" s="141"/>
      <c r="R122" s="142">
        <f t="shared" si="15"/>
        <v>0</v>
      </c>
    </row>
    <row r="123" spans="1:20" ht="18" x14ac:dyDescent="0.3">
      <c r="A123" s="109">
        <v>4.1399999999999997</v>
      </c>
      <c r="B123" s="109"/>
      <c r="C123" s="109"/>
      <c r="D123" s="109"/>
      <c r="E123" s="149" t="s">
        <v>129</v>
      </c>
      <c r="F123" s="17" t="s">
        <v>12</v>
      </c>
      <c r="G123" s="5">
        <v>1</v>
      </c>
      <c r="H123" s="5"/>
      <c r="I123" s="5"/>
      <c r="J123" s="5"/>
      <c r="K123" s="5"/>
      <c r="L123" s="99"/>
      <c r="M123" s="100"/>
      <c r="N123" s="394">
        <f t="shared" si="16"/>
        <v>0</v>
      </c>
      <c r="O123" s="394"/>
      <c r="P123" s="102"/>
      <c r="Q123" s="141"/>
      <c r="R123" s="142">
        <f t="shared" si="15"/>
        <v>0</v>
      </c>
    </row>
    <row r="124" spans="1:20" ht="18" x14ac:dyDescent="0.3">
      <c r="A124" s="109">
        <v>4.1500000000000004</v>
      </c>
      <c r="B124" s="109"/>
      <c r="C124" s="109"/>
      <c r="D124" s="109"/>
      <c r="E124" s="149" t="s">
        <v>130</v>
      </c>
      <c r="F124" s="17" t="s">
        <v>16</v>
      </c>
      <c r="G124" s="5">
        <v>1</v>
      </c>
      <c r="H124" s="5"/>
      <c r="I124" s="5"/>
      <c r="J124" s="5"/>
      <c r="K124" s="5"/>
      <c r="L124" s="99"/>
      <c r="M124" s="100"/>
      <c r="N124" s="394">
        <f t="shared" si="16"/>
        <v>0</v>
      </c>
      <c r="O124" s="394"/>
      <c r="P124" s="102"/>
      <c r="Q124" s="141"/>
      <c r="R124" s="142">
        <f t="shared" si="15"/>
        <v>0</v>
      </c>
    </row>
    <row r="125" spans="1:20" ht="18" x14ac:dyDescent="0.3">
      <c r="A125" s="109">
        <v>4.16</v>
      </c>
      <c r="B125" s="109"/>
      <c r="C125" s="109"/>
      <c r="D125" s="109"/>
      <c r="E125" s="149" t="s">
        <v>131</v>
      </c>
      <c r="F125" s="17" t="s">
        <v>12</v>
      </c>
      <c r="G125" s="5">
        <v>1</v>
      </c>
      <c r="H125" s="5"/>
      <c r="I125" s="5"/>
      <c r="J125" s="5"/>
      <c r="K125" s="5"/>
      <c r="L125" s="99"/>
      <c r="M125" s="100"/>
      <c r="N125" s="394">
        <f t="shared" si="16"/>
        <v>0</v>
      </c>
      <c r="O125" s="394"/>
      <c r="P125" s="102"/>
      <c r="Q125" s="141"/>
      <c r="R125" s="142">
        <f t="shared" si="15"/>
        <v>0</v>
      </c>
    </row>
    <row r="126" spans="1:20" ht="27.6" x14ac:dyDescent="0.3">
      <c r="A126" s="109">
        <v>4.17</v>
      </c>
      <c r="B126" s="109"/>
      <c r="C126" s="109"/>
      <c r="D126" s="109"/>
      <c r="E126" s="149" t="s">
        <v>507</v>
      </c>
      <c r="F126" s="17" t="s">
        <v>12</v>
      </c>
      <c r="G126" s="5">
        <v>1</v>
      </c>
      <c r="H126" s="5"/>
      <c r="I126" s="5"/>
      <c r="J126" s="5"/>
      <c r="K126" s="5"/>
      <c r="L126" s="99"/>
      <c r="M126" s="100"/>
      <c r="N126" s="394">
        <f t="shared" si="16"/>
        <v>0</v>
      </c>
      <c r="O126" s="394"/>
      <c r="P126" s="102"/>
      <c r="Q126" s="141"/>
      <c r="R126" s="142">
        <f t="shared" si="15"/>
        <v>0</v>
      </c>
    </row>
    <row r="127" spans="1:20" ht="41.4" x14ac:dyDescent="0.3">
      <c r="A127" s="109">
        <v>4.18</v>
      </c>
      <c r="B127" s="109"/>
      <c r="C127" s="109"/>
      <c r="D127" s="109"/>
      <c r="E127" s="149" t="s">
        <v>132</v>
      </c>
      <c r="F127" s="17" t="s">
        <v>12</v>
      </c>
      <c r="G127" s="5">
        <v>1</v>
      </c>
      <c r="H127" s="5"/>
      <c r="I127" s="5"/>
      <c r="J127" s="5"/>
      <c r="K127" s="5"/>
      <c r="L127" s="99"/>
      <c r="M127" s="100"/>
      <c r="N127" s="394">
        <f t="shared" si="16"/>
        <v>0</v>
      </c>
      <c r="O127" s="394"/>
      <c r="P127" s="102"/>
      <c r="Q127" s="141"/>
      <c r="R127" s="142">
        <f t="shared" si="15"/>
        <v>0</v>
      </c>
      <c r="T127" s="78" t="s">
        <v>81</v>
      </c>
    </row>
    <row r="128" spans="1:20" x14ac:dyDescent="0.3">
      <c r="A128" s="350" t="s">
        <v>84</v>
      </c>
      <c r="B128" s="351"/>
      <c r="C128" s="351"/>
      <c r="D128" s="9"/>
      <c r="E128" s="10"/>
      <c r="F128" s="11"/>
      <c r="G128" s="5"/>
      <c r="H128" s="5"/>
      <c r="I128" s="5"/>
      <c r="J128" s="5"/>
      <c r="K128" s="5"/>
      <c r="L128" s="5"/>
      <c r="M128" s="100"/>
      <c r="N128" s="5"/>
      <c r="O128" s="5"/>
      <c r="P128" s="102"/>
      <c r="Q128" s="6"/>
      <c r="R128" s="12">
        <f>ROUND(SUM(R110:R127),2)</f>
        <v>1497243.05</v>
      </c>
    </row>
    <row r="129" spans="1:22" x14ac:dyDescent="0.3">
      <c r="A129" s="1">
        <v>5</v>
      </c>
      <c r="B129" s="1"/>
      <c r="C129" s="1"/>
      <c r="D129" s="1"/>
      <c r="E129" s="14" t="s">
        <v>133</v>
      </c>
      <c r="F129" s="1"/>
      <c r="G129" s="1"/>
      <c r="H129" s="1"/>
      <c r="I129" s="1"/>
      <c r="J129" s="1"/>
      <c r="K129" s="1"/>
      <c r="L129" s="1"/>
      <c r="M129" s="101"/>
      <c r="N129" s="1"/>
      <c r="O129" s="1"/>
      <c r="P129" s="103"/>
      <c r="Q129" s="1"/>
      <c r="R129" s="1"/>
    </row>
    <row r="130" spans="1:22" ht="18" x14ac:dyDescent="0.3">
      <c r="A130" s="17">
        <v>5.0999999999999996</v>
      </c>
      <c r="B130" s="17"/>
      <c r="C130" s="17"/>
      <c r="D130" s="17"/>
      <c r="E130" s="19" t="s">
        <v>134</v>
      </c>
      <c r="F130" s="17" t="s">
        <v>18</v>
      </c>
      <c r="G130" s="5">
        <v>1</v>
      </c>
      <c r="H130" s="5"/>
      <c r="I130" s="5"/>
      <c r="J130" s="5"/>
      <c r="K130" s="5"/>
      <c r="L130" s="5">
        <v>1089688.9210999999</v>
      </c>
      <c r="M130" s="100"/>
      <c r="N130" s="393">
        <f t="shared" ref="N130" si="17">ROUND($O$7/$N$7*L130,2)</f>
        <v>1123897.32</v>
      </c>
      <c r="O130" s="393"/>
      <c r="P130" s="102"/>
      <c r="Q130" s="6">
        <f>N130</f>
        <v>1123897.32</v>
      </c>
      <c r="R130" s="7">
        <f>ROUND((Q130*$G130),2)</f>
        <v>1123897.32</v>
      </c>
    </row>
    <row r="131" spans="1:22" ht="18" x14ac:dyDescent="0.3">
      <c r="A131" s="17">
        <v>5.2</v>
      </c>
      <c r="B131" s="17"/>
      <c r="C131" s="17"/>
      <c r="D131" s="17"/>
      <c r="E131" s="19" t="s">
        <v>135</v>
      </c>
      <c r="F131" s="17" t="s">
        <v>18</v>
      </c>
      <c r="G131" s="5">
        <v>1</v>
      </c>
      <c r="H131" s="5"/>
      <c r="I131" s="5"/>
      <c r="J131" s="5"/>
      <c r="K131" s="5"/>
      <c r="L131" s="5">
        <v>424592.39439999999</v>
      </c>
      <c r="M131" s="100"/>
      <c r="N131" s="393">
        <f t="shared" ref="N131:N149" si="18">ROUND($O$7/$N$7*L131,2)</f>
        <v>437921.54</v>
      </c>
      <c r="O131" s="393"/>
      <c r="P131" s="102"/>
      <c r="Q131" s="6">
        <f t="shared" ref="Q131:Q144" si="19">N131</f>
        <v>437921.54</v>
      </c>
      <c r="R131" s="7">
        <f t="shared" ref="R131:R149" si="20">ROUND((Q131*$G131),2)</f>
        <v>437921.54</v>
      </c>
      <c r="V131" s="78" t="s">
        <v>81</v>
      </c>
    </row>
    <row r="132" spans="1:22" ht="18" x14ac:dyDescent="0.3">
      <c r="A132" s="17">
        <v>5.3</v>
      </c>
      <c r="B132" s="17"/>
      <c r="C132" s="17"/>
      <c r="D132" s="17"/>
      <c r="E132" s="19" t="s">
        <v>136</v>
      </c>
      <c r="F132" s="17" t="s">
        <v>18</v>
      </c>
      <c r="G132" s="5">
        <v>1</v>
      </c>
      <c r="H132" s="5"/>
      <c r="I132" s="5"/>
      <c r="J132" s="5"/>
      <c r="K132" s="5"/>
      <c r="L132" s="5">
        <v>990717.96409999998</v>
      </c>
      <c r="M132" s="100"/>
      <c r="N132" s="393">
        <f t="shared" si="18"/>
        <v>1021819.38</v>
      </c>
      <c r="O132" s="393"/>
      <c r="P132" s="102"/>
      <c r="Q132" s="6">
        <f t="shared" si="19"/>
        <v>1021819.38</v>
      </c>
      <c r="R132" s="7">
        <f t="shared" si="20"/>
        <v>1021819.38</v>
      </c>
    </row>
    <row r="133" spans="1:22" ht="18" x14ac:dyDescent="0.3">
      <c r="A133" s="17">
        <v>5.4</v>
      </c>
      <c r="B133" s="17"/>
      <c r="C133" s="17"/>
      <c r="D133" s="17"/>
      <c r="E133" s="19" t="s">
        <v>137</v>
      </c>
      <c r="F133" s="17" t="s">
        <v>18</v>
      </c>
      <c r="G133" s="5">
        <v>1</v>
      </c>
      <c r="H133" s="5"/>
      <c r="I133" s="5"/>
      <c r="J133" s="5"/>
      <c r="K133" s="5"/>
      <c r="L133" s="5">
        <v>843007.48349999997</v>
      </c>
      <c r="M133" s="100"/>
      <c r="N133" s="393">
        <f t="shared" si="18"/>
        <v>869471.86</v>
      </c>
      <c r="O133" s="393"/>
      <c r="P133" s="102"/>
      <c r="Q133" s="6">
        <f t="shared" si="19"/>
        <v>869471.86</v>
      </c>
      <c r="R133" s="7">
        <f t="shared" si="20"/>
        <v>869471.86</v>
      </c>
    </row>
    <row r="134" spans="1:22" ht="18" x14ac:dyDescent="0.3">
      <c r="A134" s="17">
        <v>5.5</v>
      </c>
      <c r="B134" s="17"/>
      <c r="C134" s="17"/>
      <c r="D134" s="17"/>
      <c r="E134" s="19" t="s">
        <v>138</v>
      </c>
      <c r="F134" s="17" t="s">
        <v>18</v>
      </c>
      <c r="G134" s="5">
        <v>1</v>
      </c>
      <c r="H134" s="5"/>
      <c r="I134" s="5"/>
      <c r="J134" s="5"/>
      <c r="K134" s="5"/>
      <c r="L134" s="5">
        <v>1706731.9745</v>
      </c>
      <c r="M134" s="100"/>
      <c r="N134" s="393">
        <f t="shared" si="18"/>
        <v>1760311.08</v>
      </c>
      <c r="O134" s="393"/>
      <c r="P134" s="102"/>
      <c r="Q134" s="6">
        <f t="shared" si="19"/>
        <v>1760311.08</v>
      </c>
      <c r="R134" s="7">
        <f t="shared" si="20"/>
        <v>1760311.08</v>
      </c>
    </row>
    <row r="135" spans="1:22" ht="18" x14ac:dyDescent="0.3">
      <c r="A135" s="17">
        <v>5.6</v>
      </c>
      <c r="B135" s="17"/>
      <c r="C135" s="17"/>
      <c r="D135" s="17"/>
      <c r="E135" s="19" t="s">
        <v>139</v>
      </c>
      <c r="F135" s="17" t="s">
        <v>12</v>
      </c>
      <c r="G135" s="5">
        <v>1</v>
      </c>
      <c r="H135" s="5"/>
      <c r="I135" s="5"/>
      <c r="J135" s="5"/>
      <c r="K135" s="5"/>
      <c r="L135" s="5">
        <v>78166.945200000002</v>
      </c>
      <c r="M135" s="100"/>
      <c r="N135" s="393">
        <f t="shared" si="18"/>
        <v>80620.83</v>
      </c>
      <c r="O135" s="393"/>
      <c r="P135" s="102"/>
      <c r="Q135" s="6">
        <f t="shared" si="19"/>
        <v>80620.83</v>
      </c>
      <c r="R135" s="7">
        <f t="shared" si="20"/>
        <v>80620.83</v>
      </c>
    </row>
    <row r="136" spans="1:22" ht="18" x14ac:dyDescent="0.3">
      <c r="A136" s="17">
        <v>5.7</v>
      </c>
      <c r="B136" s="17"/>
      <c r="C136" s="17"/>
      <c r="D136" s="17"/>
      <c r="E136" s="19" t="s">
        <v>140</v>
      </c>
      <c r="F136" s="17" t="s">
        <v>16</v>
      </c>
      <c r="G136" s="5">
        <v>1</v>
      </c>
      <c r="H136" s="5"/>
      <c r="I136" s="5"/>
      <c r="J136" s="5"/>
      <c r="K136" s="5"/>
      <c r="L136" s="5">
        <v>1113953.1366999999</v>
      </c>
      <c r="M136" s="100"/>
      <c r="N136" s="393">
        <f t="shared" si="18"/>
        <v>1148923.25</v>
      </c>
      <c r="O136" s="393"/>
      <c r="P136" s="102"/>
      <c r="Q136" s="6">
        <f t="shared" si="19"/>
        <v>1148923.25</v>
      </c>
      <c r="R136" s="7">
        <f t="shared" si="20"/>
        <v>1148923.25</v>
      </c>
    </row>
    <row r="137" spans="1:22" ht="18" x14ac:dyDescent="0.3">
      <c r="A137" s="17">
        <v>5.8</v>
      </c>
      <c r="B137" s="17"/>
      <c r="C137" s="17"/>
      <c r="D137" s="17"/>
      <c r="E137" s="19" t="s">
        <v>141</v>
      </c>
      <c r="F137" s="17" t="s">
        <v>16</v>
      </c>
      <c r="G137" s="5">
        <v>1</v>
      </c>
      <c r="H137" s="5"/>
      <c r="I137" s="5"/>
      <c r="J137" s="5"/>
      <c r="K137" s="5"/>
      <c r="L137" s="5">
        <v>1590417.2095000001</v>
      </c>
      <c r="M137" s="100"/>
      <c r="N137" s="393">
        <f t="shared" si="18"/>
        <v>1640344.87</v>
      </c>
      <c r="O137" s="393"/>
      <c r="P137" s="102"/>
      <c r="Q137" s="6">
        <f t="shared" si="19"/>
        <v>1640344.87</v>
      </c>
      <c r="R137" s="7">
        <f t="shared" si="20"/>
        <v>1640344.87</v>
      </c>
    </row>
    <row r="138" spans="1:22" ht="18" x14ac:dyDescent="0.3">
      <c r="A138" s="17">
        <v>5.9</v>
      </c>
      <c r="B138" s="17"/>
      <c r="C138" s="17"/>
      <c r="D138" s="17"/>
      <c r="E138" s="19" t="s">
        <v>142</v>
      </c>
      <c r="F138" s="17" t="s">
        <v>12</v>
      </c>
      <c r="G138" s="5">
        <v>1</v>
      </c>
      <c r="H138" s="5"/>
      <c r="I138" s="5"/>
      <c r="J138" s="5"/>
      <c r="K138" s="5"/>
      <c r="L138" s="5">
        <v>1372373.0233</v>
      </c>
      <c r="M138" s="100"/>
      <c r="N138" s="393">
        <f t="shared" si="18"/>
        <v>1415455.67</v>
      </c>
      <c r="O138" s="393"/>
      <c r="P138" s="102"/>
      <c r="Q138" s="6">
        <f t="shared" si="19"/>
        <v>1415455.67</v>
      </c>
      <c r="R138" s="7">
        <f t="shared" si="20"/>
        <v>1415455.67</v>
      </c>
    </row>
    <row r="139" spans="1:22" ht="18" x14ac:dyDescent="0.3">
      <c r="A139" s="17">
        <v>5.0999999999999996</v>
      </c>
      <c r="B139" s="17"/>
      <c r="C139" s="17"/>
      <c r="D139" s="17"/>
      <c r="E139" s="19" t="s">
        <v>143</v>
      </c>
      <c r="F139" s="17" t="s">
        <v>16</v>
      </c>
      <c r="G139" s="5">
        <v>1</v>
      </c>
      <c r="H139" s="5"/>
      <c r="I139" s="5"/>
      <c r="J139" s="5"/>
      <c r="K139" s="5"/>
      <c r="L139" s="5">
        <v>803436.21629999997</v>
      </c>
      <c r="M139" s="100"/>
      <c r="N139" s="393">
        <f t="shared" si="18"/>
        <v>828658.33</v>
      </c>
      <c r="O139" s="393"/>
      <c r="P139" s="102"/>
      <c r="Q139" s="6">
        <f t="shared" si="19"/>
        <v>828658.33</v>
      </c>
      <c r="R139" s="7">
        <f t="shared" si="20"/>
        <v>828658.33</v>
      </c>
      <c r="V139" s="78" t="s">
        <v>480</v>
      </c>
    </row>
    <row r="140" spans="1:22" ht="18" x14ac:dyDescent="0.3">
      <c r="A140" s="17">
        <v>5.1100000000000003</v>
      </c>
      <c r="B140" s="17"/>
      <c r="C140" s="17"/>
      <c r="D140" s="17"/>
      <c r="E140" s="19" t="s">
        <v>144</v>
      </c>
      <c r="F140" s="17" t="s">
        <v>18</v>
      </c>
      <c r="G140" s="5">
        <v>1</v>
      </c>
      <c r="H140" s="5"/>
      <c r="I140" s="5"/>
      <c r="J140" s="5"/>
      <c r="K140" s="5"/>
      <c r="L140" s="5">
        <v>261132.70919999998</v>
      </c>
      <c r="M140" s="100"/>
      <c r="N140" s="393">
        <f t="shared" si="18"/>
        <v>269330.40000000002</v>
      </c>
      <c r="O140" s="393"/>
      <c r="P140" s="102"/>
      <c r="Q140" s="6">
        <f t="shared" si="19"/>
        <v>269330.40000000002</v>
      </c>
      <c r="R140" s="7">
        <f t="shared" si="20"/>
        <v>269330.40000000002</v>
      </c>
    </row>
    <row r="141" spans="1:22" ht="27.6" x14ac:dyDescent="0.3">
      <c r="A141" s="109">
        <v>5.12</v>
      </c>
      <c r="B141" s="109"/>
      <c r="C141" s="109"/>
      <c r="D141" s="109"/>
      <c r="E141" s="149" t="s">
        <v>145</v>
      </c>
      <c r="F141" s="17" t="s">
        <v>12</v>
      </c>
      <c r="G141" s="5">
        <v>1</v>
      </c>
      <c r="H141" s="5"/>
      <c r="I141" s="5"/>
      <c r="J141" s="5"/>
      <c r="K141" s="5"/>
      <c r="L141" s="5">
        <v>694767.8456</v>
      </c>
      <c r="M141" s="100"/>
      <c r="N141" s="393">
        <f t="shared" si="18"/>
        <v>716578.56</v>
      </c>
      <c r="O141" s="393"/>
      <c r="P141" s="102"/>
      <c r="Q141" s="6">
        <f t="shared" si="19"/>
        <v>716578.56</v>
      </c>
      <c r="R141" s="7">
        <f t="shared" si="20"/>
        <v>716578.56</v>
      </c>
    </row>
    <row r="142" spans="1:22" ht="41.4" x14ac:dyDescent="0.3">
      <c r="A142" s="109">
        <v>5.13</v>
      </c>
      <c r="B142" s="109"/>
      <c r="C142" s="109"/>
      <c r="D142" s="109"/>
      <c r="E142" s="149" t="s">
        <v>146</v>
      </c>
      <c r="F142" s="17" t="s">
        <v>16</v>
      </c>
      <c r="G142" s="5">
        <v>1</v>
      </c>
      <c r="H142" s="5"/>
      <c r="I142" s="5"/>
      <c r="J142" s="5"/>
      <c r="K142" s="5"/>
      <c r="L142" s="5">
        <v>513460.86849999998</v>
      </c>
      <c r="M142" s="100"/>
      <c r="N142" s="393">
        <f t="shared" si="18"/>
        <v>529579.85</v>
      </c>
      <c r="O142" s="393"/>
      <c r="P142" s="102"/>
      <c r="Q142" s="6">
        <f t="shared" si="19"/>
        <v>529579.85</v>
      </c>
      <c r="R142" s="7">
        <f t="shared" si="20"/>
        <v>529579.85</v>
      </c>
    </row>
    <row r="143" spans="1:22" ht="55.2" x14ac:dyDescent="0.3">
      <c r="A143" s="109">
        <v>5.14</v>
      </c>
      <c r="B143" s="109"/>
      <c r="C143" s="109"/>
      <c r="D143" s="109"/>
      <c r="E143" s="149" t="s">
        <v>147</v>
      </c>
      <c r="F143" s="17" t="s">
        <v>12</v>
      </c>
      <c r="G143" s="5">
        <v>1</v>
      </c>
      <c r="H143" s="5"/>
      <c r="I143" s="5"/>
      <c r="J143" s="5"/>
      <c r="K143" s="5"/>
      <c r="L143" s="5">
        <v>831793.9129</v>
      </c>
      <c r="M143" s="100"/>
      <c r="N143" s="393">
        <f t="shared" si="18"/>
        <v>857906.26</v>
      </c>
      <c r="O143" s="393"/>
      <c r="P143" s="102"/>
      <c r="Q143" s="6">
        <f t="shared" si="19"/>
        <v>857906.26</v>
      </c>
      <c r="R143" s="7">
        <f t="shared" si="20"/>
        <v>857906.26</v>
      </c>
    </row>
    <row r="144" spans="1:22" ht="27.6" x14ac:dyDescent="0.3">
      <c r="A144" s="109">
        <v>5.15</v>
      </c>
      <c r="B144" s="109"/>
      <c r="C144" s="109"/>
      <c r="D144" s="109"/>
      <c r="E144" s="149" t="s">
        <v>148</v>
      </c>
      <c r="F144" s="17" t="s">
        <v>12</v>
      </c>
      <c r="G144" s="5">
        <v>1</v>
      </c>
      <c r="H144" s="5"/>
      <c r="I144" s="5"/>
      <c r="J144" s="5"/>
      <c r="K144" s="5"/>
      <c r="L144" s="99"/>
      <c r="M144" s="100"/>
      <c r="N144" s="394">
        <f t="shared" si="18"/>
        <v>0</v>
      </c>
      <c r="O144" s="394"/>
      <c r="P144" s="102"/>
      <c r="Q144" s="141">
        <f t="shared" si="19"/>
        <v>0</v>
      </c>
      <c r="R144" s="142">
        <f t="shared" si="20"/>
        <v>0</v>
      </c>
    </row>
    <row r="145" spans="1:18" ht="18" x14ac:dyDescent="0.3">
      <c r="A145" s="109">
        <v>5.16</v>
      </c>
      <c r="B145" s="109"/>
      <c r="C145" s="109"/>
      <c r="D145" s="109"/>
      <c r="E145" s="149" t="s">
        <v>149</v>
      </c>
      <c r="F145" s="17" t="s">
        <v>12</v>
      </c>
      <c r="G145" s="5">
        <v>1</v>
      </c>
      <c r="H145" s="5"/>
      <c r="I145" s="5"/>
      <c r="J145" s="5"/>
      <c r="K145" s="5"/>
      <c r="L145" s="99"/>
      <c r="M145" s="100"/>
      <c r="N145" s="394">
        <f t="shared" si="18"/>
        <v>0</v>
      </c>
      <c r="O145" s="394"/>
      <c r="P145" s="102"/>
      <c r="Q145" s="141"/>
      <c r="R145" s="142">
        <f t="shared" si="20"/>
        <v>0</v>
      </c>
    </row>
    <row r="146" spans="1:18" ht="41.4" x14ac:dyDescent="0.3">
      <c r="A146" s="109">
        <v>5.17</v>
      </c>
      <c r="B146" s="109"/>
      <c r="C146" s="109"/>
      <c r="D146" s="109"/>
      <c r="E146" s="149" t="s">
        <v>150</v>
      </c>
      <c r="F146" s="17" t="s">
        <v>18</v>
      </c>
      <c r="G146" s="5">
        <v>1</v>
      </c>
      <c r="H146" s="5"/>
      <c r="I146" s="5"/>
      <c r="J146" s="5"/>
      <c r="K146" s="5"/>
      <c r="L146" s="99"/>
      <c r="M146" s="100"/>
      <c r="N146" s="394">
        <f t="shared" si="18"/>
        <v>0</v>
      </c>
      <c r="O146" s="394"/>
      <c r="P146" s="102"/>
      <c r="Q146" s="141"/>
      <c r="R146" s="142">
        <f t="shared" si="20"/>
        <v>0</v>
      </c>
    </row>
    <row r="147" spans="1:18" ht="27.6" x14ac:dyDescent="0.3">
      <c r="A147" s="109">
        <v>5.18</v>
      </c>
      <c r="B147" s="109"/>
      <c r="C147" s="109"/>
      <c r="D147" s="109"/>
      <c r="E147" s="149" t="s">
        <v>151</v>
      </c>
      <c r="F147" s="17" t="s">
        <v>12</v>
      </c>
      <c r="G147" s="5">
        <v>1</v>
      </c>
      <c r="H147" s="5"/>
      <c r="I147" s="5"/>
      <c r="J147" s="5"/>
      <c r="K147" s="5"/>
      <c r="L147" s="99"/>
      <c r="M147" s="100"/>
      <c r="N147" s="394">
        <f t="shared" si="18"/>
        <v>0</v>
      </c>
      <c r="O147" s="394"/>
      <c r="P147" s="102"/>
      <c r="Q147" s="141"/>
      <c r="R147" s="142">
        <f t="shared" si="20"/>
        <v>0</v>
      </c>
    </row>
    <row r="148" spans="1:18" ht="18" x14ac:dyDescent="0.3">
      <c r="A148" s="109">
        <v>5.19</v>
      </c>
      <c r="B148" s="109"/>
      <c r="C148" s="109"/>
      <c r="D148" s="109"/>
      <c r="E148" s="149" t="s">
        <v>152</v>
      </c>
      <c r="F148" s="17" t="s">
        <v>18</v>
      </c>
      <c r="G148" s="5">
        <v>1</v>
      </c>
      <c r="H148" s="5"/>
      <c r="I148" s="5"/>
      <c r="J148" s="5"/>
      <c r="K148" s="5"/>
      <c r="L148" s="99"/>
      <c r="M148" s="100"/>
      <c r="N148" s="394">
        <f t="shared" si="18"/>
        <v>0</v>
      </c>
      <c r="O148" s="394"/>
      <c r="P148" s="102"/>
      <c r="Q148" s="141"/>
      <c r="R148" s="142">
        <f t="shared" si="20"/>
        <v>0</v>
      </c>
    </row>
    <row r="149" spans="1:18" ht="41.4" x14ac:dyDescent="0.3">
      <c r="A149" s="144">
        <v>5.2</v>
      </c>
      <c r="B149" s="109"/>
      <c r="C149" s="109"/>
      <c r="D149" s="109"/>
      <c r="E149" s="149" t="s">
        <v>153</v>
      </c>
      <c r="F149" s="17" t="s">
        <v>18</v>
      </c>
      <c r="G149" s="5">
        <v>1</v>
      </c>
      <c r="H149" s="5"/>
      <c r="I149" s="5"/>
      <c r="J149" s="5"/>
      <c r="K149" s="5"/>
      <c r="L149" s="99"/>
      <c r="M149" s="100"/>
      <c r="N149" s="394">
        <f t="shared" si="18"/>
        <v>0</v>
      </c>
      <c r="O149" s="394"/>
      <c r="P149" s="102"/>
      <c r="Q149" s="141"/>
      <c r="R149" s="142">
        <f t="shared" si="20"/>
        <v>0</v>
      </c>
    </row>
    <row r="150" spans="1:18" x14ac:dyDescent="0.3">
      <c r="A150" s="350" t="s">
        <v>84</v>
      </c>
      <c r="B150" s="351"/>
      <c r="C150" s="351"/>
      <c r="D150" s="9"/>
      <c r="E150" s="10"/>
      <c r="F150" s="11"/>
      <c r="G150" s="5"/>
      <c r="H150" s="5"/>
      <c r="I150" s="5"/>
      <c r="J150" s="5"/>
      <c r="K150" s="5"/>
      <c r="L150" s="5"/>
      <c r="M150" s="100"/>
      <c r="N150" s="5"/>
      <c r="O150" s="5"/>
      <c r="P150" s="102"/>
      <c r="Q150" s="6"/>
      <c r="R150" s="12">
        <f>ROUND(SUM(R130:R149),2)</f>
        <v>12700819.199999999</v>
      </c>
    </row>
    <row r="151" spans="1:18" ht="15" thickBot="1" x14ac:dyDescent="0.35">
      <c r="A151" s="1">
        <v>6</v>
      </c>
      <c r="B151" s="1"/>
      <c r="C151" s="1"/>
      <c r="D151" s="1"/>
      <c r="E151" s="1" t="s">
        <v>154</v>
      </c>
      <c r="F151" s="1"/>
      <c r="G151" s="1"/>
      <c r="H151" s="1"/>
      <c r="I151" s="1"/>
      <c r="J151" s="1"/>
      <c r="K151" s="1"/>
      <c r="L151" s="1"/>
      <c r="M151" s="101"/>
      <c r="N151" s="1"/>
      <c r="O151" s="1"/>
      <c r="P151" s="103"/>
      <c r="Q151" s="1"/>
      <c r="R151" s="20"/>
    </row>
    <row r="152" spans="1:18" s="78" customFormat="1" ht="57" customHeight="1" thickBot="1" x14ac:dyDescent="0.35">
      <c r="A152" s="24"/>
      <c r="B152" s="24"/>
      <c r="C152" s="24"/>
      <c r="D152" s="24"/>
      <c r="E152" s="24"/>
      <c r="F152" s="24"/>
      <c r="G152" s="24"/>
      <c r="H152" s="24"/>
      <c r="I152" s="24"/>
      <c r="J152" s="24"/>
      <c r="K152" s="24"/>
      <c r="L152" s="77" t="s">
        <v>497</v>
      </c>
      <c r="M152" s="80"/>
      <c r="N152" s="91">
        <v>45424</v>
      </c>
      <c r="O152" s="91">
        <v>46054</v>
      </c>
      <c r="P152" s="103"/>
      <c r="Q152" s="24"/>
      <c r="R152" s="25"/>
    </row>
    <row r="153" spans="1:18" s="78" customFormat="1" ht="54.75" customHeight="1" thickBot="1" x14ac:dyDescent="0.35">
      <c r="A153" s="24"/>
      <c r="B153" s="24"/>
      <c r="C153" s="24"/>
      <c r="D153" s="24"/>
      <c r="E153" s="24"/>
      <c r="F153" s="24"/>
      <c r="G153" s="24"/>
      <c r="H153" s="24"/>
      <c r="I153" s="24"/>
      <c r="J153" s="24"/>
      <c r="K153" s="24"/>
      <c r="L153" s="76" t="s">
        <v>478</v>
      </c>
      <c r="M153" s="81"/>
      <c r="N153" s="92">
        <v>1.4292</v>
      </c>
      <c r="O153" s="93">
        <v>1.5572999999999999</v>
      </c>
      <c r="P153" s="103"/>
      <c r="Q153" s="24"/>
      <c r="R153" s="25"/>
    </row>
    <row r="154" spans="1:18" ht="18" x14ac:dyDescent="0.3">
      <c r="A154" s="21">
        <v>6.1</v>
      </c>
      <c r="B154" s="17"/>
      <c r="C154" s="17"/>
      <c r="D154" s="17"/>
      <c r="E154" s="43" t="s">
        <v>155</v>
      </c>
      <c r="F154" s="22" t="s">
        <v>12</v>
      </c>
      <c r="G154" s="5">
        <v>1</v>
      </c>
      <c r="H154" s="5"/>
      <c r="I154" s="5"/>
      <c r="J154" s="5"/>
      <c r="K154" s="5"/>
      <c r="L154" s="189">
        <v>58636.872499999998</v>
      </c>
      <c r="M154" s="190"/>
      <c r="N154" s="397">
        <f>ROUND($O$153/$N$153*L154,2)</f>
        <v>63892.53</v>
      </c>
      <c r="O154" s="397"/>
      <c r="P154" s="102"/>
      <c r="Q154" s="6">
        <f>N154</f>
        <v>63892.53</v>
      </c>
      <c r="R154" s="7">
        <f>ROUND((Q154*$G154),2)</f>
        <v>63892.53</v>
      </c>
    </row>
    <row r="155" spans="1:18" ht="18" x14ac:dyDescent="0.3">
      <c r="A155" s="22">
        <v>6.2</v>
      </c>
      <c r="B155" s="17"/>
      <c r="C155" s="17"/>
      <c r="D155" s="17"/>
      <c r="E155" s="43" t="s">
        <v>156</v>
      </c>
      <c r="F155" s="22" t="s">
        <v>16</v>
      </c>
      <c r="G155" s="5">
        <v>1</v>
      </c>
      <c r="H155" s="5"/>
      <c r="I155" s="5"/>
      <c r="J155" s="5"/>
      <c r="K155" s="5"/>
      <c r="L155" s="189">
        <v>54318.162499999999</v>
      </c>
      <c r="M155" s="190"/>
      <c r="N155" s="397">
        <f t="shared" ref="N155" si="21">ROUND($O$7/$N$7*L155,2)</f>
        <v>56023.360000000001</v>
      </c>
      <c r="O155" s="397"/>
      <c r="P155" s="102"/>
      <c r="Q155" s="6">
        <f t="shared" ref="Q155:Q157" si="22">N155</f>
        <v>56023.360000000001</v>
      </c>
      <c r="R155" s="7">
        <f t="shared" ref="R155:R179" si="23">ROUND((Q155*$G155),2)</f>
        <v>56023.360000000001</v>
      </c>
    </row>
    <row r="156" spans="1:18" ht="18" x14ac:dyDescent="0.3">
      <c r="A156" s="22">
        <v>6.3</v>
      </c>
      <c r="B156" s="17"/>
      <c r="C156" s="17"/>
      <c r="D156" s="17"/>
      <c r="E156" s="43" t="s">
        <v>157</v>
      </c>
      <c r="F156" s="22" t="s">
        <v>12</v>
      </c>
      <c r="G156" s="5">
        <v>1</v>
      </c>
      <c r="H156" s="5"/>
      <c r="I156" s="5"/>
      <c r="J156" s="5"/>
      <c r="K156" s="5"/>
      <c r="L156" s="189">
        <v>47618.1875</v>
      </c>
      <c r="M156" s="190"/>
      <c r="N156" s="397">
        <f t="shared" ref="N156:N179" si="24">ROUND($O$7/$N$7*L156,2)</f>
        <v>49113.06</v>
      </c>
      <c r="O156" s="397"/>
      <c r="P156" s="102"/>
      <c r="Q156" s="6">
        <f t="shared" si="22"/>
        <v>49113.06</v>
      </c>
      <c r="R156" s="7">
        <f t="shared" si="23"/>
        <v>49113.06</v>
      </c>
    </row>
    <row r="157" spans="1:18" ht="18" x14ac:dyDescent="0.3">
      <c r="A157" s="42">
        <v>6.4</v>
      </c>
      <c r="B157" s="17"/>
      <c r="C157" s="17"/>
      <c r="D157" s="17"/>
      <c r="E157" s="43" t="s">
        <v>158</v>
      </c>
      <c r="F157" s="22" t="s">
        <v>12</v>
      </c>
      <c r="G157" s="5">
        <v>1</v>
      </c>
      <c r="H157" s="5"/>
      <c r="I157" s="5"/>
      <c r="J157" s="5"/>
      <c r="K157" s="5"/>
      <c r="L157" s="189">
        <v>115043.265</v>
      </c>
      <c r="M157" s="190"/>
      <c r="N157" s="397">
        <f t="shared" si="24"/>
        <v>118654.8</v>
      </c>
      <c r="O157" s="397"/>
      <c r="P157" s="102"/>
      <c r="Q157" s="6">
        <f t="shared" si="22"/>
        <v>118654.8</v>
      </c>
      <c r="R157" s="7">
        <f t="shared" si="23"/>
        <v>118654.8</v>
      </c>
    </row>
    <row r="158" spans="1:18" ht="18" x14ac:dyDescent="0.3">
      <c r="A158" s="42">
        <v>6.5</v>
      </c>
      <c r="B158" s="109"/>
      <c r="C158" s="109"/>
      <c r="D158" s="109"/>
      <c r="E158" s="43" t="s">
        <v>158</v>
      </c>
      <c r="F158" s="22" t="s">
        <v>16</v>
      </c>
      <c r="G158" s="5">
        <v>1</v>
      </c>
      <c r="H158" s="5"/>
      <c r="I158" s="5"/>
      <c r="J158" s="5"/>
      <c r="K158" s="5"/>
      <c r="L158" s="191"/>
      <c r="M158" s="190"/>
      <c r="N158" s="396">
        <f t="shared" si="24"/>
        <v>0</v>
      </c>
      <c r="O158" s="396"/>
      <c r="P158" s="102"/>
      <c r="Q158" s="141"/>
      <c r="R158" s="142">
        <f t="shared" si="23"/>
        <v>0</v>
      </c>
    </row>
    <row r="159" spans="1:18" ht="18" x14ac:dyDescent="0.3">
      <c r="A159" s="42">
        <v>6.6</v>
      </c>
      <c r="B159" s="109"/>
      <c r="C159" s="109"/>
      <c r="D159" s="109"/>
      <c r="E159" s="43" t="s">
        <v>159</v>
      </c>
      <c r="F159" s="22" t="s">
        <v>16</v>
      </c>
      <c r="G159" s="5">
        <v>1</v>
      </c>
      <c r="H159" s="5"/>
      <c r="I159" s="5"/>
      <c r="J159" s="5"/>
      <c r="K159" s="5"/>
      <c r="L159" s="191"/>
      <c r="M159" s="190"/>
      <c r="N159" s="396">
        <f t="shared" si="24"/>
        <v>0</v>
      </c>
      <c r="O159" s="396"/>
      <c r="P159" s="102"/>
      <c r="Q159" s="141"/>
      <c r="R159" s="142">
        <f t="shared" si="23"/>
        <v>0</v>
      </c>
    </row>
    <row r="160" spans="1:18" ht="18" x14ac:dyDescent="0.3">
      <c r="A160" s="108">
        <v>6.7</v>
      </c>
      <c r="B160" s="17"/>
      <c r="C160" s="17"/>
      <c r="D160" s="17"/>
      <c r="E160" s="43" t="s">
        <v>160</v>
      </c>
      <c r="F160" s="22" t="s">
        <v>12</v>
      </c>
      <c r="G160" s="5">
        <v>1</v>
      </c>
      <c r="H160" s="5"/>
      <c r="I160" s="5"/>
      <c r="J160" s="5"/>
      <c r="K160" s="5"/>
      <c r="L160" s="191"/>
      <c r="M160" s="190"/>
      <c r="N160" s="396">
        <f t="shared" si="24"/>
        <v>0</v>
      </c>
      <c r="O160" s="396"/>
      <c r="P160" s="102"/>
      <c r="Q160" s="141">
        <f>N160</f>
        <v>0</v>
      </c>
      <c r="R160" s="142">
        <f t="shared" si="23"/>
        <v>0</v>
      </c>
    </row>
    <row r="161" spans="1:18" ht="40.5" customHeight="1" x14ac:dyDescent="0.3">
      <c r="A161" s="108">
        <v>6.8</v>
      </c>
      <c r="B161" s="109"/>
      <c r="C161" s="109"/>
      <c r="D161" s="109"/>
      <c r="E161" s="143" t="s">
        <v>161</v>
      </c>
      <c r="F161" s="42" t="s">
        <v>12</v>
      </c>
      <c r="G161" s="83">
        <v>1</v>
      </c>
      <c r="H161" s="83"/>
      <c r="I161" s="83"/>
      <c r="J161" s="83"/>
      <c r="K161" s="5"/>
      <c r="L161" s="189">
        <v>169222.02249999999</v>
      </c>
      <c r="M161" s="190"/>
      <c r="N161" s="397">
        <f t="shared" si="24"/>
        <v>174534.38</v>
      </c>
      <c r="O161" s="397"/>
      <c r="P161" s="102"/>
      <c r="Q161" s="6">
        <f t="shared" ref="Q161:Q172" si="25">N161</f>
        <v>174534.38</v>
      </c>
      <c r="R161" s="7">
        <f t="shared" si="23"/>
        <v>174534.38</v>
      </c>
    </row>
    <row r="162" spans="1:18" ht="18" x14ac:dyDescent="0.3">
      <c r="A162" s="21">
        <v>6.9</v>
      </c>
      <c r="B162" s="17"/>
      <c r="C162" s="17"/>
      <c r="D162" s="17"/>
      <c r="E162" s="43" t="s">
        <v>162</v>
      </c>
      <c r="F162" s="42" t="s">
        <v>16</v>
      </c>
      <c r="G162" s="83">
        <v>1</v>
      </c>
      <c r="H162" s="83"/>
      <c r="I162" s="83"/>
      <c r="J162" s="83"/>
      <c r="K162" s="5" t="s">
        <v>81</v>
      </c>
      <c r="L162" s="189">
        <v>25849.67</v>
      </c>
      <c r="M162" s="190"/>
      <c r="N162" s="397">
        <f t="shared" si="24"/>
        <v>26661.16</v>
      </c>
      <c r="O162" s="397"/>
      <c r="P162" s="102"/>
      <c r="Q162" s="6">
        <f t="shared" si="25"/>
        <v>26661.16</v>
      </c>
      <c r="R162" s="7">
        <f t="shared" si="23"/>
        <v>26661.16</v>
      </c>
    </row>
    <row r="163" spans="1:18" ht="36" x14ac:dyDescent="0.3">
      <c r="A163" s="23">
        <v>6.1</v>
      </c>
      <c r="B163" s="17"/>
      <c r="C163" s="17"/>
      <c r="D163" s="17"/>
      <c r="E163" s="43" t="s">
        <v>163</v>
      </c>
      <c r="F163" s="22" t="s">
        <v>12</v>
      </c>
      <c r="G163" s="5">
        <v>1</v>
      </c>
      <c r="H163" s="5"/>
      <c r="I163" s="5"/>
      <c r="J163" s="5"/>
      <c r="K163" s="5"/>
      <c r="L163" s="191"/>
      <c r="M163" s="190"/>
      <c r="N163" s="396">
        <f t="shared" si="24"/>
        <v>0</v>
      </c>
      <c r="O163" s="396"/>
      <c r="P163" s="102"/>
      <c r="Q163" s="141">
        <f t="shared" si="25"/>
        <v>0</v>
      </c>
      <c r="R163" s="142">
        <f t="shared" si="23"/>
        <v>0</v>
      </c>
    </row>
    <row r="164" spans="1:18" ht="18" x14ac:dyDescent="0.3">
      <c r="A164" s="21">
        <v>6.11</v>
      </c>
      <c r="B164" s="17"/>
      <c r="C164" s="17"/>
      <c r="D164" s="17"/>
      <c r="E164" s="43" t="s">
        <v>164</v>
      </c>
      <c r="F164" s="22" t="s">
        <v>16</v>
      </c>
      <c r="G164" s="5">
        <v>1</v>
      </c>
      <c r="H164" s="5"/>
      <c r="I164" s="5"/>
      <c r="J164" s="5"/>
      <c r="K164" s="5"/>
      <c r="L164" s="192">
        <v>58496.044999999998</v>
      </c>
      <c r="M164" s="190"/>
      <c r="N164" s="397">
        <f t="shared" si="24"/>
        <v>60332.4</v>
      </c>
      <c r="O164" s="397"/>
      <c r="P164" s="102"/>
      <c r="Q164" s="6">
        <f t="shared" si="25"/>
        <v>60332.4</v>
      </c>
      <c r="R164" s="7">
        <f t="shared" si="23"/>
        <v>60332.4</v>
      </c>
    </row>
    <row r="165" spans="1:18" ht="18" x14ac:dyDescent="0.3">
      <c r="A165" s="23">
        <v>6.12</v>
      </c>
      <c r="B165" s="17"/>
      <c r="C165" s="17"/>
      <c r="D165" s="17"/>
      <c r="E165" s="43" t="s">
        <v>165</v>
      </c>
      <c r="F165" s="22" t="s">
        <v>12</v>
      </c>
      <c r="G165" s="5">
        <v>1</v>
      </c>
      <c r="H165" s="5"/>
      <c r="I165" s="5"/>
      <c r="J165" s="5"/>
      <c r="K165" s="5"/>
      <c r="L165" s="189">
        <v>125440.23239999999</v>
      </c>
      <c r="M165" s="190"/>
      <c r="N165" s="397">
        <f t="shared" si="24"/>
        <v>129378.15</v>
      </c>
      <c r="O165" s="397"/>
      <c r="P165" s="102"/>
      <c r="Q165" s="6">
        <f t="shared" si="25"/>
        <v>129378.15</v>
      </c>
      <c r="R165" s="7">
        <f t="shared" si="23"/>
        <v>129378.15</v>
      </c>
    </row>
    <row r="166" spans="1:18" ht="18" x14ac:dyDescent="0.3">
      <c r="A166" s="23">
        <v>6.13</v>
      </c>
      <c r="B166" s="17"/>
      <c r="C166" s="17"/>
      <c r="D166" s="17"/>
      <c r="E166" s="43" t="s">
        <v>166</v>
      </c>
      <c r="F166" s="22" t="s">
        <v>12</v>
      </c>
      <c r="G166" s="5">
        <v>1</v>
      </c>
      <c r="H166" s="5"/>
      <c r="I166" s="5"/>
      <c r="J166" s="5"/>
      <c r="K166" s="5"/>
      <c r="L166" s="189">
        <v>77024.107500000013</v>
      </c>
      <c r="M166" s="190"/>
      <c r="N166" s="397">
        <f t="shared" si="24"/>
        <v>79442.11</v>
      </c>
      <c r="O166" s="397"/>
      <c r="P166" s="102"/>
      <c r="Q166" s="6">
        <f t="shared" si="25"/>
        <v>79442.11</v>
      </c>
      <c r="R166" s="7">
        <f t="shared" si="23"/>
        <v>79442.11</v>
      </c>
    </row>
    <row r="167" spans="1:18" ht="18" x14ac:dyDescent="0.3">
      <c r="A167" s="21">
        <v>6.14</v>
      </c>
      <c r="B167" s="17"/>
      <c r="C167" s="17"/>
      <c r="D167" s="17"/>
      <c r="E167" s="43" t="s">
        <v>167</v>
      </c>
      <c r="F167" s="42" t="s">
        <v>16</v>
      </c>
      <c r="G167" s="83">
        <v>1</v>
      </c>
      <c r="H167" s="83"/>
      <c r="I167" s="83"/>
      <c r="J167" s="83"/>
      <c r="K167" s="83"/>
      <c r="L167" s="193">
        <v>110028.9525</v>
      </c>
      <c r="M167" s="190"/>
      <c r="N167" s="397">
        <f t="shared" si="24"/>
        <v>113483.07</v>
      </c>
      <c r="O167" s="397"/>
      <c r="P167" s="102"/>
      <c r="Q167" s="6">
        <f t="shared" si="25"/>
        <v>113483.07</v>
      </c>
      <c r="R167" s="7">
        <f t="shared" si="23"/>
        <v>113483.07</v>
      </c>
    </row>
    <row r="168" spans="1:18" ht="18" x14ac:dyDescent="0.3">
      <c r="A168" s="23">
        <v>6.15</v>
      </c>
      <c r="B168" s="17"/>
      <c r="C168" s="17"/>
      <c r="D168" s="17"/>
      <c r="E168" s="43" t="s">
        <v>168</v>
      </c>
      <c r="F168" s="42" t="s">
        <v>16</v>
      </c>
      <c r="G168" s="83">
        <v>1</v>
      </c>
      <c r="H168" s="83"/>
      <c r="I168" s="83"/>
      <c r="J168" s="83"/>
      <c r="K168" s="83"/>
      <c r="L168" s="193">
        <v>24256.47</v>
      </c>
      <c r="M168" s="190"/>
      <c r="N168" s="397">
        <f t="shared" si="24"/>
        <v>25017.95</v>
      </c>
      <c r="O168" s="397"/>
      <c r="P168" s="102"/>
      <c r="Q168" s="6">
        <f t="shared" si="25"/>
        <v>25017.95</v>
      </c>
      <c r="R168" s="7">
        <f t="shared" si="23"/>
        <v>25017.95</v>
      </c>
    </row>
    <row r="169" spans="1:18" ht="36" x14ac:dyDescent="0.3">
      <c r="A169" s="21">
        <v>6.16</v>
      </c>
      <c r="B169" s="17"/>
      <c r="C169" s="17"/>
      <c r="D169" s="17"/>
      <c r="E169" s="43" t="s">
        <v>169</v>
      </c>
      <c r="F169" s="42" t="s">
        <v>12</v>
      </c>
      <c r="G169" s="83">
        <v>1</v>
      </c>
      <c r="H169" s="83"/>
      <c r="I169" s="83"/>
      <c r="J169" s="83"/>
      <c r="K169" s="83"/>
      <c r="L169" s="193">
        <v>262247.83250000002</v>
      </c>
      <c r="M169" s="201"/>
      <c r="N169" s="397">
        <f t="shared" si="24"/>
        <v>270480.53000000003</v>
      </c>
      <c r="O169" s="397"/>
      <c r="P169" s="202"/>
      <c r="Q169" s="203">
        <f t="shared" si="25"/>
        <v>270480.53000000003</v>
      </c>
      <c r="R169" s="204">
        <f t="shared" si="23"/>
        <v>270480.53000000003</v>
      </c>
    </row>
    <row r="170" spans="1:18" ht="54" x14ac:dyDescent="0.3">
      <c r="A170" s="23">
        <v>6.17</v>
      </c>
      <c r="B170" s="17"/>
      <c r="C170" s="17"/>
      <c r="D170" s="17"/>
      <c r="E170" s="43" t="s">
        <v>170</v>
      </c>
      <c r="F170" s="42" t="s">
        <v>12</v>
      </c>
      <c r="G170" s="83">
        <v>1</v>
      </c>
      <c r="H170" s="83"/>
      <c r="I170" s="83"/>
      <c r="J170" s="83"/>
      <c r="K170" s="83"/>
      <c r="L170" s="193">
        <v>154079.51</v>
      </c>
      <c r="M170" s="201"/>
      <c r="N170" s="397">
        <f t="shared" si="24"/>
        <v>158916.5</v>
      </c>
      <c r="O170" s="397"/>
      <c r="P170" s="202"/>
      <c r="Q170" s="203">
        <f t="shared" si="25"/>
        <v>158916.5</v>
      </c>
      <c r="R170" s="204">
        <f t="shared" si="23"/>
        <v>158916.5</v>
      </c>
    </row>
    <row r="171" spans="1:18" ht="36" x14ac:dyDescent="0.3">
      <c r="A171" s="21">
        <v>6.18</v>
      </c>
      <c r="B171" s="17"/>
      <c r="C171" s="17"/>
      <c r="D171" s="17"/>
      <c r="E171" s="43" t="s">
        <v>171</v>
      </c>
      <c r="F171" s="22" t="s">
        <v>12</v>
      </c>
      <c r="G171" s="5">
        <v>1</v>
      </c>
      <c r="H171" s="5"/>
      <c r="I171" s="5"/>
      <c r="J171" s="5"/>
      <c r="K171" s="5"/>
      <c r="L171" s="189">
        <v>185540.23550000001</v>
      </c>
      <c r="M171" s="201"/>
      <c r="N171" s="397">
        <f t="shared" si="24"/>
        <v>191364.86</v>
      </c>
      <c r="O171" s="397"/>
      <c r="P171" s="202"/>
      <c r="Q171" s="203">
        <f t="shared" si="25"/>
        <v>191364.86</v>
      </c>
      <c r="R171" s="204">
        <f t="shared" si="23"/>
        <v>191364.86</v>
      </c>
    </row>
    <row r="172" spans="1:18" ht="18" x14ac:dyDescent="0.3">
      <c r="A172" s="23">
        <v>6.19</v>
      </c>
      <c r="B172" s="17"/>
      <c r="C172" s="17"/>
      <c r="D172" s="17"/>
      <c r="E172" s="43" t="s">
        <v>172</v>
      </c>
      <c r="F172" s="22" t="s">
        <v>16</v>
      </c>
      <c r="G172" s="5">
        <v>1</v>
      </c>
      <c r="H172" s="5"/>
      <c r="I172" s="5"/>
      <c r="J172" s="5"/>
      <c r="K172" s="5"/>
      <c r="L172" s="189">
        <v>40908.255000000005</v>
      </c>
      <c r="M172" s="201"/>
      <c r="N172" s="397">
        <f t="shared" si="24"/>
        <v>42192.480000000003</v>
      </c>
      <c r="O172" s="397"/>
      <c r="P172" s="202"/>
      <c r="Q172" s="203">
        <f t="shared" si="25"/>
        <v>42192.480000000003</v>
      </c>
      <c r="R172" s="204">
        <f t="shared" si="23"/>
        <v>42192.480000000003</v>
      </c>
    </row>
    <row r="173" spans="1:18" ht="18" x14ac:dyDescent="0.3">
      <c r="A173" s="23">
        <v>6.2</v>
      </c>
      <c r="B173" s="17"/>
      <c r="C173" s="17"/>
      <c r="D173" s="17"/>
      <c r="E173" s="43" t="s">
        <v>173</v>
      </c>
      <c r="F173" s="22" t="s">
        <v>16</v>
      </c>
      <c r="G173" s="5">
        <v>1</v>
      </c>
      <c r="H173" s="5"/>
      <c r="I173" s="5"/>
      <c r="J173" s="5"/>
      <c r="K173" s="5"/>
      <c r="L173" s="191"/>
      <c r="M173" s="201"/>
      <c r="N173" s="396">
        <f t="shared" si="24"/>
        <v>0</v>
      </c>
      <c r="O173" s="396"/>
      <c r="P173" s="202"/>
      <c r="Q173" s="205"/>
      <c r="R173" s="206">
        <f t="shared" si="23"/>
        <v>0</v>
      </c>
    </row>
    <row r="174" spans="1:18" ht="18" x14ac:dyDescent="0.3">
      <c r="A174" s="23">
        <v>6.21</v>
      </c>
      <c r="B174" s="17"/>
      <c r="C174" s="17"/>
      <c r="D174" s="17"/>
      <c r="E174" s="43" t="s">
        <v>174</v>
      </c>
      <c r="F174" s="22" t="s">
        <v>12</v>
      </c>
      <c r="G174" s="5">
        <v>1</v>
      </c>
      <c r="H174" s="5"/>
      <c r="I174" s="5"/>
      <c r="J174" s="5"/>
      <c r="K174" s="5"/>
      <c r="L174" s="191"/>
      <c r="M174" s="201"/>
      <c r="N174" s="396">
        <f t="shared" si="24"/>
        <v>0</v>
      </c>
      <c r="O174" s="396"/>
      <c r="P174" s="202"/>
      <c r="Q174" s="205"/>
      <c r="R174" s="206">
        <f t="shared" si="23"/>
        <v>0</v>
      </c>
    </row>
    <row r="175" spans="1:18" ht="18" x14ac:dyDescent="0.3">
      <c r="A175" s="108">
        <v>6.22</v>
      </c>
      <c r="B175" s="109"/>
      <c r="C175" s="109"/>
      <c r="D175" s="109"/>
      <c r="E175" s="43" t="s">
        <v>175</v>
      </c>
      <c r="F175" s="22" t="s">
        <v>16</v>
      </c>
      <c r="G175" s="5">
        <v>1</v>
      </c>
      <c r="H175" s="5"/>
      <c r="I175" s="5"/>
      <c r="J175" s="5"/>
      <c r="K175" s="5"/>
      <c r="L175" s="193">
        <v>126741.905</v>
      </c>
      <c r="M175" s="201"/>
      <c r="N175" s="395">
        <f t="shared" si="24"/>
        <v>130720.69</v>
      </c>
      <c r="O175" s="395"/>
      <c r="P175" s="202"/>
      <c r="Q175" s="203">
        <f>N175</f>
        <v>130720.69</v>
      </c>
      <c r="R175" s="204">
        <f t="shared" si="23"/>
        <v>130720.69</v>
      </c>
    </row>
    <row r="176" spans="1:18" ht="36" x14ac:dyDescent="0.3">
      <c r="A176" s="151">
        <v>6.23</v>
      </c>
      <c r="B176" s="109"/>
      <c r="C176" s="109"/>
      <c r="D176" s="109"/>
      <c r="E176" s="43" t="s">
        <v>176</v>
      </c>
      <c r="F176" s="22" t="s">
        <v>12</v>
      </c>
      <c r="G176" s="5">
        <v>1</v>
      </c>
      <c r="H176" s="5"/>
      <c r="I176" s="5"/>
      <c r="J176" s="5"/>
      <c r="K176" s="5"/>
      <c r="L176" s="194"/>
      <c r="M176" s="190"/>
      <c r="N176" s="396">
        <f t="shared" si="24"/>
        <v>0</v>
      </c>
      <c r="O176" s="396"/>
      <c r="P176" s="102"/>
      <c r="Q176" s="141"/>
      <c r="R176" s="142">
        <f t="shared" si="23"/>
        <v>0</v>
      </c>
    </row>
    <row r="177" spans="1:18" ht="36" x14ac:dyDescent="0.3">
      <c r="A177" s="108">
        <v>6.24</v>
      </c>
      <c r="B177" s="109"/>
      <c r="C177" s="109"/>
      <c r="D177" s="109"/>
      <c r="E177" s="43" t="s">
        <v>177</v>
      </c>
      <c r="F177" s="22" t="s">
        <v>12</v>
      </c>
      <c r="G177" s="5">
        <v>1</v>
      </c>
      <c r="H177" s="5"/>
      <c r="I177" s="5"/>
      <c r="J177" s="5"/>
      <c r="K177" s="5"/>
      <c r="L177" s="194"/>
      <c r="M177" s="190"/>
      <c r="N177" s="396">
        <f t="shared" si="24"/>
        <v>0</v>
      </c>
      <c r="O177" s="396"/>
      <c r="P177" s="102"/>
      <c r="Q177" s="141"/>
      <c r="R177" s="142">
        <f t="shared" si="23"/>
        <v>0</v>
      </c>
    </row>
    <row r="178" spans="1:18" ht="18" x14ac:dyDescent="0.3">
      <c r="A178" s="151">
        <v>6.25</v>
      </c>
      <c r="B178" s="109"/>
      <c r="C178" s="109"/>
      <c r="D178" s="109"/>
      <c r="E178" s="43" t="s">
        <v>178</v>
      </c>
      <c r="F178" s="22" t="s">
        <v>16</v>
      </c>
      <c r="G178" s="5">
        <v>1</v>
      </c>
      <c r="H178" s="5"/>
      <c r="I178" s="5"/>
      <c r="J178" s="5"/>
      <c r="K178" s="5"/>
      <c r="L178" s="99"/>
      <c r="M178" s="100"/>
      <c r="N178" s="394">
        <f t="shared" si="24"/>
        <v>0</v>
      </c>
      <c r="O178" s="394"/>
      <c r="P178" s="102"/>
      <c r="Q178" s="141"/>
      <c r="R178" s="142">
        <f t="shared" si="23"/>
        <v>0</v>
      </c>
    </row>
    <row r="179" spans="1:18" ht="18" x14ac:dyDescent="0.3">
      <c r="A179" s="151">
        <v>6.26</v>
      </c>
      <c r="B179" s="109"/>
      <c r="C179" s="109"/>
      <c r="D179" s="109"/>
      <c r="E179" s="43" t="s">
        <v>179</v>
      </c>
      <c r="F179" s="22" t="s">
        <v>12</v>
      </c>
      <c r="G179" s="5">
        <v>1</v>
      </c>
      <c r="H179" s="5"/>
      <c r="I179" s="5"/>
      <c r="J179" s="5"/>
      <c r="K179" s="5"/>
      <c r="L179" s="99"/>
      <c r="M179" s="100"/>
      <c r="N179" s="394">
        <f t="shared" si="24"/>
        <v>0</v>
      </c>
      <c r="O179" s="394"/>
      <c r="P179" s="102"/>
      <c r="Q179" s="141"/>
      <c r="R179" s="142">
        <f t="shared" si="23"/>
        <v>0</v>
      </c>
    </row>
    <row r="180" spans="1:18" x14ac:dyDescent="0.3">
      <c r="A180" s="350" t="s">
        <v>84</v>
      </c>
      <c r="B180" s="351"/>
      <c r="C180" s="351"/>
      <c r="D180" s="9"/>
      <c r="E180" s="10"/>
      <c r="F180" s="11"/>
      <c r="G180" s="5"/>
      <c r="H180" s="5"/>
      <c r="I180" s="5"/>
      <c r="J180" s="5"/>
      <c r="K180" s="5"/>
      <c r="L180" s="5"/>
      <c r="M180" s="100"/>
      <c r="N180" s="5"/>
      <c r="O180" s="5"/>
      <c r="P180" s="102"/>
      <c r="Q180" s="6"/>
      <c r="R180" s="12">
        <f>ROUND(SUM(R154:R179),2)</f>
        <v>1690208.03</v>
      </c>
    </row>
    <row r="181" spans="1:18" x14ac:dyDescent="0.3">
      <c r="A181" s="1"/>
      <c r="B181" s="1"/>
      <c r="C181" s="1"/>
      <c r="D181" s="1"/>
      <c r="E181" s="1" t="s">
        <v>180</v>
      </c>
      <c r="F181" s="1"/>
      <c r="G181" s="1"/>
      <c r="H181" s="1"/>
      <c r="I181" s="1"/>
      <c r="J181" s="1"/>
      <c r="K181" s="1"/>
      <c r="L181" s="1"/>
      <c r="M181" s="101"/>
      <c r="N181" s="1"/>
      <c r="O181" s="1"/>
      <c r="P181" s="103"/>
      <c r="Q181" s="1"/>
      <c r="R181" s="20"/>
    </row>
    <row r="182" spans="1:18" ht="36" x14ac:dyDescent="0.3">
      <c r="A182" s="109">
        <v>7.1</v>
      </c>
      <c r="B182" s="109"/>
      <c r="C182" s="109"/>
      <c r="D182" s="109"/>
      <c r="E182" s="43" t="s">
        <v>181</v>
      </c>
      <c r="F182" s="22" t="s">
        <v>12</v>
      </c>
      <c r="G182" s="5">
        <v>1</v>
      </c>
      <c r="H182" s="5"/>
      <c r="I182" s="5"/>
      <c r="J182" s="5"/>
      <c r="K182" s="5"/>
      <c r="L182" s="99"/>
      <c r="M182" s="100"/>
      <c r="N182" s="394">
        <f t="shared" ref="N182:N184" si="26">ROUND($O$7/$N$7*L182,2)</f>
        <v>0</v>
      </c>
      <c r="O182" s="394"/>
      <c r="P182" s="102"/>
      <c r="Q182" s="141"/>
      <c r="R182" s="142">
        <f>ROUND((Q182*$G182),2)</f>
        <v>0</v>
      </c>
    </row>
    <row r="183" spans="1:18" ht="36" x14ac:dyDescent="0.3">
      <c r="A183" s="109">
        <v>7.2</v>
      </c>
      <c r="B183" s="109"/>
      <c r="C183" s="109"/>
      <c r="D183" s="109"/>
      <c r="E183" s="43" t="s">
        <v>182</v>
      </c>
      <c r="F183" s="22" t="s">
        <v>12</v>
      </c>
      <c r="G183" s="5">
        <v>1</v>
      </c>
      <c r="H183" s="5"/>
      <c r="I183" s="5"/>
      <c r="J183" s="5"/>
      <c r="K183" s="5"/>
      <c r="L183" s="99"/>
      <c r="M183" s="100"/>
      <c r="N183" s="394">
        <f t="shared" si="26"/>
        <v>0</v>
      </c>
      <c r="O183" s="394"/>
      <c r="P183" s="102"/>
      <c r="Q183" s="141"/>
      <c r="R183" s="142">
        <f t="shared" ref="R183:R213" si="27">ROUND((Q183*$G183),2)</f>
        <v>0</v>
      </c>
    </row>
    <row r="184" spans="1:18" ht="54" x14ac:dyDescent="0.3">
      <c r="A184" s="109">
        <v>7.3</v>
      </c>
      <c r="B184" s="109"/>
      <c r="C184" s="109"/>
      <c r="D184" s="109"/>
      <c r="E184" s="43" t="s">
        <v>183</v>
      </c>
      <c r="F184" s="22" t="s">
        <v>16</v>
      </c>
      <c r="G184" s="5">
        <v>1</v>
      </c>
      <c r="H184" s="5"/>
      <c r="I184" s="5"/>
      <c r="J184" s="5"/>
      <c r="K184" s="5"/>
      <c r="L184" s="99"/>
      <c r="M184" s="100"/>
      <c r="N184" s="394">
        <f t="shared" si="26"/>
        <v>0</v>
      </c>
      <c r="O184" s="394"/>
      <c r="P184" s="102"/>
      <c r="Q184" s="141"/>
      <c r="R184" s="142">
        <f t="shared" si="27"/>
        <v>0</v>
      </c>
    </row>
    <row r="185" spans="1:18" ht="54" x14ac:dyDescent="0.3">
      <c r="A185" s="109">
        <v>7.4</v>
      </c>
      <c r="B185" s="109"/>
      <c r="C185" s="109"/>
      <c r="D185" s="109"/>
      <c r="E185" s="43" t="s">
        <v>184</v>
      </c>
      <c r="F185" s="22" t="s">
        <v>18</v>
      </c>
      <c r="G185" s="5">
        <v>1</v>
      </c>
      <c r="H185" s="5"/>
      <c r="I185" s="5"/>
      <c r="J185" s="5"/>
      <c r="K185" s="5"/>
      <c r="L185" s="99"/>
      <c r="M185" s="100"/>
      <c r="N185" s="394">
        <f t="shared" ref="N185:N213" si="28">ROUND($O$7/$N$7*L185,2)</f>
        <v>0</v>
      </c>
      <c r="O185" s="394"/>
      <c r="P185" s="102"/>
      <c r="Q185" s="141"/>
      <c r="R185" s="142">
        <f t="shared" si="27"/>
        <v>0</v>
      </c>
    </row>
    <row r="186" spans="1:18" ht="72" x14ac:dyDescent="0.3">
      <c r="A186" s="109">
        <v>7.5</v>
      </c>
      <c r="B186" s="109"/>
      <c r="C186" s="109"/>
      <c r="D186" s="109"/>
      <c r="E186" s="43" t="s">
        <v>185</v>
      </c>
      <c r="F186" s="22" t="s">
        <v>186</v>
      </c>
      <c r="G186" s="5">
        <v>1</v>
      </c>
      <c r="H186" s="5"/>
      <c r="I186" s="5"/>
      <c r="J186" s="5"/>
      <c r="K186" s="5"/>
      <c r="L186" s="99"/>
      <c r="M186" s="100"/>
      <c r="N186" s="394">
        <f t="shared" si="28"/>
        <v>0</v>
      </c>
      <c r="O186" s="394"/>
      <c r="P186" s="102"/>
      <c r="Q186" s="141"/>
      <c r="R186" s="142">
        <f t="shared" si="27"/>
        <v>0</v>
      </c>
    </row>
    <row r="187" spans="1:18" ht="36" x14ac:dyDescent="0.3">
      <c r="A187" s="109">
        <v>7.6</v>
      </c>
      <c r="B187" s="109"/>
      <c r="C187" s="109"/>
      <c r="D187" s="109"/>
      <c r="E187" s="43" t="s">
        <v>187</v>
      </c>
      <c r="F187" s="22" t="s">
        <v>186</v>
      </c>
      <c r="G187" s="5">
        <v>1</v>
      </c>
      <c r="H187" s="5"/>
      <c r="I187" s="5"/>
      <c r="J187" s="5"/>
      <c r="K187" s="5"/>
      <c r="L187" s="99"/>
      <c r="M187" s="100"/>
      <c r="N187" s="394">
        <f t="shared" si="28"/>
        <v>0</v>
      </c>
      <c r="O187" s="394"/>
      <c r="P187" s="102"/>
      <c r="Q187" s="141"/>
      <c r="R187" s="142">
        <f t="shared" si="27"/>
        <v>0</v>
      </c>
    </row>
    <row r="188" spans="1:18" ht="36" x14ac:dyDescent="0.3">
      <c r="A188" s="109">
        <v>7.7</v>
      </c>
      <c r="B188" s="109"/>
      <c r="C188" s="109"/>
      <c r="D188" s="109"/>
      <c r="E188" s="43" t="s">
        <v>188</v>
      </c>
      <c r="F188" s="22" t="s">
        <v>12</v>
      </c>
      <c r="G188" s="5">
        <v>1</v>
      </c>
      <c r="H188" s="5"/>
      <c r="I188" s="5"/>
      <c r="J188" s="5"/>
      <c r="K188" s="5"/>
      <c r="L188" s="99"/>
      <c r="M188" s="100"/>
      <c r="N188" s="394">
        <f t="shared" si="28"/>
        <v>0</v>
      </c>
      <c r="O188" s="394"/>
      <c r="P188" s="102"/>
      <c r="Q188" s="141"/>
      <c r="R188" s="142">
        <f t="shared" si="27"/>
        <v>0</v>
      </c>
    </row>
    <row r="189" spans="1:18" ht="36" x14ac:dyDescent="0.3">
      <c r="A189" s="109">
        <v>7.8</v>
      </c>
      <c r="B189" s="109"/>
      <c r="C189" s="109"/>
      <c r="D189" s="109"/>
      <c r="E189" s="43" t="s">
        <v>189</v>
      </c>
      <c r="F189" s="22" t="s">
        <v>18</v>
      </c>
      <c r="G189" s="5">
        <v>1</v>
      </c>
      <c r="H189" s="5"/>
      <c r="I189" s="5"/>
      <c r="J189" s="5"/>
      <c r="K189" s="5"/>
      <c r="L189" s="99"/>
      <c r="M189" s="100"/>
      <c r="N189" s="394">
        <f t="shared" si="28"/>
        <v>0</v>
      </c>
      <c r="O189" s="394"/>
      <c r="P189" s="102"/>
      <c r="Q189" s="141"/>
      <c r="R189" s="142">
        <f t="shared" si="27"/>
        <v>0</v>
      </c>
    </row>
    <row r="190" spans="1:18" ht="36" x14ac:dyDescent="0.3">
      <c r="A190" s="109">
        <v>7.9</v>
      </c>
      <c r="B190" s="109"/>
      <c r="C190" s="109"/>
      <c r="D190" s="109"/>
      <c r="E190" s="43" t="s">
        <v>190</v>
      </c>
      <c r="F190" s="22" t="s">
        <v>186</v>
      </c>
      <c r="G190" s="5">
        <v>1</v>
      </c>
      <c r="H190" s="5"/>
      <c r="I190" s="5"/>
      <c r="J190" s="5"/>
      <c r="K190" s="5"/>
      <c r="L190" s="99"/>
      <c r="M190" s="100"/>
      <c r="N190" s="394">
        <f t="shared" si="28"/>
        <v>0</v>
      </c>
      <c r="O190" s="394"/>
      <c r="P190" s="102"/>
      <c r="Q190" s="141"/>
      <c r="R190" s="142">
        <f t="shared" si="27"/>
        <v>0</v>
      </c>
    </row>
    <row r="191" spans="1:18" ht="36" x14ac:dyDescent="0.3">
      <c r="A191" s="144">
        <v>7.1</v>
      </c>
      <c r="B191" s="109"/>
      <c r="C191" s="109"/>
      <c r="D191" s="109"/>
      <c r="E191" s="43" t="s">
        <v>191</v>
      </c>
      <c r="F191" s="22" t="s">
        <v>18</v>
      </c>
      <c r="G191" s="5">
        <v>1</v>
      </c>
      <c r="H191" s="5"/>
      <c r="I191" s="5"/>
      <c r="J191" s="5"/>
      <c r="K191" s="5"/>
      <c r="L191" s="99"/>
      <c r="M191" s="100"/>
      <c r="N191" s="394">
        <f t="shared" si="28"/>
        <v>0</v>
      </c>
      <c r="O191" s="394"/>
      <c r="P191" s="102"/>
      <c r="Q191" s="141"/>
      <c r="R191" s="142">
        <f t="shared" si="27"/>
        <v>0</v>
      </c>
    </row>
    <row r="192" spans="1:18" ht="18" x14ac:dyDescent="0.3">
      <c r="A192" s="109">
        <v>7.11</v>
      </c>
      <c r="B192" s="109"/>
      <c r="C192" s="109"/>
      <c r="D192" s="109"/>
      <c r="E192" s="43" t="s">
        <v>192</v>
      </c>
      <c r="F192" s="22" t="s">
        <v>18</v>
      </c>
      <c r="G192" s="5">
        <v>1</v>
      </c>
      <c r="H192" s="5"/>
      <c r="I192" s="5"/>
      <c r="J192" s="5"/>
      <c r="K192" s="5"/>
      <c r="L192" s="99"/>
      <c r="M192" s="100"/>
      <c r="N192" s="394">
        <f t="shared" si="28"/>
        <v>0</v>
      </c>
      <c r="O192" s="394"/>
      <c r="P192" s="102"/>
      <c r="Q192" s="141"/>
      <c r="R192" s="142">
        <f t="shared" si="27"/>
        <v>0</v>
      </c>
    </row>
    <row r="193" spans="1:18" ht="18" x14ac:dyDescent="0.3">
      <c r="A193" s="109">
        <v>7.12</v>
      </c>
      <c r="B193" s="109"/>
      <c r="C193" s="109"/>
      <c r="D193" s="109"/>
      <c r="E193" s="43" t="s">
        <v>193</v>
      </c>
      <c r="F193" s="22" t="s">
        <v>18</v>
      </c>
      <c r="G193" s="5">
        <v>1</v>
      </c>
      <c r="H193" s="5"/>
      <c r="I193" s="5"/>
      <c r="J193" s="5"/>
      <c r="K193" s="5"/>
      <c r="L193" s="99"/>
      <c r="M193" s="100"/>
      <c r="N193" s="394">
        <f t="shared" si="28"/>
        <v>0</v>
      </c>
      <c r="O193" s="394"/>
      <c r="P193" s="102"/>
      <c r="Q193" s="141"/>
      <c r="R193" s="142">
        <f t="shared" si="27"/>
        <v>0</v>
      </c>
    </row>
    <row r="194" spans="1:18" ht="18" x14ac:dyDescent="0.3">
      <c r="A194" s="109">
        <v>7.13</v>
      </c>
      <c r="B194" s="109"/>
      <c r="C194" s="109"/>
      <c r="D194" s="109"/>
      <c r="E194" s="43" t="s">
        <v>194</v>
      </c>
      <c r="F194" s="22" t="s">
        <v>12</v>
      </c>
      <c r="G194" s="5">
        <v>1</v>
      </c>
      <c r="H194" s="5"/>
      <c r="I194" s="5"/>
      <c r="J194" s="5"/>
      <c r="K194" s="5"/>
      <c r="L194" s="99"/>
      <c r="M194" s="100"/>
      <c r="N194" s="394">
        <f t="shared" si="28"/>
        <v>0</v>
      </c>
      <c r="O194" s="394"/>
      <c r="P194" s="102"/>
      <c r="Q194" s="141"/>
      <c r="R194" s="142">
        <f t="shared" si="27"/>
        <v>0</v>
      </c>
    </row>
    <row r="195" spans="1:18" ht="38.25" customHeight="1" x14ac:dyDescent="0.3">
      <c r="A195" s="109">
        <v>7.14</v>
      </c>
      <c r="B195" s="109"/>
      <c r="C195" s="109"/>
      <c r="D195" s="109"/>
      <c r="E195" s="43" t="s">
        <v>195</v>
      </c>
      <c r="F195" s="22" t="s">
        <v>12</v>
      </c>
      <c r="G195" s="5">
        <v>1</v>
      </c>
      <c r="H195" s="5"/>
      <c r="I195" s="5"/>
      <c r="J195" s="5"/>
      <c r="K195" s="5"/>
      <c r="L195" s="99"/>
      <c r="M195" s="100"/>
      <c r="N195" s="394">
        <f t="shared" si="28"/>
        <v>0</v>
      </c>
      <c r="O195" s="394"/>
      <c r="P195" s="102"/>
      <c r="Q195" s="141"/>
      <c r="R195" s="142">
        <f t="shared" si="27"/>
        <v>0</v>
      </c>
    </row>
    <row r="196" spans="1:18" ht="18" x14ac:dyDescent="0.3">
      <c r="A196" s="109">
        <v>7.15</v>
      </c>
      <c r="B196" s="109"/>
      <c r="C196" s="109"/>
      <c r="D196" s="109"/>
      <c r="E196" s="43" t="s">
        <v>196</v>
      </c>
      <c r="F196" s="22" t="s">
        <v>12</v>
      </c>
      <c r="G196" s="5">
        <v>1</v>
      </c>
      <c r="H196" s="5"/>
      <c r="I196" s="5"/>
      <c r="J196" s="5"/>
      <c r="K196" s="5"/>
      <c r="L196" s="99"/>
      <c r="M196" s="100"/>
      <c r="N196" s="394">
        <f t="shared" si="28"/>
        <v>0</v>
      </c>
      <c r="O196" s="394"/>
      <c r="P196" s="102"/>
      <c r="Q196" s="141"/>
      <c r="R196" s="142">
        <f t="shared" si="27"/>
        <v>0</v>
      </c>
    </row>
    <row r="197" spans="1:18" ht="36" x14ac:dyDescent="0.3">
      <c r="A197" s="109">
        <v>7.16</v>
      </c>
      <c r="B197" s="109"/>
      <c r="C197" s="109"/>
      <c r="D197" s="109"/>
      <c r="E197" s="43" t="s">
        <v>197</v>
      </c>
      <c r="F197" s="22" t="s">
        <v>12</v>
      </c>
      <c r="G197" s="5">
        <v>1</v>
      </c>
      <c r="H197" s="5"/>
      <c r="I197" s="5"/>
      <c r="J197" s="5"/>
      <c r="K197" s="5"/>
      <c r="L197" s="99"/>
      <c r="M197" s="100"/>
      <c r="N197" s="394">
        <f t="shared" si="28"/>
        <v>0</v>
      </c>
      <c r="O197" s="394"/>
      <c r="P197" s="102"/>
      <c r="Q197" s="141"/>
      <c r="R197" s="142">
        <f t="shared" si="27"/>
        <v>0</v>
      </c>
    </row>
    <row r="198" spans="1:18" ht="36" x14ac:dyDescent="0.3">
      <c r="A198" s="109">
        <v>7.17</v>
      </c>
      <c r="B198" s="109"/>
      <c r="C198" s="109"/>
      <c r="D198" s="109"/>
      <c r="E198" s="43" t="s">
        <v>198</v>
      </c>
      <c r="F198" s="22" t="s">
        <v>12</v>
      </c>
      <c r="G198" s="5">
        <v>1</v>
      </c>
      <c r="H198" s="5"/>
      <c r="I198" s="5"/>
      <c r="J198" s="5"/>
      <c r="K198" s="5"/>
      <c r="L198" s="99"/>
      <c r="M198" s="100"/>
      <c r="N198" s="394">
        <f t="shared" si="28"/>
        <v>0</v>
      </c>
      <c r="O198" s="394"/>
      <c r="P198" s="102"/>
      <c r="Q198" s="141"/>
      <c r="R198" s="142">
        <f t="shared" si="27"/>
        <v>0</v>
      </c>
    </row>
    <row r="199" spans="1:18" ht="18" x14ac:dyDescent="0.3">
      <c r="A199" s="109">
        <v>7.18</v>
      </c>
      <c r="B199" s="109"/>
      <c r="C199" s="109"/>
      <c r="D199" s="109"/>
      <c r="E199" s="43" t="s">
        <v>199</v>
      </c>
      <c r="F199" s="22" t="s">
        <v>12</v>
      </c>
      <c r="G199" s="5">
        <v>1</v>
      </c>
      <c r="H199" s="5"/>
      <c r="I199" s="5"/>
      <c r="J199" s="5"/>
      <c r="K199" s="5"/>
      <c r="L199" s="99"/>
      <c r="M199" s="100"/>
      <c r="N199" s="394">
        <f t="shared" si="28"/>
        <v>0</v>
      </c>
      <c r="O199" s="394"/>
      <c r="P199" s="102"/>
      <c r="Q199" s="141"/>
      <c r="R199" s="142">
        <f t="shared" si="27"/>
        <v>0</v>
      </c>
    </row>
    <row r="200" spans="1:18" ht="18" x14ac:dyDescent="0.3">
      <c r="A200" s="109">
        <v>7.19</v>
      </c>
      <c r="B200" s="109"/>
      <c r="C200" s="109"/>
      <c r="D200" s="109"/>
      <c r="E200" s="43" t="s">
        <v>200</v>
      </c>
      <c r="F200" s="22" t="s">
        <v>16</v>
      </c>
      <c r="G200" s="5">
        <v>1</v>
      </c>
      <c r="H200" s="5"/>
      <c r="I200" s="5"/>
      <c r="J200" s="5"/>
      <c r="K200" s="5"/>
      <c r="L200" s="99"/>
      <c r="M200" s="100"/>
      <c r="N200" s="394">
        <f t="shared" si="28"/>
        <v>0</v>
      </c>
      <c r="O200" s="394"/>
      <c r="P200" s="102"/>
      <c r="Q200" s="141"/>
      <c r="R200" s="142">
        <f t="shared" si="27"/>
        <v>0</v>
      </c>
    </row>
    <row r="201" spans="1:18" ht="18" x14ac:dyDescent="0.3">
      <c r="A201" s="144">
        <v>7.2</v>
      </c>
      <c r="B201" s="109"/>
      <c r="C201" s="109"/>
      <c r="D201" s="109"/>
      <c r="E201" s="43" t="s">
        <v>201</v>
      </c>
      <c r="F201" s="22" t="s">
        <v>16</v>
      </c>
      <c r="G201" s="5">
        <v>1</v>
      </c>
      <c r="H201" s="5"/>
      <c r="I201" s="5"/>
      <c r="J201" s="5"/>
      <c r="K201" s="5"/>
      <c r="L201" s="99"/>
      <c r="M201" s="100"/>
      <c r="N201" s="394">
        <f t="shared" si="28"/>
        <v>0</v>
      </c>
      <c r="O201" s="394"/>
      <c r="P201" s="102"/>
      <c r="Q201" s="141"/>
      <c r="R201" s="142">
        <f t="shared" si="27"/>
        <v>0</v>
      </c>
    </row>
    <row r="202" spans="1:18" ht="36" x14ac:dyDescent="0.3">
      <c r="A202" s="109">
        <v>7.21</v>
      </c>
      <c r="B202" s="109"/>
      <c r="C202" s="109"/>
      <c r="D202" s="109"/>
      <c r="E202" s="43" t="s">
        <v>202</v>
      </c>
      <c r="F202" s="22" t="s">
        <v>16</v>
      </c>
      <c r="G202" s="5">
        <v>1</v>
      </c>
      <c r="H202" s="5"/>
      <c r="I202" s="5"/>
      <c r="J202" s="5"/>
      <c r="K202" s="5"/>
      <c r="L202" s="99"/>
      <c r="M202" s="100"/>
      <c r="N202" s="394">
        <f t="shared" si="28"/>
        <v>0</v>
      </c>
      <c r="O202" s="394"/>
      <c r="P202" s="102"/>
      <c r="Q202" s="141"/>
      <c r="R202" s="142">
        <f t="shared" si="27"/>
        <v>0</v>
      </c>
    </row>
    <row r="203" spans="1:18" ht="36" x14ac:dyDescent="0.3">
      <c r="A203" s="109">
        <v>7.22</v>
      </c>
      <c r="B203" s="109"/>
      <c r="C203" s="109"/>
      <c r="D203" s="109"/>
      <c r="E203" s="43" t="s">
        <v>203</v>
      </c>
      <c r="F203" s="22" t="s">
        <v>12</v>
      </c>
      <c r="G203" s="5">
        <v>1</v>
      </c>
      <c r="H203" s="5"/>
      <c r="I203" s="5"/>
      <c r="J203" s="5"/>
      <c r="K203" s="5"/>
      <c r="L203" s="99"/>
      <c r="M203" s="100"/>
      <c r="N203" s="394">
        <f t="shared" si="28"/>
        <v>0</v>
      </c>
      <c r="O203" s="394"/>
      <c r="P203" s="102"/>
      <c r="Q203" s="141"/>
      <c r="R203" s="142">
        <f t="shared" si="27"/>
        <v>0</v>
      </c>
    </row>
    <row r="204" spans="1:18" ht="72" x14ac:dyDescent="0.3">
      <c r="A204" s="109">
        <v>7.23</v>
      </c>
      <c r="B204" s="109"/>
      <c r="C204" s="109"/>
      <c r="D204" s="109"/>
      <c r="E204" s="43" t="s">
        <v>204</v>
      </c>
      <c r="F204" s="22" t="s">
        <v>12</v>
      </c>
      <c r="G204" s="5">
        <v>1</v>
      </c>
      <c r="H204" s="5"/>
      <c r="I204" s="5"/>
      <c r="J204" s="5"/>
      <c r="K204" s="5"/>
      <c r="L204" s="99"/>
      <c r="M204" s="100"/>
      <c r="N204" s="394">
        <f t="shared" si="28"/>
        <v>0</v>
      </c>
      <c r="O204" s="394"/>
      <c r="P204" s="102"/>
      <c r="Q204" s="141"/>
      <c r="R204" s="142">
        <f t="shared" si="27"/>
        <v>0</v>
      </c>
    </row>
    <row r="205" spans="1:18" ht="18" x14ac:dyDescent="0.3">
      <c r="A205" s="109">
        <v>7.24</v>
      </c>
      <c r="B205" s="109"/>
      <c r="C205" s="109"/>
      <c r="D205" s="109"/>
      <c r="E205" s="43" t="s">
        <v>205</v>
      </c>
      <c r="F205" s="22" t="s">
        <v>12</v>
      </c>
      <c r="G205" s="5">
        <v>1</v>
      </c>
      <c r="H205" s="5"/>
      <c r="I205" s="5"/>
      <c r="J205" s="5"/>
      <c r="K205" s="5"/>
      <c r="L205" s="107">
        <v>106894.05350000001</v>
      </c>
      <c r="M205" s="207"/>
      <c r="N205" s="393">
        <f t="shared" si="28"/>
        <v>110249.76</v>
      </c>
      <c r="O205" s="393"/>
      <c r="P205" s="202"/>
      <c r="Q205" s="203">
        <f>N205</f>
        <v>110249.76</v>
      </c>
      <c r="R205" s="204">
        <f t="shared" si="27"/>
        <v>110249.76</v>
      </c>
    </row>
    <row r="206" spans="1:18" ht="18" x14ac:dyDescent="0.3">
      <c r="A206" s="109">
        <v>7.25</v>
      </c>
      <c r="B206" s="109"/>
      <c r="C206" s="109"/>
      <c r="D206" s="109"/>
      <c r="E206" s="43" t="s">
        <v>206</v>
      </c>
      <c r="F206" s="22" t="s">
        <v>12</v>
      </c>
      <c r="G206" s="5">
        <v>1</v>
      </c>
      <c r="H206" s="5"/>
      <c r="I206" s="5"/>
      <c r="J206" s="5"/>
      <c r="K206" s="5"/>
      <c r="L206" s="107">
        <v>130881.56690000001</v>
      </c>
      <c r="M206" s="207"/>
      <c r="N206" s="393">
        <f t="shared" si="28"/>
        <v>134990.31</v>
      </c>
      <c r="O206" s="393"/>
      <c r="P206" s="202"/>
      <c r="Q206" s="203">
        <f t="shared" ref="Q206:Q211" si="29">N206</f>
        <v>134990.31</v>
      </c>
      <c r="R206" s="204">
        <f t="shared" si="27"/>
        <v>134990.31</v>
      </c>
    </row>
    <row r="207" spans="1:18" ht="18" x14ac:dyDescent="0.3">
      <c r="A207" s="109">
        <v>7.26</v>
      </c>
      <c r="B207" s="109"/>
      <c r="C207" s="109"/>
      <c r="D207" s="109"/>
      <c r="E207" s="43" t="s">
        <v>207</v>
      </c>
      <c r="F207" s="22" t="s">
        <v>12</v>
      </c>
      <c r="G207" s="5">
        <v>1</v>
      </c>
      <c r="H207" s="5"/>
      <c r="I207" s="5"/>
      <c r="J207" s="5"/>
      <c r="K207" s="5"/>
      <c r="L207" s="107">
        <v>84575.311099999992</v>
      </c>
      <c r="M207" s="207"/>
      <c r="N207" s="393">
        <f t="shared" si="28"/>
        <v>87230.37</v>
      </c>
      <c r="O207" s="393"/>
      <c r="P207" s="202"/>
      <c r="Q207" s="203">
        <f t="shared" si="29"/>
        <v>87230.37</v>
      </c>
      <c r="R207" s="204">
        <f t="shared" si="27"/>
        <v>87230.37</v>
      </c>
    </row>
    <row r="208" spans="1:18" ht="18" x14ac:dyDescent="0.3">
      <c r="A208" s="109">
        <v>7.27</v>
      </c>
      <c r="B208" s="109"/>
      <c r="C208" s="109"/>
      <c r="D208" s="109"/>
      <c r="E208" s="43" t="s">
        <v>208</v>
      </c>
      <c r="F208" s="22" t="s">
        <v>16</v>
      </c>
      <c r="G208" s="5">
        <v>1</v>
      </c>
      <c r="H208" s="5"/>
      <c r="I208" s="5"/>
      <c r="J208" s="5"/>
      <c r="K208" s="5"/>
      <c r="L208" s="107">
        <v>84575.311099999992</v>
      </c>
      <c r="M208" s="207"/>
      <c r="N208" s="393">
        <f t="shared" si="28"/>
        <v>87230.37</v>
      </c>
      <c r="O208" s="393"/>
      <c r="P208" s="202"/>
      <c r="Q208" s="203">
        <f t="shared" si="29"/>
        <v>87230.37</v>
      </c>
      <c r="R208" s="204">
        <f t="shared" si="27"/>
        <v>87230.37</v>
      </c>
    </row>
    <row r="209" spans="1:18" ht="36" x14ac:dyDescent="0.3">
      <c r="A209" s="109">
        <v>7.28</v>
      </c>
      <c r="B209" s="109"/>
      <c r="C209" s="109"/>
      <c r="D209" s="109"/>
      <c r="E209" s="43" t="s">
        <v>209</v>
      </c>
      <c r="F209" s="22" t="s">
        <v>16</v>
      </c>
      <c r="G209" s="5">
        <v>1</v>
      </c>
      <c r="H209" s="5"/>
      <c r="I209" s="5"/>
      <c r="J209" s="5"/>
      <c r="K209" s="5"/>
      <c r="L209" s="107">
        <v>144795.12340000001</v>
      </c>
      <c r="M209" s="207"/>
      <c r="N209" s="393">
        <f t="shared" si="28"/>
        <v>149340.65</v>
      </c>
      <c r="O209" s="393"/>
      <c r="P209" s="202"/>
      <c r="Q209" s="203">
        <f t="shared" si="29"/>
        <v>149340.65</v>
      </c>
      <c r="R209" s="204">
        <f t="shared" si="27"/>
        <v>149340.65</v>
      </c>
    </row>
    <row r="210" spans="1:18" ht="18" x14ac:dyDescent="0.3">
      <c r="A210" s="109">
        <v>7.29</v>
      </c>
      <c r="B210" s="109"/>
      <c r="C210" s="109"/>
      <c r="D210" s="109"/>
      <c r="E210" s="43" t="s">
        <v>210</v>
      </c>
      <c r="F210" s="22" t="s">
        <v>12</v>
      </c>
      <c r="G210" s="5">
        <v>1</v>
      </c>
      <c r="H210" s="5"/>
      <c r="I210" s="5"/>
      <c r="J210" s="5"/>
      <c r="K210" s="5"/>
      <c r="L210" s="208"/>
      <c r="M210" s="207"/>
      <c r="N210" s="394">
        <f t="shared" si="28"/>
        <v>0</v>
      </c>
      <c r="O210" s="394"/>
      <c r="P210" s="202"/>
      <c r="Q210" s="205">
        <f t="shared" si="29"/>
        <v>0</v>
      </c>
      <c r="R210" s="206">
        <f t="shared" si="27"/>
        <v>0</v>
      </c>
    </row>
    <row r="211" spans="1:18" ht="18" x14ac:dyDescent="0.3">
      <c r="A211" s="144">
        <v>7.3</v>
      </c>
      <c r="B211" s="109"/>
      <c r="C211" s="109"/>
      <c r="D211" s="109"/>
      <c r="E211" s="43" t="s">
        <v>211</v>
      </c>
      <c r="F211" s="22" t="s">
        <v>12</v>
      </c>
      <c r="G211" s="5">
        <v>1</v>
      </c>
      <c r="H211" s="5"/>
      <c r="I211" s="5"/>
      <c r="J211" s="5"/>
      <c r="K211" s="5"/>
      <c r="L211" s="107">
        <v>161469.99669999999</v>
      </c>
      <c r="M211" s="207"/>
      <c r="N211" s="393">
        <f t="shared" si="28"/>
        <v>166538.99</v>
      </c>
      <c r="O211" s="393"/>
      <c r="P211" s="202"/>
      <c r="Q211" s="203">
        <f t="shared" si="29"/>
        <v>166538.99</v>
      </c>
      <c r="R211" s="204">
        <f t="shared" si="27"/>
        <v>166538.99</v>
      </c>
    </row>
    <row r="212" spans="1:18" ht="27" customHeight="1" x14ac:dyDescent="0.3">
      <c r="A212" s="109">
        <v>7.31</v>
      </c>
      <c r="B212" s="109"/>
      <c r="C212" s="109"/>
      <c r="D212" s="109"/>
      <c r="E212" s="43" t="s">
        <v>212</v>
      </c>
      <c r="F212" s="22" t="s">
        <v>12</v>
      </c>
      <c r="G212" s="5">
        <v>1</v>
      </c>
      <c r="H212" s="5"/>
      <c r="I212" s="5"/>
      <c r="J212" s="5"/>
      <c r="K212" s="5"/>
      <c r="L212" s="208"/>
      <c r="M212" s="207"/>
      <c r="N212" s="394">
        <f t="shared" si="28"/>
        <v>0</v>
      </c>
      <c r="O212" s="394"/>
      <c r="P212" s="202"/>
      <c r="Q212" s="205"/>
      <c r="R212" s="206">
        <f t="shared" si="27"/>
        <v>0</v>
      </c>
    </row>
    <row r="213" spans="1:18" ht="39.75" customHeight="1" x14ac:dyDescent="0.3">
      <c r="A213" s="109">
        <v>7.32</v>
      </c>
      <c r="B213" s="109"/>
      <c r="C213" s="109"/>
      <c r="D213" s="109"/>
      <c r="E213" s="43" t="s">
        <v>213</v>
      </c>
      <c r="F213" s="22" t="s">
        <v>12</v>
      </c>
      <c r="G213" s="5">
        <v>1</v>
      </c>
      <c r="H213" s="5"/>
      <c r="I213" s="5"/>
      <c r="J213" s="5"/>
      <c r="K213" s="5"/>
      <c r="L213" s="208"/>
      <c r="M213" s="207"/>
      <c r="N213" s="394">
        <f t="shared" si="28"/>
        <v>0</v>
      </c>
      <c r="O213" s="394"/>
      <c r="P213" s="202"/>
      <c r="Q213" s="205"/>
      <c r="R213" s="206">
        <f t="shared" si="27"/>
        <v>0</v>
      </c>
    </row>
    <row r="214" spans="1:18" x14ac:dyDescent="0.3">
      <c r="A214" s="350" t="s">
        <v>84</v>
      </c>
      <c r="B214" s="351"/>
      <c r="C214" s="351"/>
      <c r="D214" s="9"/>
      <c r="E214" s="10"/>
      <c r="F214" s="11"/>
      <c r="G214" s="5"/>
      <c r="H214" s="5"/>
      <c r="I214" s="5"/>
      <c r="J214" s="5"/>
      <c r="K214" s="5"/>
      <c r="L214" s="5"/>
      <c r="M214" s="100"/>
      <c r="N214" s="5"/>
      <c r="O214" s="5"/>
      <c r="P214" s="102"/>
      <c r="Q214" s="6"/>
      <c r="R214" s="12">
        <f>ROUND(SUM(R182:R213),2)</f>
        <v>735580.45</v>
      </c>
    </row>
    <row r="215" spans="1:18" x14ac:dyDescent="0.3">
      <c r="A215" s="1"/>
      <c r="B215" s="1"/>
      <c r="C215" s="1"/>
      <c r="D215" s="1"/>
      <c r="E215" s="1" t="s">
        <v>214</v>
      </c>
      <c r="F215" s="1"/>
      <c r="G215" s="1"/>
      <c r="H215" s="1"/>
      <c r="I215" s="1"/>
      <c r="J215" s="1"/>
      <c r="K215" s="1"/>
      <c r="L215" s="1"/>
      <c r="M215" s="101"/>
      <c r="N215" s="1"/>
      <c r="O215" s="1"/>
      <c r="P215" s="103"/>
      <c r="Q215" s="1"/>
      <c r="R215" s="20"/>
    </row>
    <row r="216" spans="1:18" x14ac:dyDescent="0.3">
      <c r="A216" s="24"/>
      <c r="B216" s="24"/>
      <c r="C216" s="24"/>
      <c r="D216" s="24"/>
      <c r="E216" s="24" t="s">
        <v>10</v>
      </c>
      <c r="F216" s="24"/>
      <c r="G216" s="24"/>
      <c r="H216" s="24"/>
      <c r="I216" s="24"/>
      <c r="J216" s="24"/>
      <c r="K216" s="24"/>
      <c r="L216" s="24"/>
      <c r="M216" s="101"/>
      <c r="N216" s="24"/>
      <c r="O216" s="24"/>
      <c r="P216" s="103"/>
      <c r="Q216" s="24"/>
      <c r="R216" s="25"/>
    </row>
    <row r="217" spans="1:18" ht="54" x14ac:dyDescent="0.3">
      <c r="A217" s="109">
        <v>8.1</v>
      </c>
      <c r="B217" s="17"/>
      <c r="C217" s="17"/>
      <c r="D217" s="17"/>
      <c r="E217" s="26" t="s">
        <v>215</v>
      </c>
      <c r="F217" s="17" t="s">
        <v>18</v>
      </c>
      <c r="G217" s="5">
        <v>1</v>
      </c>
      <c r="H217" s="5"/>
      <c r="I217" s="5"/>
      <c r="J217" s="5"/>
      <c r="K217" s="5"/>
      <c r="L217" s="99"/>
      <c r="M217" s="100"/>
      <c r="N217" s="394">
        <f t="shared" ref="N217:N219" si="30">ROUND($O$7/$N$7*L217,2)</f>
        <v>0</v>
      </c>
      <c r="O217" s="394"/>
      <c r="P217" s="102"/>
      <c r="Q217" s="141"/>
      <c r="R217" s="142">
        <f>ROUND((Q217*$G217),2)</f>
        <v>0</v>
      </c>
    </row>
    <row r="218" spans="1:18" ht="54" x14ac:dyDescent="0.3">
      <c r="A218" s="109">
        <v>8.1999999999999993</v>
      </c>
      <c r="B218" s="17"/>
      <c r="C218" s="17"/>
      <c r="D218" s="17"/>
      <c r="E218" s="26" t="s">
        <v>216</v>
      </c>
      <c r="F218" s="17" t="s">
        <v>18</v>
      </c>
      <c r="G218" s="5">
        <v>1</v>
      </c>
      <c r="H218" s="5"/>
      <c r="I218" s="5"/>
      <c r="J218" s="5"/>
      <c r="K218" s="5"/>
      <c r="L218" s="99"/>
      <c r="M218" s="100"/>
      <c r="N218" s="394">
        <f t="shared" si="30"/>
        <v>0</v>
      </c>
      <c r="O218" s="394"/>
      <c r="P218" s="102"/>
      <c r="Q218" s="141"/>
      <c r="R218" s="142">
        <f t="shared" ref="R218:R219" si="31">ROUND((Q218*$G218),2)</f>
        <v>0</v>
      </c>
    </row>
    <row r="219" spans="1:18" ht="144" x14ac:dyDescent="0.3">
      <c r="A219" s="109">
        <v>8.3000000000000007</v>
      </c>
      <c r="B219" s="17"/>
      <c r="C219" s="17"/>
      <c r="D219" s="17"/>
      <c r="E219" s="26" t="s">
        <v>217</v>
      </c>
      <c r="F219" s="17" t="s">
        <v>18</v>
      </c>
      <c r="G219" s="5">
        <v>1</v>
      </c>
      <c r="H219" s="5"/>
      <c r="I219" s="5"/>
      <c r="J219" s="5"/>
      <c r="K219" s="5"/>
      <c r="L219" s="99"/>
      <c r="M219" s="100"/>
      <c r="N219" s="394">
        <f t="shared" si="30"/>
        <v>0</v>
      </c>
      <c r="O219" s="394"/>
      <c r="P219" s="102"/>
      <c r="Q219" s="141"/>
      <c r="R219" s="142">
        <f t="shared" si="31"/>
        <v>0</v>
      </c>
    </row>
    <row r="220" spans="1:18" x14ac:dyDescent="0.3">
      <c r="A220" s="24"/>
      <c r="B220" s="27"/>
      <c r="C220" s="27"/>
      <c r="D220" s="27"/>
      <c r="E220" s="27"/>
      <c r="F220" s="27"/>
      <c r="G220" s="27"/>
      <c r="H220" s="27"/>
      <c r="I220" s="27"/>
      <c r="J220" s="27"/>
      <c r="K220" s="27"/>
      <c r="L220" s="106"/>
      <c r="M220" s="101"/>
      <c r="N220" s="106"/>
      <c r="O220" s="106"/>
      <c r="P220" s="103"/>
      <c r="Q220" s="106"/>
      <c r="R220" s="209"/>
    </row>
    <row r="221" spans="1:18" ht="18" x14ac:dyDescent="0.3">
      <c r="A221" s="42"/>
      <c r="B221" s="5"/>
      <c r="C221" s="29"/>
      <c r="D221" s="29"/>
      <c r="E221" s="29" t="s">
        <v>218</v>
      </c>
      <c r="F221" s="17"/>
      <c r="G221" s="5"/>
      <c r="H221" s="5"/>
      <c r="I221" s="5"/>
      <c r="J221" s="5"/>
      <c r="K221" s="5"/>
      <c r="L221" s="99"/>
      <c r="M221" s="100"/>
      <c r="N221" s="99"/>
      <c r="O221" s="99"/>
      <c r="P221" s="102"/>
      <c r="Q221" s="141"/>
      <c r="R221" s="142"/>
    </row>
    <row r="222" spans="1:18" ht="18" x14ac:dyDescent="0.3">
      <c r="A222" s="42"/>
      <c r="B222" s="409" t="s">
        <v>219</v>
      </c>
      <c r="C222" s="409"/>
      <c r="D222" s="410"/>
      <c r="E222" s="410"/>
      <c r="F222" s="410"/>
      <c r="G222" s="5"/>
      <c r="H222" s="5"/>
      <c r="I222" s="5"/>
      <c r="J222" s="5"/>
      <c r="K222" s="5"/>
      <c r="L222" s="99"/>
      <c r="M222" s="100"/>
      <c r="N222" s="99"/>
      <c r="O222" s="99"/>
      <c r="P222" s="102"/>
      <c r="Q222" s="141"/>
      <c r="R222" s="142"/>
    </row>
    <row r="223" spans="1:18" x14ac:dyDescent="0.3">
      <c r="A223" s="109"/>
      <c r="B223" s="30"/>
      <c r="C223" s="411"/>
      <c r="D223" s="410"/>
      <c r="E223" s="410"/>
      <c r="F223" s="17"/>
      <c r="G223" s="5"/>
      <c r="H223" s="5"/>
      <c r="I223" s="5"/>
      <c r="J223" s="5"/>
      <c r="K223" s="5"/>
      <c r="L223" s="99"/>
      <c r="M223" s="100"/>
      <c r="N223" s="99"/>
      <c r="O223" s="99"/>
      <c r="P223" s="102"/>
      <c r="Q223" s="141"/>
      <c r="R223" s="142"/>
    </row>
    <row r="224" spans="1:18" ht="36" x14ac:dyDescent="0.3">
      <c r="A224" s="155">
        <v>8.4</v>
      </c>
      <c r="B224" s="17"/>
      <c r="C224" s="17"/>
      <c r="D224" s="17"/>
      <c r="E224" s="32" t="s">
        <v>220</v>
      </c>
      <c r="F224" s="31" t="s">
        <v>18</v>
      </c>
      <c r="G224" s="5">
        <v>1</v>
      </c>
      <c r="H224" s="5"/>
      <c r="I224" s="5"/>
      <c r="J224" s="5"/>
      <c r="K224" s="5"/>
      <c r="L224" s="99"/>
      <c r="M224" s="100"/>
      <c r="N224" s="394">
        <f t="shared" ref="N224:N226" si="32">ROUND($O$7/$N$7*L224,2)</f>
        <v>0</v>
      </c>
      <c r="O224" s="394"/>
      <c r="P224" s="102"/>
      <c r="Q224" s="141"/>
      <c r="R224" s="142">
        <f>ROUND((Q224*$G224),2)</f>
        <v>0</v>
      </c>
    </row>
    <row r="225" spans="1:18" ht="18" x14ac:dyDescent="0.3">
      <c r="A225" s="155">
        <v>8.5</v>
      </c>
      <c r="B225" s="17"/>
      <c r="C225" s="17"/>
      <c r="D225" s="17"/>
      <c r="E225" s="32" t="s">
        <v>221</v>
      </c>
      <c r="F225" s="31" t="s">
        <v>16</v>
      </c>
      <c r="G225" s="5">
        <v>1</v>
      </c>
      <c r="H225" s="5"/>
      <c r="I225" s="5"/>
      <c r="J225" s="5"/>
      <c r="K225" s="5"/>
      <c r="L225" s="99"/>
      <c r="M225" s="100"/>
      <c r="N225" s="394">
        <f t="shared" si="32"/>
        <v>0</v>
      </c>
      <c r="O225" s="394"/>
      <c r="P225" s="102"/>
      <c r="Q225" s="141"/>
      <c r="R225" s="142">
        <f t="shared" ref="R225:R241" si="33">ROUND((Q225*$G225),2)</f>
        <v>0</v>
      </c>
    </row>
    <row r="226" spans="1:18" ht="18" x14ac:dyDescent="0.3">
      <c r="A226" s="155">
        <v>8.6</v>
      </c>
      <c r="B226" s="17"/>
      <c r="C226" s="17"/>
      <c r="D226" s="17"/>
      <c r="E226" s="32" t="s">
        <v>222</v>
      </c>
      <c r="F226" s="31" t="s">
        <v>18</v>
      </c>
      <c r="G226" s="5">
        <v>1</v>
      </c>
      <c r="H226" s="5"/>
      <c r="I226" s="5"/>
      <c r="J226" s="5"/>
      <c r="K226" s="5"/>
      <c r="L226" s="99"/>
      <c r="M226" s="100"/>
      <c r="N226" s="394">
        <f t="shared" si="32"/>
        <v>0</v>
      </c>
      <c r="O226" s="394"/>
      <c r="P226" s="102"/>
      <c r="Q226" s="141"/>
      <c r="R226" s="142">
        <f t="shared" si="33"/>
        <v>0</v>
      </c>
    </row>
    <row r="227" spans="1:18" ht="18" x14ac:dyDescent="0.3">
      <c r="A227" s="155">
        <v>8.6999999999999993</v>
      </c>
      <c r="B227" s="17"/>
      <c r="C227" s="17"/>
      <c r="D227" s="17"/>
      <c r="E227" s="32" t="s">
        <v>223</v>
      </c>
      <c r="F227" s="31" t="s">
        <v>18</v>
      </c>
      <c r="G227" s="5">
        <v>1</v>
      </c>
      <c r="H227" s="5"/>
      <c r="I227" s="5"/>
      <c r="J227" s="5"/>
      <c r="K227" s="5"/>
      <c r="L227" s="99"/>
      <c r="M227" s="100"/>
      <c r="N227" s="394">
        <f t="shared" ref="N227:N241" si="34">ROUND($O$7/$N$7*L227,2)</f>
        <v>0</v>
      </c>
      <c r="O227" s="394"/>
      <c r="P227" s="102"/>
      <c r="Q227" s="141"/>
      <c r="R227" s="142">
        <f t="shared" si="33"/>
        <v>0</v>
      </c>
    </row>
    <row r="228" spans="1:18" ht="18" x14ac:dyDescent="0.3">
      <c r="A228" s="155">
        <v>8.8000000000000007</v>
      </c>
      <c r="B228" s="17"/>
      <c r="C228" s="17"/>
      <c r="D228" s="17"/>
      <c r="E228" s="32" t="s">
        <v>224</v>
      </c>
      <c r="F228" s="31" t="s">
        <v>18</v>
      </c>
      <c r="G228" s="5">
        <v>1</v>
      </c>
      <c r="H228" s="5"/>
      <c r="I228" s="5"/>
      <c r="J228" s="5"/>
      <c r="K228" s="5"/>
      <c r="L228" s="99"/>
      <c r="M228" s="100"/>
      <c r="N228" s="394">
        <f t="shared" si="34"/>
        <v>0</v>
      </c>
      <c r="O228" s="394"/>
      <c r="P228" s="102"/>
      <c r="Q228" s="141"/>
      <c r="R228" s="142">
        <f t="shared" si="33"/>
        <v>0</v>
      </c>
    </row>
    <row r="229" spans="1:18" ht="18" x14ac:dyDescent="0.3">
      <c r="A229" s="155">
        <v>8.9</v>
      </c>
      <c r="B229" s="17"/>
      <c r="C229" s="17"/>
      <c r="D229" s="17"/>
      <c r="E229" s="32" t="s">
        <v>225</v>
      </c>
      <c r="F229" s="31" t="s">
        <v>16</v>
      </c>
      <c r="G229" s="5">
        <v>1</v>
      </c>
      <c r="H229" s="5"/>
      <c r="I229" s="5"/>
      <c r="J229" s="5"/>
      <c r="K229" s="5"/>
      <c r="L229" s="99"/>
      <c r="M229" s="100"/>
      <c r="N229" s="394">
        <f t="shared" si="34"/>
        <v>0</v>
      </c>
      <c r="O229" s="394"/>
      <c r="P229" s="102"/>
      <c r="Q229" s="141"/>
      <c r="R229" s="142">
        <f>ROUND((Q229*$G229),2)</f>
        <v>0</v>
      </c>
    </row>
    <row r="230" spans="1:18" ht="18" x14ac:dyDescent="0.3">
      <c r="A230" s="157">
        <v>8.1</v>
      </c>
      <c r="B230" s="17"/>
      <c r="C230" s="17"/>
      <c r="D230" s="17"/>
      <c r="E230" s="32" t="s">
        <v>226</v>
      </c>
      <c r="F230" s="31" t="s">
        <v>18</v>
      </c>
      <c r="G230" s="5">
        <v>1</v>
      </c>
      <c r="H230" s="5"/>
      <c r="I230" s="5"/>
      <c r="J230" s="5"/>
      <c r="K230" s="5"/>
      <c r="L230" s="99"/>
      <c r="M230" s="100"/>
      <c r="N230" s="394">
        <f t="shared" si="34"/>
        <v>0</v>
      </c>
      <c r="O230" s="394"/>
      <c r="P230" s="102"/>
      <c r="Q230" s="141"/>
      <c r="R230" s="142">
        <f>ROUND((Q230*$G230),2)</f>
        <v>0</v>
      </c>
    </row>
    <row r="231" spans="1:18" ht="18" x14ac:dyDescent="0.3">
      <c r="A231" s="155">
        <v>8.11</v>
      </c>
      <c r="B231" s="17"/>
      <c r="C231" s="17"/>
      <c r="D231" s="17"/>
      <c r="E231" s="32" t="s">
        <v>227</v>
      </c>
      <c r="F231" s="31" t="s">
        <v>228</v>
      </c>
      <c r="G231" s="5">
        <v>1</v>
      </c>
      <c r="H231" s="5"/>
      <c r="I231" s="5"/>
      <c r="J231" s="5"/>
      <c r="K231" s="5"/>
      <c r="L231" s="99"/>
      <c r="M231" s="100"/>
      <c r="N231" s="394">
        <f t="shared" si="34"/>
        <v>0</v>
      </c>
      <c r="O231" s="394"/>
      <c r="P231" s="102"/>
      <c r="Q231" s="141"/>
      <c r="R231" s="142">
        <f t="shared" si="33"/>
        <v>0</v>
      </c>
    </row>
    <row r="232" spans="1:18" ht="36" x14ac:dyDescent="0.3">
      <c r="A232" s="155">
        <v>8.1199999999999992</v>
      </c>
      <c r="B232" s="17"/>
      <c r="C232" s="17"/>
      <c r="D232" s="17"/>
      <c r="E232" s="32" t="s">
        <v>229</v>
      </c>
      <c r="F232" s="31" t="s">
        <v>18</v>
      </c>
      <c r="G232" s="5">
        <v>1</v>
      </c>
      <c r="H232" s="5"/>
      <c r="I232" s="5"/>
      <c r="J232" s="5"/>
      <c r="K232" s="5"/>
      <c r="L232" s="99"/>
      <c r="M232" s="100"/>
      <c r="N232" s="394">
        <f t="shared" si="34"/>
        <v>0</v>
      </c>
      <c r="O232" s="394"/>
      <c r="P232" s="102"/>
      <c r="Q232" s="141"/>
      <c r="R232" s="142">
        <f t="shared" si="33"/>
        <v>0</v>
      </c>
    </row>
    <row r="233" spans="1:18" ht="18" x14ac:dyDescent="0.3">
      <c r="A233" s="155">
        <v>8.1300000000000008</v>
      </c>
      <c r="B233" s="17"/>
      <c r="C233" s="17"/>
      <c r="D233" s="17"/>
      <c r="E233" s="32" t="s">
        <v>230</v>
      </c>
      <c r="F233" s="31" t="s">
        <v>18</v>
      </c>
      <c r="G233" s="5">
        <v>1</v>
      </c>
      <c r="H233" s="5"/>
      <c r="I233" s="5"/>
      <c r="J233" s="5"/>
      <c r="K233" s="5"/>
      <c r="L233" s="99"/>
      <c r="M233" s="100"/>
      <c r="N233" s="394">
        <f t="shared" si="34"/>
        <v>0</v>
      </c>
      <c r="O233" s="394"/>
      <c r="P233" s="102"/>
      <c r="Q233" s="141"/>
      <c r="R233" s="142">
        <f t="shared" si="33"/>
        <v>0</v>
      </c>
    </row>
    <row r="234" spans="1:18" ht="18" x14ac:dyDescent="0.3">
      <c r="A234" s="155">
        <v>8.14</v>
      </c>
      <c r="B234" s="17"/>
      <c r="C234" s="17"/>
      <c r="D234" s="17"/>
      <c r="E234" s="32" t="s">
        <v>231</v>
      </c>
      <c r="F234" s="31" t="s">
        <v>16</v>
      </c>
      <c r="G234" s="5">
        <v>1</v>
      </c>
      <c r="H234" s="5"/>
      <c r="I234" s="5"/>
      <c r="J234" s="5"/>
      <c r="K234" s="5"/>
      <c r="L234" s="99"/>
      <c r="M234" s="100"/>
      <c r="N234" s="394">
        <f t="shared" si="34"/>
        <v>0</v>
      </c>
      <c r="O234" s="394"/>
      <c r="P234" s="102"/>
      <c r="Q234" s="141"/>
      <c r="R234" s="142">
        <f t="shared" si="33"/>
        <v>0</v>
      </c>
    </row>
    <row r="235" spans="1:18" ht="18" x14ac:dyDescent="0.3">
      <c r="A235" s="155">
        <v>8.15</v>
      </c>
      <c r="B235" s="17"/>
      <c r="C235" s="17"/>
      <c r="D235" s="17"/>
      <c r="E235" s="32" t="s">
        <v>232</v>
      </c>
      <c r="F235" s="31" t="s">
        <v>18</v>
      </c>
      <c r="G235" s="5">
        <v>1</v>
      </c>
      <c r="H235" s="5"/>
      <c r="I235" s="5"/>
      <c r="J235" s="5"/>
      <c r="K235" s="5"/>
      <c r="L235" s="99"/>
      <c r="M235" s="100"/>
      <c r="N235" s="394">
        <f t="shared" si="34"/>
        <v>0</v>
      </c>
      <c r="O235" s="394"/>
      <c r="P235" s="102"/>
      <c r="Q235" s="141"/>
      <c r="R235" s="142">
        <f t="shared" si="33"/>
        <v>0</v>
      </c>
    </row>
    <row r="236" spans="1:18" ht="18" x14ac:dyDescent="0.3">
      <c r="A236" s="155">
        <v>8.16</v>
      </c>
      <c r="B236" s="17"/>
      <c r="C236" s="17"/>
      <c r="D236" s="17"/>
      <c r="E236" s="32" t="s">
        <v>233</v>
      </c>
      <c r="F236" s="31" t="s">
        <v>18</v>
      </c>
      <c r="G236" s="5">
        <v>1</v>
      </c>
      <c r="H236" s="5"/>
      <c r="I236" s="5"/>
      <c r="J236" s="5"/>
      <c r="K236" s="5"/>
      <c r="L236" s="99"/>
      <c r="M236" s="100"/>
      <c r="N236" s="394">
        <f t="shared" si="34"/>
        <v>0</v>
      </c>
      <c r="O236" s="394"/>
      <c r="P236" s="102"/>
      <c r="Q236" s="141"/>
      <c r="R236" s="142">
        <f t="shared" si="33"/>
        <v>0</v>
      </c>
    </row>
    <row r="237" spans="1:18" ht="18" x14ac:dyDescent="0.3">
      <c r="A237" s="155">
        <v>8.17</v>
      </c>
      <c r="B237" s="17"/>
      <c r="C237" s="17"/>
      <c r="D237" s="17"/>
      <c r="E237" s="32" t="s">
        <v>234</v>
      </c>
      <c r="F237" s="31" t="s">
        <v>18</v>
      </c>
      <c r="G237" s="5">
        <v>1</v>
      </c>
      <c r="H237" s="5"/>
      <c r="I237" s="5"/>
      <c r="J237" s="5"/>
      <c r="K237" s="5"/>
      <c r="L237" s="99"/>
      <c r="M237" s="100"/>
      <c r="N237" s="394">
        <f t="shared" si="34"/>
        <v>0</v>
      </c>
      <c r="O237" s="394"/>
      <c r="P237" s="102"/>
      <c r="Q237" s="141"/>
      <c r="R237" s="142">
        <f t="shared" si="33"/>
        <v>0</v>
      </c>
    </row>
    <row r="238" spans="1:18" ht="18" x14ac:dyDescent="0.3">
      <c r="A238" s="155">
        <v>8.18</v>
      </c>
      <c r="B238" s="17"/>
      <c r="C238" s="17"/>
      <c r="D238" s="17"/>
      <c r="E238" s="32" t="s">
        <v>235</v>
      </c>
      <c r="F238" s="31" t="s">
        <v>18</v>
      </c>
      <c r="G238" s="5">
        <v>1</v>
      </c>
      <c r="H238" s="5"/>
      <c r="I238" s="5"/>
      <c r="J238" s="5"/>
      <c r="K238" s="5"/>
      <c r="L238" s="99"/>
      <c r="M238" s="100"/>
      <c r="N238" s="394">
        <f t="shared" si="34"/>
        <v>0</v>
      </c>
      <c r="O238" s="394"/>
      <c r="P238" s="102"/>
      <c r="Q238" s="141"/>
      <c r="R238" s="142">
        <f t="shared" si="33"/>
        <v>0</v>
      </c>
    </row>
    <row r="239" spans="1:18" ht="18" x14ac:dyDescent="0.3">
      <c r="A239" s="155">
        <v>8.19</v>
      </c>
      <c r="B239" s="17"/>
      <c r="C239" s="17"/>
      <c r="D239" s="17"/>
      <c r="E239" s="32" t="s">
        <v>236</v>
      </c>
      <c r="F239" s="31" t="s">
        <v>18</v>
      </c>
      <c r="G239" s="5">
        <v>1</v>
      </c>
      <c r="H239" s="5"/>
      <c r="I239" s="5"/>
      <c r="J239" s="5"/>
      <c r="K239" s="5"/>
      <c r="L239" s="99"/>
      <c r="M239" s="100"/>
      <c r="N239" s="394">
        <f t="shared" si="34"/>
        <v>0</v>
      </c>
      <c r="O239" s="394"/>
      <c r="P239" s="102"/>
      <c r="Q239" s="141"/>
      <c r="R239" s="142">
        <f t="shared" si="33"/>
        <v>0</v>
      </c>
    </row>
    <row r="240" spans="1:18" ht="18" x14ac:dyDescent="0.3">
      <c r="A240" s="157">
        <v>8.1999999999999993</v>
      </c>
      <c r="B240" s="17"/>
      <c r="C240" s="17"/>
      <c r="D240" s="17"/>
      <c r="E240" s="32" t="s">
        <v>237</v>
      </c>
      <c r="F240" s="31" t="s">
        <v>16</v>
      </c>
      <c r="G240" s="5">
        <v>1</v>
      </c>
      <c r="H240" s="5"/>
      <c r="I240" s="5"/>
      <c r="J240" s="5"/>
      <c r="K240" s="5"/>
      <c r="L240" s="99"/>
      <c r="M240" s="100"/>
      <c r="N240" s="394">
        <f t="shared" si="34"/>
        <v>0</v>
      </c>
      <c r="O240" s="394"/>
      <c r="P240" s="102"/>
      <c r="Q240" s="141"/>
      <c r="R240" s="142">
        <f t="shared" si="33"/>
        <v>0</v>
      </c>
    </row>
    <row r="241" spans="1:18" ht="18" x14ac:dyDescent="0.3">
      <c r="A241" s="155">
        <v>8.2100000000000009</v>
      </c>
      <c r="B241" s="17"/>
      <c r="C241" s="17"/>
      <c r="D241" s="17"/>
      <c r="E241" s="32" t="s">
        <v>238</v>
      </c>
      <c r="F241" s="31" t="s">
        <v>18</v>
      </c>
      <c r="G241" s="5">
        <v>1</v>
      </c>
      <c r="H241" s="5"/>
      <c r="I241" s="5"/>
      <c r="J241" s="5"/>
      <c r="K241" s="5"/>
      <c r="L241" s="99"/>
      <c r="M241" s="100"/>
      <c r="N241" s="394">
        <f t="shared" si="34"/>
        <v>0</v>
      </c>
      <c r="O241" s="394"/>
      <c r="P241" s="102"/>
      <c r="Q241" s="141"/>
      <c r="R241" s="142">
        <f t="shared" si="33"/>
        <v>0</v>
      </c>
    </row>
    <row r="242" spans="1:18" ht="36" x14ac:dyDescent="0.3">
      <c r="A242" s="109"/>
      <c r="B242" s="17"/>
      <c r="C242" s="17"/>
      <c r="D242" s="17"/>
      <c r="E242" s="29" t="s">
        <v>239</v>
      </c>
      <c r="F242" s="17"/>
      <c r="G242" s="5"/>
      <c r="H242" s="5"/>
      <c r="I242" s="5"/>
      <c r="J242" s="5"/>
      <c r="K242" s="5"/>
      <c r="L242" s="210"/>
      <c r="N242" s="210"/>
      <c r="O242" s="99"/>
      <c r="P242" s="102"/>
      <c r="Q242" s="141"/>
      <c r="R242" s="142"/>
    </row>
    <row r="243" spans="1:18" ht="18" x14ac:dyDescent="0.3">
      <c r="A243" s="109"/>
      <c r="B243" s="409" t="s">
        <v>240</v>
      </c>
      <c r="C243" s="409"/>
      <c r="D243" s="410"/>
      <c r="E243" s="410"/>
      <c r="F243" s="410"/>
      <c r="G243" s="5"/>
      <c r="H243" s="5"/>
      <c r="I243" s="5"/>
      <c r="J243" s="5"/>
      <c r="K243" s="5"/>
      <c r="L243" s="99"/>
      <c r="M243" s="100"/>
      <c r="N243" s="99"/>
      <c r="O243" s="99"/>
      <c r="P243" s="102"/>
      <c r="Q243" s="141"/>
      <c r="R243" s="142"/>
    </row>
    <row r="244" spans="1:18" ht="18" x14ac:dyDescent="0.3">
      <c r="A244" s="42">
        <v>8.2200000000000006</v>
      </c>
      <c r="B244" s="17"/>
      <c r="C244" s="17"/>
      <c r="D244" s="17"/>
      <c r="E244" s="26" t="s">
        <v>241</v>
      </c>
      <c r="F244" s="22" t="s">
        <v>16</v>
      </c>
      <c r="G244" s="5">
        <v>1</v>
      </c>
      <c r="H244" s="5"/>
      <c r="I244" s="5"/>
      <c r="J244" s="5"/>
      <c r="K244" s="5"/>
      <c r="L244" s="99"/>
      <c r="M244" s="100"/>
      <c r="N244" s="394">
        <f t="shared" ref="N244:N247" si="35">ROUND($O$7/$N$7*L244,2)</f>
        <v>0</v>
      </c>
      <c r="O244" s="394"/>
      <c r="P244" s="102"/>
      <c r="Q244" s="141"/>
      <c r="R244" s="142">
        <f>ROUND((Q244*$G244),2)</f>
        <v>0</v>
      </c>
    </row>
    <row r="245" spans="1:18" ht="18" x14ac:dyDescent="0.3">
      <c r="A245" s="42">
        <v>8.23</v>
      </c>
      <c r="B245" s="17"/>
      <c r="C245" s="17"/>
      <c r="D245" s="17"/>
      <c r="E245" s="26" t="s">
        <v>227</v>
      </c>
      <c r="F245" s="22" t="s">
        <v>228</v>
      </c>
      <c r="G245" s="5">
        <v>1</v>
      </c>
      <c r="H245" s="5"/>
      <c r="I245" s="5"/>
      <c r="J245" s="5"/>
      <c r="K245" s="5"/>
      <c r="L245" s="99"/>
      <c r="M245" s="100"/>
      <c r="N245" s="394">
        <f t="shared" si="35"/>
        <v>0</v>
      </c>
      <c r="O245" s="394"/>
      <c r="P245" s="102"/>
      <c r="Q245" s="141"/>
      <c r="R245" s="142">
        <f>ROUND((Q245*$G245),2)</f>
        <v>0</v>
      </c>
    </row>
    <row r="246" spans="1:18" ht="18" x14ac:dyDescent="0.3">
      <c r="A246" s="42">
        <v>8.24</v>
      </c>
      <c r="B246" s="17"/>
      <c r="C246" s="17"/>
      <c r="D246" s="17"/>
      <c r="E246" s="26" t="s">
        <v>223</v>
      </c>
      <c r="F246" s="22" t="s">
        <v>18</v>
      </c>
      <c r="G246" s="5">
        <v>1</v>
      </c>
      <c r="H246" s="5"/>
      <c r="I246" s="5"/>
      <c r="J246" s="5"/>
      <c r="K246" s="5"/>
      <c r="L246" s="99"/>
      <c r="M246" s="100"/>
      <c r="N246" s="394">
        <f t="shared" si="35"/>
        <v>0</v>
      </c>
      <c r="O246" s="394"/>
      <c r="P246" s="102"/>
      <c r="Q246" s="141"/>
      <c r="R246" s="142">
        <f t="shared" ref="R246:R252" si="36">ROUND((Q246*$G246),2)</f>
        <v>0</v>
      </c>
    </row>
    <row r="247" spans="1:18" ht="18" x14ac:dyDescent="0.3">
      <c r="A247" s="42">
        <v>8.25</v>
      </c>
      <c r="B247" s="17"/>
      <c r="C247" s="17"/>
      <c r="D247" s="17"/>
      <c r="E247" s="26" t="s">
        <v>242</v>
      </c>
      <c r="F247" s="22" t="s">
        <v>18</v>
      </c>
      <c r="G247" s="5">
        <v>1</v>
      </c>
      <c r="H247" s="5"/>
      <c r="I247" s="5"/>
      <c r="J247" s="5"/>
      <c r="K247" s="5"/>
      <c r="L247" s="99"/>
      <c r="M247" s="100"/>
      <c r="N247" s="394">
        <f t="shared" si="35"/>
        <v>0</v>
      </c>
      <c r="O247" s="394"/>
      <c r="P247" s="102"/>
      <c r="Q247" s="141"/>
      <c r="R247" s="142">
        <f t="shared" si="36"/>
        <v>0</v>
      </c>
    </row>
    <row r="248" spans="1:18" ht="18" x14ac:dyDescent="0.3">
      <c r="A248" s="42">
        <v>8.26</v>
      </c>
      <c r="B248" s="17"/>
      <c r="C248" s="17"/>
      <c r="D248" s="17"/>
      <c r="E248" s="33" t="s">
        <v>232</v>
      </c>
      <c r="F248" s="22" t="s">
        <v>18</v>
      </c>
      <c r="G248" s="5">
        <v>1</v>
      </c>
      <c r="H248" s="5"/>
      <c r="I248" s="5"/>
      <c r="J248" s="5"/>
      <c r="K248" s="5"/>
      <c r="L248" s="99"/>
      <c r="M248" s="100"/>
      <c r="N248" s="394">
        <f t="shared" ref="N248:N252" si="37">ROUND($O$7/$N$7*L248,2)</f>
        <v>0</v>
      </c>
      <c r="O248" s="394"/>
      <c r="P248" s="102"/>
      <c r="Q248" s="141"/>
      <c r="R248" s="142">
        <f t="shared" si="36"/>
        <v>0</v>
      </c>
    </row>
    <row r="249" spans="1:18" ht="18" x14ac:dyDescent="0.3">
      <c r="A249" s="42">
        <v>8.27</v>
      </c>
      <c r="B249" s="17"/>
      <c r="C249" s="17"/>
      <c r="D249" s="17"/>
      <c r="E249" s="26" t="s">
        <v>233</v>
      </c>
      <c r="F249" s="22" t="s">
        <v>18</v>
      </c>
      <c r="G249" s="5">
        <v>1</v>
      </c>
      <c r="H249" s="5"/>
      <c r="I249" s="5"/>
      <c r="J249" s="5"/>
      <c r="K249" s="5"/>
      <c r="L249" s="99"/>
      <c r="M249" s="100"/>
      <c r="N249" s="394">
        <f t="shared" si="37"/>
        <v>0</v>
      </c>
      <c r="O249" s="394"/>
      <c r="P249" s="102"/>
      <c r="Q249" s="141"/>
      <c r="R249" s="142">
        <f t="shared" si="36"/>
        <v>0</v>
      </c>
    </row>
    <row r="250" spans="1:18" ht="18" x14ac:dyDescent="0.3">
      <c r="A250" s="42">
        <v>8.2799999999999994</v>
      </c>
      <c r="B250" s="17"/>
      <c r="C250" s="17"/>
      <c r="D250" s="17"/>
      <c r="E250" s="26" t="s">
        <v>236</v>
      </c>
      <c r="F250" s="22" t="s">
        <v>18</v>
      </c>
      <c r="G250" s="5">
        <v>1</v>
      </c>
      <c r="H250" s="5"/>
      <c r="I250" s="5"/>
      <c r="J250" s="5"/>
      <c r="K250" s="5"/>
      <c r="L250" s="99"/>
      <c r="M250" s="100"/>
      <c r="N250" s="394">
        <f t="shared" si="37"/>
        <v>0</v>
      </c>
      <c r="O250" s="394"/>
      <c r="P250" s="102"/>
      <c r="Q250" s="141"/>
      <c r="R250" s="142">
        <f t="shared" si="36"/>
        <v>0</v>
      </c>
    </row>
    <row r="251" spans="1:18" ht="18" x14ac:dyDescent="0.3">
      <c r="A251" s="42">
        <v>8.2899999999999991</v>
      </c>
      <c r="B251" s="17"/>
      <c r="C251" s="17"/>
      <c r="D251" s="17"/>
      <c r="E251" s="26" t="s">
        <v>237</v>
      </c>
      <c r="F251" s="22" t="s">
        <v>16</v>
      </c>
      <c r="G251" s="5">
        <v>1</v>
      </c>
      <c r="H251" s="5"/>
      <c r="I251" s="5"/>
      <c r="J251" s="5"/>
      <c r="K251" s="5"/>
      <c r="L251" s="99"/>
      <c r="M251" s="100"/>
      <c r="N251" s="394">
        <f t="shared" si="37"/>
        <v>0</v>
      </c>
      <c r="O251" s="394"/>
      <c r="P251" s="102"/>
      <c r="Q251" s="141"/>
      <c r="R251" s="142">
        <f t="shared" si="36"/>
        <v>0</v>
      </c>
    </row>
    <row r="252" spans="1:18" ht="18" x14ac:dyDescent="0.3">
      <c r="A252" s="159">
        <v>8.3000000000000007</v>
      </c>
      <c r="B252" s="17"/>
      <c r="C252" s="17"/>
      <c r="D252" s="17"/>
      <c r="E252" s="26" t="s">
        <v>238</v>
      </c>
      <c r="F252" s="22" t="s">
        <v>18</v>
      </c>
      <c r="G252" s="5">
        <v>1</v>
      </c>
      <c r="H252" s="5"/>
      <c r="I252" s="5"/>
      <c r="J252" s="5"/>
      <c r="K252" s="5"/>
      <c r="L252" s="99"/>
      <c r="M252" s="100"/>
      <c r="N252" s="394">
        <f t="shared" si="37"/>
        <v>0</v>
      </c>
      <c r="O252" s="394"/>
      <c r="P252" s="102"/>
      <c r="Q252" s="141"/>
      <c r="R252" s="142">
        <f t="shared" si="36"/>
        <v>0</v>
      </c>
    </row>
    <row r="253" spans="1:18" ht="18" x14ac:dyDescent="0.3">
      <c r="A253" s="42"/>
      <c r="B253" s="17"/>
      <c r="C253" s="17"/>
      <c r="D253" s="17"/>
      <c r="E253" s="26"/>
      <c r="F253" s="22"/>
      <c r="G253" s="5"/>
      <c r="H253" s="5"/>
      <c r="I253" s="5"/>
      <c r="J253" s="5"/>
      <c r="K253" s="5"/>
      <c r="L253" s="99"/>
      <c r="M253" s="100"/>
      <c r="N253" s="99"/>
      <c r="O253" s="99"/>
      <c r="P253" s="102"/>
      <c r="Q253" s="141"/>
      <c r="R253" s="142"/>
    </row>
    <row r="254" spans="1:18" ht="36" x14ac:dyDescent="0.3">
      <c r="A254" s="42"/>
      <c r="B254" s="17"/>
      <c r="C254" s="17"/>
      <c r="D254" s="17"/>
      <c r="E254" s="35" t="s">
        <v>243</v>
      </c>
      <c r="F254" s="22"/>
      <c r="G254" s="5"/>
      <c r="H254" s="5"/>
      <c r="I254" s="5"/>
      <c r="J254" s="5"/>
      <c r="K254" s="5"/>
      <c r="L254" s="99"/>
      <c r="M254" s="100"/>
      <c r="N254" s="99"/>
      <c r="O254" s="99"/>
      <c r="P254" s="102"/>
      <c r="Q254" s="141"/>
      <c r="R254" s="142"/>
    </row>
    <row r="255" spans="1:18" ht="54" x14ac:dyDescent="0.3">
      <c r="A255" s="42">
        <v>8.31</v>
      </c>
      <c r="B255" s="17"/>
      <c r="C255" s="17"/>
      <c r="D255" s="17"/>
      <c r="E255" s="26" t="s">
        <v>244</v>
      </c>
      <c r="F255" s="22" t="s">
        <v>16</v>
      </c>
      <c r="G255" s="5">
        <v>1</v>
      </c>
      <c r="H255" s="5"/>
      <c r="I255" s="5"/>
      <c r="J255" s="5"/>
      <c r="K255" s="5"/>
      <c r="L255" s="99"/>
      <c r="M255" s="100"/>
      <c r="N255" s="394">
        <f t="shared" ref="N255:N257" si="38">ROUND($O$7/$N$7*L255,2)</f>
        <v>0</v>
      </c>
      <c r="O255" s="394"/>
      <c r="P255" s="102"/>
      <c r="Q255" s="141"/>
      <c r="R255" s="142">
        <f>ROUND((Q255*$G255),2)</f>
        <v>0</v>
      </c>
    </row>
    <row r="256" spans="1:18" ht="54" x14ac:dyDescent="0.3">
      <c r="A256" s="42">
        <v>8.32</v>
      </c>
      <c r="B256" s="17"/>
      <c r="C256" s="17"/>
      <c r="D256" s="17"/>
      <c r="E256" s="26" t="s">
        <v>245</v>
      </c>
      <c r="F256" s="22" t="s">
        <v>16</v>
      </c>
      <c r="G256" s="5">
        <v>1</v>
      </c>
      <c r="H256" s="5"/>
      <c r="I256" s="5"/>
      <c r="J256" s="5"/>
      <c r="K256" s="5"/>
      <c r="L256" s="99"/>
      <c r="M256" s="100"/>
      <c r="N256" s="394">
        <f t="shared" si="38"/>
        <v>0</v>
      </c>
      <c r="O256" s="394"/>
      <c r="P256" s="102"/>
      <c r="Q256" s="141"/>
      <c r="R256" s="142">
        <f t="shared" ref="R256:R319" si="39">ROUND((Q256*$G256),2)</f>
        <v>0</v>
      </c>
    </row>
    <row r="257" spans="1:18" ht="54" x14ac:dyDescent="0.3">
      <c r="A257" s="42">
        <v>8.33</v>
      </c>
      <c r="B257" s="17"/>
      <c r="C257" s="17"/>
      <c r="D257" s="17"/>
      <c r="E257" s="26" t="s">
        <v>246</v>
      </c>
      <c r="F257" s="22" t="s">
        <v>16</v>
      </c>
      <c r="G257" s="5">
        <v>1</v>
      </c>
      <c r="H257" s="5"/>
      <c r="I257" s="5"/>
      <c r="J257" s="5"/>
      <c r="K257" s="5"/>
      <c r="L257" s="99"/>
      <c r="M257" s="100"/>
      <c r="N257" s="394">
        <f t="shared" si="38"/>
        <v>0</v>
      </c>
      <c r="O257" s="394"/>
      <c r="P257" s="102"/>
      <c r="Q257" s="141"/>
      <c r="R257" s="142">
        <f t="shared" si="39"/>
        <v>0</v>
      </c>
    </row>
    <row r="258" spans="1:18" ht="252" x14ac:dyDescent="0.3">
      <c r="A258" s="42">
        <v>8.34</v>
      </c>
      <c r="B258" s="17"/>
      <c r="C258" s="17"/>
      <c r="D258" s="17"/>
      <c r="E258" s="4" t="s">
        <v>247</v>
      </c>
      <c r="F258" s="22" t="s">
        <v>18</v>
      </c>
      <c r="G258" s="5">
        <v>1</v>
      </c>
      <c r="H258" s="5"/>
      <c r="I258" s="5"/>
      <c r="J258" s="5"/>
      <c r="K258" s="5"/>
      <c r="L258" s="99"/>
      <c r="M258" s="100"/>
      <c r="N258" s="394">
        <f t="shared" ref="N258:N321" si="40">ROUND($O$7/$N$7*L258,2)</f>
        <v>0</v>
      </c>
      <c r="O258" s="394"/>
      <c r="P258" s="102"/>
      <c r="Q258" s="141"/>
      <c r="R258" s="142">
        <f t="shared" si="39"/>
        <v>0</v>
      </c>
    </row>
    <row r="259" spans="1:18" ht="54" customHeight="1" x14ac:dyDescent="0.3">
      <c r="A259" s="42">
        <v>8.35</v>
      </c>
      <c r="B259" s="17"/>
      <c r="C259" s="17"/>
      <c r="D259" s="17"/>
      <c r="E259" s="26" t="s">
        <v>248</v>
      </c>
      <c r="F259" s="22" t="s">
        <v>16</v>
      </c>
      <c r="G259" s="5">
        <v>1</v>
      </c>
      <c r="H259" s="5"/>
      <c r="I259" s="5"/>
      <c r="J259" s="5"/>
      <c r="K259" s="5"/>
      <c r="L259" s="99"/>
      <c r="M259" s="100"/>
      <c r="N259" s="394">
        <f t="shared" si="40"/>
        <v>0</v>
      </c>
      <c r="O259" s="394"/>
      <c r="P259" s="102"/>
      <c r="Q259" s="141"/>
      <c r="R259" s="142">
        <f t="shared" si="39"/>
        <v>0</v>
      </c>
    </row>
    <row r="260" spans="1:18" ht="54" x14ac:dyDescent="0.3">
      <c r="A260" s="42">
        <v>8.36</v>
      </c>
      <c r="B260" s="17"/>
      <c r="C260" s="17"/>
      <c r="D260" s="17"/>
      <c r="E260" s="26" t="s">
        <v>249</v>
      </c>
      <c r="F260" s="22" t="s">
        <v>16</v>
      </c>
      <c r="G260" s="5">
        <v>1</v>
      </c>
      <c r="H260" s="5"/>
      <c r="I260" s="5"/>
      <c r="J260" s="5"/>
      <c r="K260" s="5"/>
      <c r="L260" s="99"/>
      <c r="M260" s="100"/>
      <c r="N260" s="394">
        <f t="shared" si="40"/>
        <v>0</v>
      </c>
      <c r="O260" s="394"/>
      <c r="P260" s="102"/>
      <c r="Q260" s="141"/>
      <c r="R260" s="142">
        <f t="shared" si="39"/>
        <v>0</v>
      </c>
    </row>
    <row r="261" spans="1:18" ht="54" x14ac:dyDescent="0.3">
      <c r="A261" s="42">
        <v>8.3699999999999992</v>
      </c>
      <c r="B261" s="17"/>
      <c r="C261" s="17"/>
      <c r="D261" s="17"/>
      <c r="E261" s="26" t="s">
        <v>250</v>
      </c>
      <c r="F261" s="22" t="s">
        <v>16</v>
      </c>
      <c r="G261" s="5">
        <v>1</v>
      </c>
      <c r="H261" s="5"/>
      <c r="I261" s="5"/>
      <c r="J261" s="5"/>
      <c r="K261" s="5"/>
      <c r="L261" s="99"/>
      <c r="M261" s="100"/>
      <c r="N261" s="394">
        <f t="shared" si="40"/>
        <v>0</v>
      </c>
      <c r="O261" s="394"/>
      <c r="P261" s="102"/>
      <c r="Q261" s="141"/>
      <c r="R261" s="142">
        <f t="shared" si="39"/>
        <v>0</v>
      </c>
    </row>
    <row r="262" spans="1:18" ht="54" x14ac:dyDescent="0.3">
      <c r="A262" s="42">
        <v>8.3800000000000008</v>
      </c>
      <c r="B262" s="17"/>
      <c r="C262" s="17"/>
      <c r="D262" s="17"/>
      <c r="E262" s="26" t="s">
        <v>251</v>
      </c>
      <c r="F262" s="22" t="s">
        <v>16</v>
      </c>
      <c r="G262" s="5">
        <v>1</v>
      </c>
      <c r="H262" s="5"/>
      <c r="I262" s="5"/>
      <c r="J262" s="5"/>
      <c r="K262" s="5"/>
      <c r="L262" s="99"/>
      <c r="M262" s="100"/>
      <c r="N262" s="394">
        <f t="shared" si="40"/>
        <v>0</v>
      </c>
      <c r="O262" s="394"/>
      <c r="P262" s="102"/>
      <c r="Q262" s="141"/>
      <c r="R262" s="142">
        <f t="shared" si="39"/>
        <v>0</v>
      </c>
    </row>
    <row r="263" spans="1:18" ht="405.6" x14ac:dyDescent="0.3">
      <c r="A263" s="42">
        <v>8.39</v>
      </c>
      <c r="B263" s="17"/>
      <c r="C263" s="17"/>
      <c r="D263" s="17"/>
      <c r="E263" s="36" t="s">
        <v>252</v>
      </c>
      <c r="F263" s="22" t="s">
        <v>18</v>
      </c>
      <c r="G263" s="5">
        <v>1</v>
      </c>
      <c r="H263" s="5"/>
      <c r="I263" s="5"/>
      <c r="J263" s="5"/>
      <c r="K263" s="5"/>
      <c r="L263" s="99"/>
      <c r="M263" s="100"/>
      <c r="N263" s="394">
        <f t="shared" si="40"/>
        <v>0</v>
      </c>
      <c r="O263" s="394"/>
      <c r="P263" s="102"/>
      <c r="Q263" s="141"/>
      <c r="R263" s="142">
        <f t="shared" si="39"/>
        <v>0</v>
      </c>
    </row>
    <row r="264" spans="1:18" ht="72" x14ac:dyDescent="0.3">
      <c r="A264" s="159">
        <v>8.4</v>
      </c>
      <c r="B264" s="17"/>
      <c r="C264" s="17"/>
      <c r="D264" s="17"/>
      <c r="E264" s="26" t="s">
        <v>253</v>
      </c>
      <c r="F264" s="22" t="s">
        <v>16</v>
      </c>
      <c r="G264" s="5">
        <v>1</v>
      </c>
      <c r="H264" s="5"/>
      <c r="I264" s="5"/>
      <c r="J264" s="5"/>
      <c r="K264" s="5"/>
      <c r="L264" s="99"/>
      <c r="M264" s="100"/>
      <c r="N264" s="394">
        <f t="shared" si="40"/>
        <v>0</v>
      </c>
      <c r="O264" s="394"/>
      <c r="P264" s="102"/>
      <c r="Q264" s="141"/>
      <c r="R264" s="142">
        <f t="shared" si="39"/>
        <v>0</v>
      </c>
    </row>
    <row r="265" spans="1:18" ht="72" x14ac:dyDescent="0.3">
      <c r="A265" s="42">
        <v>8.41</v>
      </c>
      <c r="B265" s="17"/>
      <c r="C265" s="17"/>
      <c r="D265" s="17"/>
      <c r="E265" s="33" t="s">
        <v>254</v>
      </c>
      <c r="F265" s="22" t="s">
        <v>16</v>
      </c>
      <c r="G265" s="5">
        <v>1</v>
      </c>
      <c r="H265" s="5"/>
      <c r="I265" s="5"/>
      <c r="J265" s="5"/>
      <c r="K265" s="5"/>
      <c r="L265" s="99"/>
      <c r="M265" s="100"/>
      <c r="N265" s="394">
        <f t="shared" si="40"/>
        <v>0</v>
      </c>
      <c r="O265" s="394"/>
      <c r="P265" s="102"/>
      <c r="Q265" s="141"/>
      <c r="R265" s="142">
        <f t="shared" si="39"/>
        <v>0</v>
      </c>
    </row>
    <row r="266" spans="1:18" ht="54" x14ac:dyDescent="0.3">
      <c r="A266" s="159">
        <v>8.42</v>
      </c>
      <c r="B266" s="17"/>
      <c r="C266" s="17"/>
      <c r="D266" s="17"/>
      <c r="E266" s="33" t="s">
        <v>255</v>
      </c>
      <c r="F266" s="22" t="s">
        <v>16</v>
      </c>
      <c r="G266" s="5">
        <v>1</v>
      </c>
      <c r="H266" s="5"/>
      <c r="I266" s="5"/>
      <c r="J266" s="5"/>
      <c r="K266" s="5"/>
      <c r="L266" s="99"/>
      <c r="M266" s="100"/>
      <c r="N266" s="394">
        <f t="shared" si="40"/>
        <v>0</v>
      </c>
      <c r="O266" s="394"/>
      <c r="P266" s="102"/>
      <c r="Q266" s="141"/>
      <c r="R266" s="142">
        <f t="shared" si="39"/>
        <v>0</v>
      </c>
    </row>
    <row r="267" spans="1:18" ht="54" x14ac:dyDescent="0.3">
      <c r="A267" s="42">
        <v>8.43</v>
      </c>
      <c r="B267" s="17"/>
      <c r="C267" s="17"/>
      <c r="D267" s="17"/>
      <c r="E267" s="33" t="s">
        <v>256</v>
      </c>
      <c r="F267" s="22" t="s">
        <v>16</v>
      </c>
      <c r="G267" s="5">
        <v>1</v>
      </c>
      <c r="H267" s="5"/>
      <c r="I267" s="5"/>
      <c r="J267" s="5"/>
      <c r="K267" s="5"/>
      <c r="L267" s="99"/>
      <c r="M267" s="100"/>
      <c r="N267" s="394">
        <f t="shared" si="40"/>
        <v>0</v>
      </c>
      <c r="O267" s="394"/>
      <c r="P267" s="102"/>
      <c r="Q267" s="141"/>
      <c r="R267" s="142">
        <f t="shared" si="39"/>
        <v>0</v>
      </c>
    </row>
    <row r="268" spans="1:18" ht="54" x14ac:dyDescent="0.3">
      <c r="A268" s="159">
        <v>8.44</v>
      </c>
      <c r="B268" s="17"/>
      <c r="C268" s="17"/>
      <c r="D268" s="17"/>
      <c r="E268" s="33" t="s">
        <v>257</v>
      </c>
      <c r="F268" s="22" t="s">
        <v>16</v>
      </c>
      <c r="G268" s="5">
        <v>1</v>
      </c>
      <c r="H268" s="5"/>
      <c r="I268" s="5"/>
      <c r="J268" s="5"/>
      <c r="K268" s="5"/>
      <c r="L268" s="99"/>
      <c r="M268" s="100"/>
      <c r="N268" s="394">
        <f t="shared" si="40"/>
        <v>0</v>
      </c>
      <c r="O268" s="394"/>
      <c r="P268" s="102"/>
      <c r="Q268" s="141"/>
      <c r="R268" s="142">
        <f t="shared" si="39"/>
        <v>0</v>
      </c>
    </row>
    <row r="269" spans="1:18" ht="54" x14ac:dyDescent="0.3">
      <c r="A269" s="42">
        <v>8.4499999999999993</v>
      </c>
      <c r="B269" s="17"/>
      <c r="C269" s="17"/>
      <c r="D269" s="17"/>
      <c r="E269" s="33" t="s">
        <v>258</v>
      </c>
      <c r="F269" s="22" t="s">
        <v>16</v>
      </c>
      <c r="G269" s="5">
        <v>1</v>
      </c>
      <c r="H269" s="5"/>
      <c r="I269" s="5"/>
      <c r="J269" s="5"/>
      <c r="K269" s="5"/>
      <c r="L269" s="99"/>
      <c r="M269" s="100"/>
      <c r="N269" s="394">
        <f t="shared" si="40"/>
        <v>0</v>
      </c>
      <c r="O269" s="394"/>
      <c r="P269" s="102"/>
      <c r="Q269" s="141"/>
      <c r="R269" s="142">
        <f t="shared" si="39"/>
        <v>0</v>
      </c>
    </row>
    <row r="270" spans="1:18" ht="54" x14ac:dyDescent="0.3">
      <c r="A270" s="159">
        <v>8.4600000000000009</v>
      </c>
      <c r="B270" s="17"/>
      <c r="C270" s="17"/>
      <c r="D270" s="17"/>
      <c r="E270" s="33" t="s">
        <v>259</v>
      </c>
      <c r="F270" s="22" t="s">
        <v>16</v>
      </c>
      <c r="G270" s="5">
        <v>1</v>
      </c>
      <c r="H270" s="5"/>
      <c r="I270" s="5"/>
      <c r="J270" s="5"/>
      <c r="K270" s="5"/>
      <c r="L270" s="99"/>
      <c r="M270" s="100"/>
      <c r="N270" s="394">
        <f t="shared" si="40"/>
        <v>0</v>
      </c>
      <c r="O270" s="394"/>
      <c r="P270" s="102"/>
      <c r="Q270" s="141"/>
      <c r="R270" s="142">
        <f t="shared" si="39"/>
        <v>0</v>
      </c>
    </row>
    <row r="271" spans="1:18" ht="54" x14ac:dyDescent="0.3">
      <c r="A271" s="42">
        <v>8.4700000000000006</v>
      </c>
      <c r="B271" s="17"/>
      <c r="C271" s="17"/>
      <c r="D271" s="17"/>
      <c r="E271" s="33" t="s">
        <v>260</v>
      </c>
      <c r="F271" s="22" t="s">
        <v>16</v>
      </c>
      <c r="G271" s="5">
        <v>1</v>
      </c>
      <c r="H271" s="5"/>
      <c r="I271" s="5"/>
      <c r="J271" s="5"/>
      <c r="K271" s="5"/>
      <c r="L271" s="99"/>
      <c r="M271" s="100"/>
      <c r="N271" s="394">
        <f t="shared" si="40"/>
        <v>0</v>
      </c>
      <c r="O271" s="394"/>
      <c r="P271" s="102"/>
      <c r="Q271" s="141"/>
      <c r="R271" s="142">
        <f t="shared" si="39"/>
        <v>0</v>
      </c>
    </row>
    <row r="272" spans="1:18" ht="54" x14ac:dyDescent="0.3">
      <c r="A272" s="159">
        <v>8.48</v>
      </c>
      <c r="B272" s="17"/>
      <c r="C272" s="17"/>
      <c r="D272" s="17"/>
      <c r="E272" s="33" t="s">
        <v>261</v>
      </c>
      <c r="F272" s="22" t="s">
        <v>16</v>
      </c>
      <c r="G272" s="5">
        <v>1</v>
      </c>
      <c r="H272" s="5"/>
      <c r="I272" s="5"/>
      <c r="J272" s="5"/>
      <c r="K272" s="5"/>
      <c r="L272" s="99"/>
      <c r="M272" s="100"/>
      <c r="N272" s="394">
        <f t="shared" si="40"/>
        <v>0</v>
      </c>
      <c r="O272" s="394"/>
      <c r="P272" s="102"/>
      <c r="Q272" s="141"/>
      <c r="R272" s="142">
        <f t="shared" si="39"/>
        <v>0</v>
      </c>
    </row>
    <row r="273" spans="1:18" ht="54" x14ac:dyDescent="0.3">
      <c r="A273" s="42">
        <v>8.49</v>
      </c>
      <c r="B273" s="17"/>
      <c r="C273" s="17"/>
      <c r="D273" s="17"/>
      <c r="E273" s="33" t="s">
        <v>262</v>
      </c>
      <c r="F273" s="22" t="s">
        <v>16</v>
      </c>
      <c r="G273" s="5">
        <v>1</v>
      </c>
      <c r="H273" s="5"/>
      <c r="I273" s="5"/>
      <c r="J273" s="5"/>
      <c r="K273" s="5"/>
      <c r="L273" s="99"/>
      <c r="M273" s="100"/>
      <c r="N273" s="394">
        <f t="shared" si="40"/>
        <v>0</v>
      </c>
      <c r="O273" s="394"/>
      <c r="P273" s="102"/>
      <c r="Q273" s="141"/>
      <c r="R273" s="142">
        <f t="shared" si="39"/>
        <v>0</v>
      </c>
    </row>
    <row r="274" spans="1:18" ht="54" x14ac:dyDescent="0.3">
      <c r="A274" s="159">
        <v>8.5</v>
      </c>
      <c r="B274" s="17"/>
      <c r="C274" s="17"/>
      <c r="D274" s="17"/>
      <c r="E274" s="33" t="s">
        <v>263</v>
      </c>
      <c r="F274" s="22" t="s">
        <v>16</v>
      </c>
      <c r="G274" s="5">
        <v>1</v>
      </c>
      <c r="H274" s="5"/>
      <c r="I274" s="5"/>
      <c r="J274" s="5"/>
      <c r="K274" s="5"/>
      <c r="L274" s="99"/>
      <c r="M274" s="100"/>
      <c r="N274" s="394">
        <f t="shared" si="40"/>
        <v>0</v>
      </c>
      <c r="O274" s="394"/>
      <c r="P274" s="102"/>
      <c r="Q274" s="141"/>
      <c r="R274" s="142">
        <f t="shared" si="39"/>
        <v>0</v>
      </c>
    </row>
    <row r="275" spans="1:18" ht="54" x14ac:dyDescent="0.3">
      <c r="A275" s="42">
        <v>8.51</v>
      </c>
      <c r="B275" s="17"/>
      <c r="C275" s="17"/>
      <c r="D275" s="17"/>
      <c r="E275" s="33" t="s">
        <v>264</v>
      </c>
      <c r="F275" s="22" t="s">
        <v>16</v>
      </c>
      <c r="G275" s="5">
        <v>1</v>
      </c>
      <c r="H275" s="5"/>
      <c r="I275" s="5"/>
      <c r="J275" s="5"/>
      <c r="K275" s="5"/>
      <c r="L275" s="99"/>
      <c r="M275" s="100"/>
      <c r="N275" s="394">
        <f t="shared" si="40"/>
        <v>0</v>
      </c>
      <c r="O275" s="394"/>
      <c r="P275" s="102"/>
      <c r="Q275" s="141"/>
      <c r="R275" s="142">
        <f t="shared" si="39"/>
        <v>0</v>
      </c>
    </row>
    <row r="276" spans="1:18" ht="54" x14ac:dyDescent="0.3">
      <c r="A276" s="159">
        <v>8.52</v>
      </c>
      <c r="B276" s="17"/>
      <c r="C276" s="17"/>
      <c r="D276" s="17"/>
      <c r="E276" s="33" t="s">
        <v>265</v>
      </c>
      <c r="F276" s="22" t="s">
        <v>16</v>
      </c>
      <c r="G276" s="5">
        <v>1</v>
      </c>
      <c r="H276" s="5"/>
      <c r="I276" s="5"/>
      <c r="J276" s="5"/>
      <c r="K276" s="5"/>
      <c r="L276" s="99"/>
      <c r="M276" s="100"/>
      <c r="N276" s="394">
        <f t="shared" si="40"/>
        <v>0</v>
      </c>
      <c r="O276" s="394"/>
      <c r="P276" s="102"/>
      <c r="Q276" s="141"/>
      <c r="R276" s="142">
        <f t="shared" si="39"/>
        <v>0</v>
      </c>
    </row>
    <row r="277" spans="1:18" ht="54" x14ac:dyDescent="0.3">
      <c r="A277" s="42">
        <v>8.5299999999999994</v>
      </c>
      <c r="B277" s="17"/>
      <c r="C277" s="17"/>
      <c r="D277" s="17"/>
      <c r="E277" s="33" t="s">
        <v>266</v>
      </c>
      <c r="F277" s="22" t="s">
        <v>16</v>
      </c>
      <c r="G277" s="5">
        <v>1</v>
      </c>
      <c r="H277" s="5"/>
      <c r="I277" s="5"/>
      <c r="J277" s="5"/>
      <c r="K277" s="5"/>
      <c r="L277" s="99"/>
      <c r="M277" s="100"/>
      <c r="N277" s="394">
        <f t="shared" si="40"/>
        <v>0</v>
      </c>
      <c r="O277" s="394"/>
      <c r="P277" s="102"/>
      <c r="Q277" s="141"/>
      <c r="R277" s="142">
        <f t="shared" si="39"/>
        <v>0</v>
      </c>
    </row>
    <row r="278" spans="1:18" ht="54" x14ac:dyDescent="0.3">
      <c r="A278" s="159">
        <v>8.5399999999999991</v>
      </c>
      <c r="B278" s="17"/>
      <c r="C278" s="17"/>
      <c r="D278" s="17"/>
      <c r="E278" s="33" t="s">
        <v>267</v>
      </c>
      <c r="F278" s="22" t="s">
        <v>16</v>
      </c>
      <c r="G278" s="5">
        <v>1</v>
      </c>
      <c r="H278" s="5"/>
      <c r="I278" s="5"/>
      <c r="J278" s="5"/>
      <c r="K278" s="5"/>
      <c r="L278" s="99"/>
      <c r="M278" s="100"/>
      <c r="N278" s="394">
        <f t="shared" si="40"/>
        <v>0</v>
      </c>
      <c r="O278" s="394"/>
      <c r="P278" s="102"/>
      <c r="Q278" s="141"/>
      <c r="R278" s="142">
        <f t="shared" si="39"/>
        <v>0</v>
      </c>
    </row>
    <row r="279" spans="1:18" ht="54" x14ac:dyDescent="0.3">
      <c r="A279" s="42">
        <v>8.5500000000000007</v>
      </c>
      <c r="B279" s="17"/>
      <c r="C279" s="17"/>
      <c r="D279" s="17"/>
      <c r="E279" s="33" t="s">
        <v>268</v>
      </c>
      <c r="F279" s="22" t="s">
        <v>16</v>
      </c>
      <c r="G279" s="5">
        <v>1</v>
      </c>
      <c r="H279" s="5"/>
      <c r="I279" s="5"/>
      <c r="J279" s="5"/>
      <c r="K279" s="5"/>
      <c r="L279" s="99"/>
      <c r="M279" s="100"/>
      <c r="N279" s="394">
        <f t="shared" si="40"/>
        <v>0</v>
      </c>
      <c r="O279" s="394"/>
      <c r="P279" s="102"/>
      <c r="Q279" s="141"/>
      <c r="R279" s="142">
        <f t="shared" si="39"/>
        <v>0</v>
      </c>
    </row>
    <row r="280" spans="1:18" ht="396" x14ac:dyDescent="0.3">
      <c r="A280" s="159">
        <v>8.56</v>
      </c>
      <c r="B280" s="17"/>
      <c r="C280" s="17"/>
      <c r="D280" s="17"/>
      <c r="E280" s="4" t="s">
        <v>269</v>
      </c>
      <c r="F280" s="22" t="s">
        <v>18</v>
      </c>
      <c r="G280" s="5">
        <v>1</v>
      </c>
      <c r="H280" s="5"/>
      <c r="I280" s="5"/>
      <c r="J280" s="5"/>
      <c r="K280" s="5"/>
      <c r="L280" s="99"/>
      <c r="M280" s="100"/>
      <c r="N280" s="394">
        <f t="shared" si="40"/>
        <v>0</v>
      </c>
      <c r="O280" s="394"/>
      <c r="P280" s="102"/>
      <c r="Q280" s="141"/>
      <c r="R280" s="142">
        <f t="shared" si="39"/>
        <v>0</v>
      </c>
    </row>
    <row r="281" spans="1:18" ht="54" x14ac:dyDescent="0.3">
      <c r="A281" s="159">
        <v>8.57</v>
      </c>
      <c r="B281" s="17"/>
      <c r="C281" s="17"/>
      <c r="D281" s="17"/>
      <c r="E281" s="33" t="s">
        <v>270</v>
      </c>
      <c r="F281" s="22" t="s">
        <v>16</v>
      </c>
      <c r="G281" s="5">
        <v>1</v>
      </c>
      <c r="H281" s="5"/>
      <c r="I281" s="5"/>
      <c r="J281" s="5"/>
      <c r="K281" s="5"/>
      <c r="L281" s="99"/>
      <c r="M281" s="100"/>
      <c r="N281" s="394">
        <f t="shared" si="40"/>
        <v>0</v>
      </c>
      <c r="O281" s="394"/>
      <c r="P281" s="102"/>
      <c r="Q281" s="141"/>
      <c r="R281" s="142">
        <f t="shared" si="39"/>
        <v>0</v>
      </c>
    </row>
    <row r="282" spans="1:18" ht="54" x14ac:dyDescent="0.3">
      <c r="A282" s="42">
        <v>8.58</v>
      </c>
      <c r="B282" s="17"/>
      <c r="C282" s="17"/>
      <c r="D282" s="17"/>
      <c r="E282" s="33" t="s">
        <v>271</v>
      </c>
      <c r="F282" s="22" t="s">
        <v>16</v>
      </c>
      <c r="G282" s="5">
        <v>1</v>
      </c>
      <c r="H282" s="5"/>
      <c r="I282" s="5"/>
      <c r="J282" s="5"/>
      <c r="K282" s="5"/>
      <c r="L282" s="99"/>
      <c r="M282" s="100"/>
      <c r="N282" s="394">
        <f t="shared" si="40"/>
        <v>0</v>
      </c>
      <c r="O282" s="394"/>
      <c r="P282" s="102"/>
      <c r="Q282" s="141"/>
      <c r="R282" s="142">
        <f t="shared" si="39"/>
        <v>0</v>
      </c>
    </row>
    <row r="283" spans="1:18" ht="54" x14ac:dyDescent="0.3">
      <c r="A283" s="159">
        <v>8.59</v>
      </c>
      <c r="B283" s="17"/>
      <c r="C283" s="17"/>
      <c r="D283" s="17"/>
      <c r="E283" s="33" t="s">
        <v>272</v>
      </c>
      <c r="F283" s="22" t="s">
        <v>16</v>
      </c>
      <c r="G283" s="5">
        <v>1</v>
      </c>
      <c r="H283" s="5"/>
      <c r="I283" s="5"/>
      <c r="J283" s="5"/>
      <c r="K283" s="5"/>
      <c r="L283" s="99"/>
      <c r="M283" s="100"/>
      <c r="N283" s="394">
        <f t="shared" si="40"/>
        <v>0</v>
      </c>
      <c r="O283" s="394"/>
      <c r="P283" s="102"/>
      <c r="Q283" s="141"/>
      <c r="R283" s="142">
        <f t="shared" si="39"/>
        <v>0</v>
      </c>
    </row>
    <row r="284" spans="1:18" ht="54" x14ac:dyDescent="0.3">
      <c r="A284" s="159">
        <v>8.6</v>
      </c>
      <c r="B284" s="17"/>
      <c r="C284" s="17"/>
      <c r="D284" s="17"/>
      <c r="E284" s="33" t="s">
        <v>273</v>
      </c>
      <c r="F284" s="22" t="s">
        <v>16</v>
      </c>
      <c r="G284" s="5">
        <v>1</v>
      </c>
      <c r="H284" s="5"/>
      <c r="I284" s="5"/>
      <c r="J284" s="5"/>
      <c r="K284" s="5"/>
      <c r="L284" s="99"/>
      <c r="M284" s="100"/>
      <c r="N284" s="394">
        <f t="shared" si="40"/>
        <v>0</v>
      </c>
      <c r="O284" s="394"/>
      <c r="P284" s="102"/>
      <c r="Q284" s="141"/>
      <c r="R284" s="142">
        <f t="shared" si="39"/>
        <v>0</v>
      </c>
    </row>
    <row r="285" spans="1:18" ht="54" x14ac:dyDescent="0.3">
      <c r="A285" s="159">
        <v>8.61</v>
      </c>
      <c r="B285" s="17"/>
      <c r="C285" s="17"/>
      <c r="D285" s="17"/>
      <c r="E285" s="33" t="s">
        <v>274</v>
      </c>
      <c r="F285" s="22" t="s">
        <v>16</v>
      </c>
      <c r="G285" s="5">
        <v>1</v>
      </c>
      <c r="H285" s="5"/>
      <c r="I285" s="5"/>
      <c r="J285" s="5"/>
      <c r="K285" s="5"/>
      <c r="L285" s="99"/>
      <c r="M285" s="100"/>
      <c r="N285" s="394">
        <f t="shared" si="40"/>
        <v>0</v>
      </c>
      <c r="O285" s="394"/>
      <c r="P285" s="102"/>
      <c r="Q285" s="141"/>
      <c r="R285" s="142">
        <f t="shared" si="39"/>
        <v>0</v>
      </c>
    </row>
    <row r="286" spans="1:18" ht="54" x14ac:dyDescent="0.3">
      <c r="A286" s="42">
        <v>8.6199999999999992</v>
      </c>
      <c r="B286" s="17"/>
      <c r="C286" s="17"/>
      <c r="D286" s="17"/>
      <c r="E286" s="33" t="s">
        <v>275</v>
      </c>
      <c r="F286" s="22" t="s">
        <v>16</v>
      </c>
      <c r="G286" s="5">
        <v>1</v>
      </c>
      <c r="H286" s="5"/>
      <c r="I286" s="5"/>
      <c r="J286" s="5"/>
      <c r="K286" s="5"/>
      <c r="L286" s="99"/>
      <c r="M286" s="100"/>
      <c r="N286" s="394">
        <f t="shared" si="40"/>
        <v>0</v>
      </c>
      <c r="O286" s="394"/>
      <c r="P286" s="102"/>
      <c r="Q286" s="141"/>
      <c r="R286" s="142">
        <f t="shared" si="39"/>
        <v>0</v>
      </c>
    </row>
    <row r="287" spans="1:18" ht="54" x14ac:dyDescent="0.3">
      <c r="A287" s="159">
        <v>8.6300000000000008</v>
      </c>
      <c r="B287" s="17"/>
      <c r="C287" s="17"/>
      <c r="D287" s="17"/>
      <c r="E287" s="33" t="s">
        <v>276</v>
      </c>
      <c r="F287" s="22" t="s">
        <v>16</v>
      </c>
      <c r="G287" s="5">
        <v>1</v>
      </c>
      <c r="H287" s="5"/>
      <c r="I287" s="5"/>
      <c r="J287" s="5"/>
      <c r="K287" s="5"/>
      <c r="L287" s="99"/>
      <c r="M287" s="100"/>
      <c r="N287" s="394">
        <f t="shared" si="40"/>
        <v>0</v>
      </c>
      <c r="O287" s="394"/>
      <c r="P287" s="102"/>
      <c r="Q287" s="141"/>
      <c r="R287" s="142">
        <f t="shared" si="39"/>
        <v>0</v>
      </c>
    </row>
    <row r="288" spans="1:18" ht="54" x14ac:dyDescent="0.3">
      <c r="A288" s="42">
        <v>8.64</v>
      </c>
      <c r="B288" s="17"/>
      <c r="C288" s="17"/>
      <c r="D288" s="17"/>
      <c r="E288" s="33" t="s">
        <v>277</v>
      </c>
      <c r="F288" s="22" t="s">
        <v>16</v>
      </c>
      <c r="G288" s="5">
        <v>1</v>
      </c>
      <c r="H288" s="5"/>
      <c r="I288" s="5"/>
      <c r="J288" s="5"/>
      <c r="K288" s="5"/>
      <c r="L288" s="99"/>
      <c r="M288" s="100"/>
      <c r="N288" s="394">
        <f t="shared" si="40"/>
        <v>0</v>
      </c>
      <c r="O288" s="394"/>
      <c r="P288" s="102"/>
      <c r="Q288" s="141"/>
      <c r="R288" s="142">
        <f t="shared" si="39"/>
        <v>0</v>
      </c>
    </row>
    <row r="289" spans="1:18" ht="54" x14ac:dyDescent="0.3">
      <c r="A289" s="159">
        <v>8.65</v>
      </c>
      <c r="B289" s="17"/>
      <c r="C289" s="17"/>
      <c r="D289" s="17"/>
      <c r="E289" s="33" t="s">
        <v>278</v>
      </c>
      <c r="F289" s="22" t="s">
        <v>16</v>
      </c>
      <c r="G289" s="5">
        <v>1</v>
      </c>
      <c r="H289" s="5"/>
      <c r="I289" s="5"/>
      <c r="J289" s="5"/>
      <c r="K289" s="5"/>
      <c r="L289" s="99"/>
      <c r="M289" s="100"/>
      <c r="N289" s="394">
        <f t="shared" si="40"/>
        <v>0</v>
      </c>
      <c r="O289" s="394"/>
      <c r="P289" s="102"/>
      <c r="Q289" s="141"/>
      <c r="R289" s="142">
        <f t="shared" si="39"/>
        <v>0</v>
      </c>
    </row>
    <row r="290" spans="1:18" ht="54" x14ac:dyDescent="0.3">
      <c r="A290" s="42">
        <v>8.6599999999999895</v>
      </c>
      <c r="B290" s="17"/>
      <c r="C290" s="17"/>
      <c r="D290" s="17"/>
      <c r="E290" s="33" t="s">
        <v>279</v>
      </c>
      <c r="F290" s="22" t="s">
        <v>16</v>
      </c>
      <c r="G290" s="5">
        <v>1</v>
      </c>
      <c r="H290" s="5"/>
      <c r="I290" s="5"/>
      <c r="J290" s="5"/>
      <c r="K290" s="5"/>
      <c r="L290" s="99"/>
      <c r="M290" s="100"/>
      <c r="N290" s="394">
        <f t="shared" si="40"/>
        <v>0</v>
      </c>
      <c r="O290" s="394"/>
      <c r="P290" s="102"/>
      <c r="Q290" s="141"/>
      <c r="R290" s="142">
        <f t="shared" si="39"/>
        <v>0</v>
      </c>
    </row>
    <row r="291" spans="1:18" ht="54" x14ac:dyDescent="0.3">
      <c r="A291" s="159">
        <v>8.6699999999999893</v>
      </c>
      <c r="B291" s="17"/>
      <c r="C291" s="17"/>
      <c r="D291" s="17"/>
      <c r="E291" s="33" t="s">
        <v>280</v>
      </c>
      <c r="F291" s="22" t="s">
        <v>16</v>
      </c>
      <c r="G291" s="5">
        <v>1</v>
      </c>
      <c r="H291" s="5"/>
      <c r="I291" s="5"/>
      <c r="J291" s="5"/>
      <c r="K291" s="5"/>
      <c r="L291" s="99"/>
      <c r="M291" s="100"/>
      <c r="N291" s="394">
        <f t="shared" si="40"/>
        <v>0</v>
      </c>
      <c r="O291" s="394"/>
      <c r="P291" s="102"/>
      <c r="Q291" s="141"/>
      <c r="R291" s="142">
        <f t="shared" si="39"/>
        <v>0</v>
      </c>
    </row>
    <row r="292" spans="1:18" ht="378" x14ac:dyDescent="0.3">
      <c r="A292" s="42">
        <v>8.6799999999999908</v>
      </c>
      <c r="B292" s="17"/>
      <c r="C292" s="17"/>
      <c r="D292" s="17"/>
      <c r="E292" s="4" t="s">
        <v>281</v>
      </c>
      <c r="F292" s="22" t="s">
        <v>18</v>
      </c>
      <c r="G292" s="5">
        <v>1</v>
      </c>
      <c r="H292" s="5"/>
      <c r="I292" s="5"/>
      <c r="J292" s="5"/>
      <c r="K292" s="5"/>
      <c r="L292" s="99"/>
      <c r="M292" s="100"/>
      <c r="N292" s="394">
        <f t="shared" si="40"/>
        <v>0</v>
      </c>
      <c r="O292" s="394"/>
      <c r="P292" s="102"/>
      <c r="Q292" s="141"/>
      <c r="R292" s="142">
        <f t="shared" si="39"/>
        <v>0</v>
      </c>
    </row>
    <row r="293" spans="1:18" ht="54" x14ac:dyDescent="0.3">
      <c r="A293" s="159">
        <v>8.6899999999999906</v>
      </c>
      <c r="B293" s="17"/>
      <c r="C293" s="17"/>
      <c r="D293" s="17"/>
      <c r="E293" s="33" t="s">
        <v>282</v>
      </c>
      <c r="F293" s="22" t="s">
        <v>16</v>
      </c>
      <c r="G293" s="5">
        <v>1</v>
      </c>
      <c r="H293" s="5"/>
      <c r="I293" s="5"/>
      <c r="J293" s="5"/>
      <c r="K293" s="5"/>
      <c r="L293" s="99"/>
      <c r="M293" s="100"/>
      <c r="N293" s="394">
        <f t="shared" si="40"/>
        <v>0</v>
      </c>
      <c r="O293" s="394"/>
      <c r="P293" s="102"/>
      <c r="Q293" s="141"/>
      <c r="R293" s="142">
        <f t="shared" si="39"/>
        <v>0</v>
      </c>
    </row>
    <row r="294" spans="1:18" ht="54" x14ac:dyDescent="0.3">
      <c r="A294" s="42">
        <v>8.6999999999999904</v>
      </c>
      <c r="B294" s="17"/>
      <c r="C294" s="17"/>
      <c r="D294" s="17"/>
      <c r="E294" s="33" t="s">
        <v>283</v>
      </c>
      <c r="F294" s="22" t="s">
        <v>16</v>
      </c>
      <c r="G294" s="5">
        <v>1</v>
      </c>
      <c r="H294" s="5"/>
      <c r="I294" s="5"/>
      <c r="J294" s="5"/>
      <c r="K294" s="5"/>
      <c r="L294" s="99"/>
      <c r="M294" s="100"/>
      <c r="N294" s="394">
        <f t="shared" si="40"/>
        <v>0</v>
      </c>
      <c r="O294" s="394"/>
      <c r="P294" s="102"/>
      <c r="Q294" s="141"/>
      <c r="R294" s="142">
        <f t="shared" si="39"/>
        <v>0</v>
      </c>
    </row>
    <row r="295" spans="1:18" ht="54" x14ac:dyDescent="0.3">
      <c r="A295" s="159">
        <v>8.7099999999999902</v>
      </c>
      <c r="B295" s="17"/>
      <c r="C295" s="17"/>
      <c r="D295" s="17"/>
      <c r="E295" s="33" t="s">
        <v>284</v>
      </c>
      <c r="F295" s="22" t="s">
        <v>16</v>
      </c>
      <c r="G295" s="5">
        <v>1</v>
      </c>
      <c r="H295" s="5"/>
      <c r="I295" s="5"/>
      <c r="J295" s="5"/>
      <c r="K295" s="5"/>
      <c r="L295" s="99"/>
      <c r="M295" s="100"/>
      <c r="N295" s="394">
        <f t="shared" si="40"/>
        <v>0</v>
      </c>
      <c r="O295" s="394"/>
      <c r="P295" s="102"/>
      <c r="Q295" s="141"/>
      <c r="R295" s="142">
        <f t="shared" si="39"/>
        <v>0</v>
      </c>
    </row>
    <row r="296" spans="1:18" ht="54" x14ac:dyDescent="0.3">
      <c r="A296" s="42">
        <v>8.71999999999999</v>
      </c>
      <c r="B296" s="17"/>
      <c r="C296" s="17"/>
      <c r="D296" s="17"/>
      <c r="E296" s="33" t="s">
        <v>285</v>
      </c>
      <c r="F296" s="22" t="s">
        <v>16</v>
      </c>
      <c r="G296" s="5">
        <v>1</v>
      </c>
      <c r="H296" s="5"/>
      <c r="I296" s="5"/>
      <c r="J296" s="5"/>
      <c r="K296" s="5"/>
      <c r="L296" s="99"/>
      <c r="M296" s="100"/>
      <c r="N296" s="394">
        <f t="shared" si="40"/>
        <v>0</v>
      </c>
      <c r="O296" s="394"/>
      <c r="P296" s="102"/>
      <c r="Q296" s="141"/>
      <c r="R296" s="142">
        <f t="shared" si="39"/>
        <v>0</v>
      </c>
    </row>
    <row r="297" spans="1:18" ht="54" x14ac:dyDescent="0.3">
      <c r="A297" s="159">
        <v>8.7299999999999898</v>
      </c>
      <c r="B297" s="17"/>
      <c r="C297" s="17"/>
      <c r="D297" s="17"/>
      <c r="E297" s="33" t="s">
        <v>286</v>
      </c>
      <c r="F297" s="22" t="s">
        <v>16</v>
      </c>
      <c r="G297" s="5">
        <v>1</v>
      </c>
      <c r="H297" s="5"/>
      <c r="I297" s="5"/>
      <c r="J297" s="5"/>
      <c r="K297" s="5"/>
      <c r="L297" s="99"/>
      <c r="M297" s="100"/>
      <c r="N297" s="394">
        <f t="shared" si="40"/>
        <v>0</v>
      </c>
      <c r="O297" s="394"/>
      <c r="P297" s="102"/>
      <c r="Q297" s="141"/>
      <c r="R297" s="142">
        <f t="shared" si="39"/>
        <v>0</v>
      </c>
    </row>
    <row r="298" spans="1:18" ht="54" x14ac:dyDescent="0.3">
      <c r="A298" s="42">
        <v>8.7399999999999896</v>
      </c>
      <c r="B298" s="17"/>
      <c r="C298" s="17"/>
      <c r="D298" s="17"/>
      <c r="E298" s="33" t="s">
        <v>287</v>
      </c>
      <c r="F298" s="22" t="s">
        <v>16</v>
      </c>
      <c r="G298" s="5">
        <v>1</v>
      </c>
      <c r="H298" s="5"/>
      <c r="I298" s="5"/>
      <c r="J298" s="5"/>
      <c r="K298" s="5"/>
      <c r="L298" s="99"/>
      <c r="M298" s="100"/>
      <c r="N298" s="394">
        <f t="shared" si="40"/>
        <v>0</v>
      </c>
      <c r="O298" s="394"/>
      <c r="P298" s="102"/>
      <c r="Q298" s="141"/>
      <c r="R298" s="142">
        <f t="shared" si="39"/>
        <v>0</v>
      </c>
    </row>
    <row r="299" spans="1:18" ht="54" x14ac:dyDescent="0.3">
      <c r="A299" s="159">
        <v>8.7499999999999893</v>
      </c>
      <c r="B299" s="17"/>
      <c r="C299" s="17"/>
      <c r="D299" s="17"/>
      <c r="E299" s="33" t="s">
        <v>288</v>
      </c>
      <c r="F299" s="22" t="s">
        <v>16</v>
      </c>
      <c r="G299" s="5">
        <v>1</v>
      </c>
      <c r="H299" s="5"/>
      <c r="I299" s="5"/>
      <c r="J299" s="5"/>
      <c r="K299" s="5"/>
      <c r="L299" s="99"/>
      <c r="M299" s="100"/>
      <c r="N299" s="394">
        <f t="shared" si="40"/>
        <v>0</v>
      </c>
      <c r="O299" s="394"/>
      <c r="P299" s="102"/>
      <c r="Q299" s="141"/>
      <c r="R299" s="142">
        <f t="shared" si="39"/>
        <v>0</v>
      </c>
    </row>
    <row r="300" spans="1:18" ht="54" x14ac:dyDescent="0.3">
      <c r="A300" s="42">
        <v>8.7599999999999891</v>
      </c>
      <c r="B300" s="17"/>
      <c r="C300" s="17"/>
      <c r="D300" s="17"/>
      <c r="E300" s="33" t="s">
        <v>289</v>
      </c>
      <c r="F300" s="22" t="s">
        <v>16</v>
      </c>
      <c r="G300" s="5">
        <v>1</v>
      </c>
      <c r="H300" s="5"/>
      <c r="I300" s="5"/>
      <c r="J300" s="5"/>
      <c r="K300" s="5"/>
      <c r="L300" s="99"/>
      <c r="M300" s="100"/>
      <c r="N300" s="394">
        <f t="shared" si="40"/>
        <v>0</v>
      </c>
      <c r="O300" s="394"/>
      <c r="P300" s="102"/>
      <c r="Q300" s="141"/>
      <c r="R300" s="142">
        <f t="shared" si="39"/>
        <v>0</v>
      </c>
    </row>
    <row r="301" spans="1:18" ht="54" x14ac:dyDescent="0.3">
      <c r="A301" s="159">
        <v>8.7699999999999907</v>
      </c>
      <c r="B301" s="17"/>
      <c r="C301" s="17"/>
      <c r="D301" s="17"/>
      <c r="E301" s="33" t="s">
        <v>290</v>
      </c>
      <c r="F301" s="22" t="s">
        <v>16</v>
      </c>
      <c r="G301" s="5">
        <v>1</v>
      </c>
      <c r="H301" s="5"/>
      <c r="I301" s="5"/>
      <c r="J301" s="5"/>
      <c r="K301" s="5"/>
      <c r="L301" s="99"/>
      <c r="M301" s="100"/>
      <c r="N301" s="394">
        <f t="shared" si="40"/>
        <v>0</v>
      </c>
      <c r="O301" s="394"/>
      <c r="P301" s="102"/>
      <c r="Q301" s="141"/>
      <c r="R301" s="142">
        <f t="shared" si="39"/>
        <v>0</v>
      </c>
    </row>
    <row r="302" spans="1:18" ht="54" x14ac:dyDescent="0.3">
      <c r="A302" s="42">
        <v>8.7799999999999905</v>
      </c>
      <c r="B302" s="17"/>
      <c r="C302" s="17"/>
      <c r="D302" s="17"/>
      <c r="E302" s="33" t="s">
        <v>291</v>
      </c>
      <c r="F302" s="22" t="s">
        <v>16</v>
      </c>
      <c r="G302" s="5">
        <v>1</v>
      </c>
      <c r="H302" s="5"/>
      <c r="I302" s="5"/>
      <c r="J302" s="5"/>
      <c r="K302" s="5"/>
      <c r="L302" s="99"/>
      <c r="M302" s="100"/>
      <c r="N302" s="394">
        <f t="shared" si="40"/>
        <v>0</v>
      </c>
      <c r="O302" s="394"/>
      <c r="P302" s="102"/>
      <c r="Q302" s="141"/>
      <c r="R302" s="142">
        <f t="shared" si="39"/>
        <v>0</v>
      </c>
    </row>
    <row r="303" spans="1:18" ht="54" x14ac:dyDescent="0.3">
      <c r="A303" s="159">
        <v>8.7899999999999903</v>
      </c>
      <c r="B303" s="17"/>
      <c r="C303" s="17"/>
      <c r="D303" s="17"/>
      <c r="E303" s="33" t="s">
        <v>292</v>
      </c>
      <c r="F303" s="22" t="s">
        <v>16</v>
      </c>
      <c r="G303" s="5">
        <v>1</v>
      </c>
      <c r="H303" s="5"/>
      <c r="I303" s="5"/>
      <c r="J303" s="5"/>
      <c r="K303" s="5"/>
      <c r="L303" s="99"/>
      <c r="M303" s="100"/>
      <c r="N303" s="394">
        <f t="shared" si="40"/>
        <v>0</v>
      </c>
      <c r="O303" s="394"/>
      <c r="P303" s="102"/>
      <c r="Q303" s="141"/>
      <c r="R303" s="142">
        <f t="shared" si="39"/>
        <v>0</v>
      </c>
    </row>
    <row r="304" spans="1:18" ht="54" x14ac:dyDescent="0.3">
      <c r="A304" s="159">
        <v>8.7999999999999901</v>
      </c>
      <c r="B304" s="17"/>
      <c r="C304" s="17"/>
      <c r="D304" s="17"/>
      <c r="E304" s="33" t="s">
        <v>293</v>
      </c>
      <c r="F304" s="22" t="s">
        <v>16</v>
      </c>
      <c r="G304" s="5">
        <v>1</v>
      </c>
      <c r="H304" s="5"/>
      <c r="I304" s="5"/>
      <c r="J304" s="5"/>
      <c r="K304" s="5"/>
      <c r="L304" s="99"/>
      <c r="M304" s="100"/>
      <c r="N304" s="394">
        <f t="shared" si="40"/>
        <v>0</v>
      </c>
      <c r="O304" s="394"/>
      <c r="P304" s="102"/>
      <c r="Q304" s="141"/>
      <c r="R304" s="142">
        <f t="shared" si="39"/>
        <v>0</v>
      </c>
    </row>
    <row r="305" spans="1:18" ht="54" x14ac:dyDescent="0.3">
      <c r="A305" s="159">
        <v>8.8099999999999898</v>
      </c>
      <c r="B305" s="17"/>
      <c r="C305" s="17"/>
      <c r="D305" s="17"/>
      <c r="E305" s="33" t="s">
        <v>294</v>
      </c>
      <c r="F305" s="22" t="s">
        <v>16</v>
      </c>
      <c r="G305" s="5">
        <v>1</v>
      </c>
      <c r="H305" s="5"/>
      <c r="I305" s="5"/>
      <c r="J305" s="5"/>
      <c r="K305" s="5"/>
      <c r="L305" s="99"/>
      <c r="M305" s="100"/>
      <c r="N305" s="394">
        <f t="shared" si="40"/>
        <v>0</v>
      </c>
      <c r="O305" s="394"/>
      <c r="P305" s="102"/>
      <c r="Q305" s="141"/>
      <c r="R305" s="142">
        <f t="shared" si="39"/>
        <v>0</v>
      </c>
    </row>
    <row r="306" spans="1:18" ht="396" x14ac:dyDescent="0.3">
      <c r="A306" s="42">
        <v>8.8199999999999896</v>
      </c>
      <c r="B306" s="17"/>
      <c r="C306" s="17"/>
      <c r="D306" s="17"/>
      <c r="E306" s="4" t="s">
        <v>295</v>
      </c>
      <c r="F306" s="22" t="s">
        <v>18</v>
      </c>
      <c r="G306" s="5">
        <v>1</v>
      </c>
      <c r="H306" s="5"/>
      <c r="I306" s="5"/>
      <c r="J306" s="5"/>
      <c r="K306" s="5"/>
      <c r="L306" s="99"/>
      <c r="M306" s="100"/>
      <c r="N306" s="394">
        <f t="shared" si="40"/>
        <v>0</v>
      </c>
      <c r="O306" s="394"/>
      <c r="P306" s="102"/>
      <c r="Q306" s="141"/>
      <c r="R306" s="142">
        <f t="shared" si="39"/>
        <v>0</v>
      </c>
    </row>
    <row r="307" spans="1:18" ht="54" x14ac:dyDescent="0.3">
      <c r="A307" s="159">
        <v>8.8299999999999894</v>
      </c>
      <c r="B307" s="17"/>
      <c r="C307" s="17"/>
      <c r="D307" s="17"/>
      <c r="E307" s="33" t="s">
        <v>296</v>
      </c>
      <c r="F307" s="22" t="s">
        <v>16</v>
      </c>
      <c r="G307" s="5">
        <v>1</v>
      </c>
      <c r="H307" s="5"/>
      <c r="I307" s="5"/>
      <c r="J307" s="5"/>
      <c r="K307" s="5"/>
      <c r="L307" s="99"/>
      <c r="M307" s="100"/>
      <c r="N307" s="394">
        <f t="shared" si="40"/>
        <v>0</v>
      </c>
      <c r="O307" s="394"/>
      <c r="P307" s="102"/>
      <c r="Q307" s="141"/>
      <c r="R307" s="142">
        <f t="shared" si="39"/>
        <v>0</v>
      </c>
    </row>
    <row r="308" spans="1:18" ht="54" x14ac:dyDescent="0.3">
      <c r="A308" s="42">
        <v>8.8399999999999892</v>
      </c>
      <c r="B308" s="17"/>
      <c r="C308" s="17"/>
      <c r="D308" s="17"/>
      <c r="E308" s="33" t="s">
        <v>297</v>
      </c>
      <c r="F308" s="22" t="s">
        <v>16</v>
      </c>
      <c r="G308" s="5">
        <v>1</v>
      </c>
      <c r="H308" s="5"/>
      <c r="I308" s="5"/>
      <c r="J308" s="5"/>
      <c r="K308" s="5"/>
      <c r="L308" s="99"/>
      <c r="M308" s="100"/>
      <c r="N308" s="394">
        <f t="shared" si="40"/>
        <v>0</v>
      </c>
      <c r="O308" s="394"/>
      <c r="P308" s="102"/>
      <c r="Q308" s="141"/>
      <c r="R308" s="142">
        <f t="shared" si="39"/>
        <v>0</v>
      </c>
    </row>
    <row r="309" spans="1:18" ht="54" x14ac:dyDescent="0.3">
      <c r="A309" s="159">
        <v>8.8499999999999908</v>
      </c>
      <c r="B309" s="17"/>
      <c r="C309" s="17"/>
      <c r="D309" s="17"/>
      <c r="E309" s="33" t="s">
        <v>298</v>
      </c>
      <c r="F309" s="22" t="s">
        <v>16</v>
      </c>
      <c r="G309" s="5">
        <v>1</v>
      </c>
      <c r="H309" s="5"/>
      <c r="I309" s="5"/>
      <c r="J309" s="5"/>
      <c r="K309" s="5"/>
      <c r="L309" s="99"/>
      <c r="M309" s="100"/>
      <c r="N309" s="394">
        <f t="shared" si="40"/>
        <v>0</v>
      </c>
      <c r="O309" s="394"/>
      <c r="P309" s="102"/>
      <c r="Q309" s="141"/>
      <c r="R309" s="142">
        <f t="shared" si="39"/>
        <v>0</v>
      </c>
    </row>
    <row r="310" spans="1:18" ht="54" x14ac:dyDescent="0.3">
      <c r="A310" s="42">
        <v>8.8599999999999905</v>
      </c>
      <c r="B310" s="17"/>
      <c r="C310" s="17"/>
      <c r="D310" s="17"/>
      <c r="E310" s="33" t="s">
        <v>299</v>
      </c>
      <c r="F310" s="22" t="s">
        <v>16</v>
      </c>
      <c r="G310" s="5">
        <v>1</v>
      </c>
      <c r="H310" s="5"/>
      <c r="I310" s="5"/>
      <c r="J310" s="5"/>
      <c r="K310" s="5"/>
      <c r="L310" s="99"/>
      <c r="M310" s="100"/>
      <c r="N310" s="394">
        <f t="shared" si="40"/>
        <v>0</v>
      </c>
      <c r="O310" s="394"/>
      <c r="P310" s="102"/>
      <c r="Q310" s="141"/>
      <c r="R310" s="142">
        <f t="shared" si="39"/>
        <v>0</v>
      </c>
    </row>
    <row r="311" spans="1:18" ht="54" x14ac:dyDescent="0.3">
      <c r="A311" s="159">
        <v>8.8699999999999903</v>
      </c>
      <c r="B311" s="17"/>
      <c r="C311" s="17"/>
      <c r="D311" s="17"/>
      <c r="E311" s="33" t="s">
        <v>300</v>
      </c>
      <c r="F311" s="22" t="s">
        <v>16</v>
      </c>
      <c r="G311" s="5">
        <v>1</v>
      </c>
      <c r="H311" s="5"/>
      <c r="I311" s="5"/>
      <c r="J311" s="5"/>
      <c r="K311" s="5"/>
      <c r="L311" s="99"/>
      <c r="M311" s="100"/>
      <c r="N311" s="394">
        <f t="shared" si="40"/>
        <v>0</v>
      </c>
      <c r="O311" s="394"/>
      <c r="P311" s="102"/>
      <c r="Q311" s="141"/>
      <c r="R311" s="142">
        <f t="shared" si="39"/>
        <v>0</v>
      </c>
    </row>
    <row r="312" spans="1:18" ht="54" x14ac:dyDescent="0.3">
      <c r="A312" s="42">
        <v>8.8799999999999901</v>
      </c>
      <c r="B312" s="17"/>
      <c r="C312" s="17"/>
      <c r="D312" s="17"/>
      <c r="E312" s="33" t="s">
        <v>301</v>
      </c>
      <c r="F312" s="22" t="s">
        <v>16</v>
      </c>
      <c r="G312" s="5">
        <v>1</v>
      </c>
      <c r="H312" s="5"/>
      <c r="I312" s="5"/>
      <c r="J312" s="5"/>
      <c r="K312" s="5"/>
      <c r="L312" s="99"/>
      <c r="M312" s="100"/>
      <c r="N312" s="394">
        <f t="shared" si="40"/>
        <v>0</v>
      </c>
      <c r="O312" s="394"/>
      <c r="P312" s="102"/>
      <c r="Q312" s="141"/>
      <c r="R312" s="142">
        <f t="shared" si="39"/>
        <v>0</v>
      </c>
    </row>
    <row r="313" spans="1:18" ht="54" x14ac:dyDescent="0.3">
      <c r="A313" s="159">
        <v>8.8899999999999899</v>
      </c>
      <c r="B313" s="17"/>
      <c r="C313" s="17"/>
      <c r="D313" s="17"/>
      <c r="E313" s="33" t="s">
        <v>302</v>
      </c>
      <c r="F313" s="22" t="s">
        <v>16</v>
      </c>
      <c r="G313" s="5">
        <v>1</v>
      </c>
      <c r="H313" s="5"/>
      <c r="I313" s="5"/>
      <c r="J313" s="5"/>
      <c r="K313" s="5"/>
      <c r="L313" s="99"/>
      <c r="M313" s="100"/>
      <c r="N313" s="394">
        <f t="shared" si="40"/>
        <v>0</v>
      </c>
      <c r="O313" s="394"/>
      <c r="P313" s="102"/>
      <c r="Q313" s="141"/>
      <c r="R313" s="142">
        <f t="shared" si="39"/>
        <v>0</v>
      </c>
    </row>
    <row r="314" spans="1:18" ht="54" x14ac:dyDescent="0.3">
      <c r="A314" s="159">
        <v>8.8999999999999897</v>
      </c>
      <c r="B314" s="17"/>
      <c r="C314" s="17"/>
      <c r="D314" s="17"/>
      <c r="E314" s="33" t="s">
        <v>303</v>
      </c>
      <c r="F314" s="22" t="s">
        <v>16</v>
      </c>
      <c r="G314" s="5">
        <v>1</v>
      </c>
      <c r="H314" s="5"/>
      <c r="I314" s="5"/>
      <c r="J314" s="5"/>
      <c r="K314" s="5"/>
      <c r="L314" s="99"/>
      <c r="M314" s="100"/>
      <c r="N314" s="394">
        <f t="shared" si="40"/>
        <v>0</v>
      </c>
      <c r="O314" s="394"/>
      <c r="P314" s="102"/>
      <c r="Q314" s="141"/>
      <c r="R314" s="142">
        <f t="shared" si="39"/>
        <v>0</v>
      </c>
    </row>
    <row r="315" spans="1:18" ht="54" x14ac:dyDescent="0.3">
      <c r="A315" s="159">
        <v>8.9099999999999895</v>
      </c>
      <c r="B315" s="17"/>
      <c r="C315" s="17"/>
      <c r="D315" s="17"/>
      <c r="E315" s="33" t="s">
        <v>304</v>
      </c>
      <c r="F315" s="22" t="s">
        <v>16</v>
      </c>
      <c r="G315" s="5">
        <v>1</v>
      </c>
      <c r="H315" s="5"/>
      <c r="I315" s="5"/>
      <c r="J315" s="5"/>
      <c r="K315" s="5"/>
      <c r="L315" s="99"/>
      <c r="M315" s="100"/>
      <c r="N315" s="394">
        <f t="shared" si="40"/>
        <v>0</v>
      </c>
      <c r="O315" s="394"/>
      <c r="P315" s="102"/>
      <c r="Q315" s="141"/>
      <c r="R315" s="142">
        <f t="shared" si="39"/>
        <v>0</v>
      </c>
    </row>
    <row r="316" spans="1:18" ht="54" x14ac:dyDescent="0.3">
      <c r="A316" s="42">
        <v>8.9199999999999893</v>
      </c>
      <c r="B316" s="17"/>
      <c r="C316" s="17"/>
      <c r="D316" s="17"/>
      <c r="E316" s="33" t="s">
        <v>305</v>
      </c>
      <c r="F316" s="22" t="s">
        <v>16</v>
      </c>
      <c r="G316" s="5">
        <v>1</v>
      </c>
      <c r="H316" s="5"/>
      <c r="I316" s="5"/>
      <c r="J316" s="5"/>
      <c r="K316" s="5"/>
      <c r="L316" s="99"/>
      <c r="M316" s="100"/>
      <c r="N316" s="394">
        <f t="shared" si="40"/>
        <v>0</v>
      </c>
      <c r="O316" s="394"/>
      <c r="P316" s="102"/>
      <c r="Q316" s="141"/>
      <c r="R316" s="142">
        <f t="shared" si="39"/>
        <v>0</v>
      </c>
    </row>
    <row r="317" spans="1:18" ht="54" x14ac:dyDescent="0.3">
      <c r="A317" s="159">
        <v>8.9299999999999908</v>
      </c>
      <c r="B317" s="17"/>
      <c r="C317" s="17"/>
      <c r="D317" s="17"/>
      <c r="E317" s="33" t="s">
        <v>306</v>
      </c>
      <c r="F317" s="22" t="s">
        <v>16</v>
      </c>
      <c r="G317" s="5">
        <v>1</v>
      </c>
      <c r="H317" s="5"/>
      <c r="I317" s="5"/>
      <c r="J317" s="5"/>
      <c r="K317" s="5"/>
      <c r="L317" s="99"/>
      <c r="M317" s="100"/>
      <c r="N317" s="394">
        <f t="shared" si="40"/>
        <v>0</v>
      </c>
      <c r="O317" s="394"/>
      <c r="P317" s="102"/>
      <c r="Q317" s="141"/>
      <c r="R317" s="142">
        <f t="shared" si="39"/>
        <v>0</v>
      </c>
    </row>
    <row r="318" spans="1:18" ht="54" x14ac:dyDescent="0.3">
      <c r="A318" s="42">
        <v>8.9399999999999906</v>
      </c>
      <c r="B318" s="17"/>
      <c r="C318" s="17"/>
      <c r="D318" s="17"/>
      <c r="E318" s="33" t="s">
        <v>307</v>
      </c>
      <c r="F318" s="22" t="s">
        <v>16</v>
      </c>
      <c r="G318" s="5">
        <v>1</v>
      </c>
      <c r="H318" s="5"/>
      <c r="I318" s="5"/>
      <c r="J318" s="5"/>
      <c r="K318" s="5"/>
      <c r="L318" s="99"/>
      <c r="M318" s="100"/>
      <c r="N318" s="394">
        <f t="shared" si="40"/>
        <v>0</v>
      </c>
      <c r="O318" s="394"/>
      <c r="P318" s="102"/>
      <c r="Q318" s="141"/>
      <c r="R318" s="142">
        <f t="shared" si="39"/>
        <v>0</v>
      </c>
    </row>
    <row r="319" spans="1:18" ht="54" x14ac:dyDescent="0.3">
      <c r="A319" s="159">
        <v>8.9499999999999904</v>
      </c>
      <c r="B319" s="17"/>
      <c r="C319" s="17"/>
      <c r="D319" s="17"/>
      <c r="E319" s="33" t="s">
        <v>308</v>
      </c>
      <c r="F319" s="22" t="s">
        <v>16</v>
      </c>
      <c r="G319" s="5">
        <v>1</v>
      </c>
      <c r="H319" s="5"/>
      <c r="I319" s="5"/>
      <c r="J319" s="5"/>
      <c r="K319" s="5"/>
      <c r="L319" s="99"/>
      <c r="M319" s="100"/>
      <c r="N319" s="394">
        <f t="shared" si="40"/>
        <v>0</v>
      </c>
      <c r="O319" s="394"/>
      <c r="P319" s="102"/>
      <c r="Q319" s="141"/>
      <c r="R319" s="142">
        <f t="shared" si="39"/>
        <v>0</v>
      </c>
    </row>
    <row r="320" spans="1:18" ht="54" x14ac:dyDescent="0.3">
      <c r="A320" s="42">
        <v>8.9599999999999902</v>
      </c>
      <c r="B320" s="17"/>
      <c r="C320" s="17"/>
      <c r="D320" s="17"/>
      <c r="E320" s="33" t="s">
        <v>309</v>
      </c>
      <c r="F320" s="22" t="s">
        <v>16</v>
      </c>
      <c r="G320" s="5">
        <v>1</v>
      </c>
      <c r="H320" s="5"/>
      <c r="I320" s="5"/>
      <c r="J320" s="5"/>
      <c r="K320" s="5"/>
      <c r="L320" s="99"/>
      <c r="M320" s="100"/>
      <c r="N320" s="394">
        <f t="shared" si="40"/>
        <v>0</v>
      </c>
      <c r="O320" s="394"/>
      <c r="P320" s="102"/>
      <c r="Q320" s="141"/>
      <c r="R320" s="142">
        <f t="shared" ref="R320:R340" si="41">ROUND((Q320*$G320),2)</f>
        <v>0</v>
      </c>
    </row>
    <row r="321" spans="1:18" ht="409.6" x14ac:dyDescent="0.3">
      <c r="A321" s="159">
        <v>8.96999999999999</v>
      </c>
      <c r="B321" s="17"/>
      <c r="C321" s="17"/>
      <c r="D321" s="17"/>
      <c r="E321" s="4" t="s">
        <v>310</v>
      </c>
      <c r="F321" s="22" t="s">
        <v>18</v>
      </c>
      <c r="G321" s="5">
        <v>1</v>
      </c>
      <c r="H321" s="5"/>
      <c r="I321" s="5"/>
      <c r="J321" s="5"/>
      <c r="K321" s="5"/>
      <c r="L321" s="99"/>
      <c r="M321" s="100"/>
      <c r="N321" s="394">
        <f t="shared" si="40"/>
        <v>0</v>
      </c>
      <c r="O321" s="394"/>
      <c r="P321" s="102"/>
      <c r="Q321" s="141"/>
      <c r="R321" s="142">
        <f t="shared" si="41"/>
        <v>0</v>
      </c>
    </row>
    <row r="322" spans="1:18" ht="72" x14ac:dyDescent="0.3">
      <c r="A322" s="159">
        <v>8.9799999999999898</v>
      </c>
      <c r="B322" s="17"/>
      <c r="C322" s="17"/>
      <c r="D322" s="17"/>
      <c r="E322" s="33" t="s">
        <v>311</v>
      </c>
      <c r="F322" s="22" t="s">
        <v>16</v>
      </c>
      <c r="G322" s="5">
        <v>1</v>
      </c>
      <c r="H322" s="5"/>
      <c r="I322" s="5"/>
      <c r="J322" s="5"/>
      <c r="K322" s="5"/>
      <c r="L322" s="99"/>
      <c r="M322" s="100"/>
      <c r="N322" s="394">
        <f t="shared" ref="N322:N380" si="42">ROUND($O$7/$N$7*L322,2)</f>
        <v>0</v>
      </c>
      <c r="O322" s="394"/>
      <c r="P322" s="102"/>
      <c r="Q322" s="141"/>
      <c r="R322" s="142">
        <f t="shared" si="41"/>
        <v>0</v>
      </c>
    </row>
    <row r="323" spans="1:18" ht="54" x14ac:dyDescent="0.3">
      <c r="A323" s="42">
        <v>8.9899999999999896</v>
      </c>
      <c r="B323" s="17"/>
      <c r="C323" s="17"/>
      <c r="D323" s="17"/>
      <c r="E323" s="33" t="s">
        <v>312</v>
      </c>
      <c r="F323" s="22" t="s">
        <v>16</v>
      </c>
      <c r="G323" s="5">
        <v>1</v>
      </c>
      <c r="H323" s="5"/>
      <c r="I323" s="5"/>
      <c r="J323" s="5"/>
      <c r="K323" s="5"/>
      <c r="L323" s="99"/>
      <c r="M323" s="100"/>
      <c r="N323" s="394">
        <f t="shared" si="42"/>
        <v>0</v>
      </c>
      <c r="O323" s="394"/>
      <c r="P323" s="102"/>
      <c r="Q323" s="141"/>
      <c r="R323" s="142">
        <f t="shared" si="41"/>
        <v>0</v>
      </c>
    </row>
    <row r="324" spans="1:18" ht="54" x14ac:dyDescent="0.3">
      <c r="A324" s="162">
        <v>8.1</v>
      </c>
      <c r="B324" s="17"/>
      <c r="C324" s="17"/>
      <c r="D324" s="17"/>
      <c r="E324" s="33" t="s">
        <v>313</v>
      </c>
      <c r="F324" s="22" t="s">
        <v>16</v>
      </c>
      <c r="G324" s="5">
        <v>1</v>
      </c>
      <c r="H324" s="5"/>
      <c r="I324" s="5"/>
      <c r="J324" s="5"/>
      <c r="K324" s="5"/>
      <c r="L324" s="99"/>
      <c r="M324" s="100"/>
      <c r="N324" s="394">
        <f t="shared" si="42"/>
        <v>0</v>
      </c>
      <c r="O324" s="394"/>
      <c r="P324" s="102"/>
      <c r="Q324" s="141"/>
      <c r="R324" s="142">
        <f t="shared" si="41"/>
        <v>0</v>
      </c>
    </row>
    <row r="325" spans="1:18" ht="54" x14ac:dyDescent="0.3">
      <c r="A325" s="42">
        <v>8.1010000000000009</v>
      </c>
      <c r="B325" s="17"/>
      <c r="C325" s="17"/>
      <c r="D325" s="17"/>
      <c r="E325" s="33" t="s">
        <v>314</v>
      </c>
      <c r="F325" s="22" t="s">
        <v>16</v>
      </c>
      <c r="G325" s="5">
        <v>1</v>
      </c>
      <c r="H325" s="5"/>
      <c r="I325" s="5"/>
      <c r="J325" s="5"/>
      <c r="K325" s="5"/>
      <c r="L325" s="99"/>
      <c r="M325" s="100"/>
      <c r="N325" s="394">
        <f t="shared" si="42"/>
        <v>0</v>
      </c>
      <c r="O325" s="394"/>
      <c r="P325" s="102"/>
      <c r="Q325" s="141"/>
      <c r="R325" s="142">
        <f t="shared" si="41"/>
        <v>0</v>
      </c>
    </row>
    <row r="326" spans="1:18" ht="72" x14ac:dyDescent="0.3">
      <c r="A326" s="162">
        <v>8.1020000000000003</v>
      </c>
      <c r="B326" s="17"/>
      <c r="C326" s="17"/>
      <c r="D326" s="17"/>
      <c r="E326" s="33" t="s">
        <v>315</v>
      </c>
      <c r="F326" s="22" t="s">
        <v>16</v>
      </c>
      <c r="G326" s="5">
        <v>1</v>
      </c>
      <c r="H326" s="5"/>
      <c r="I326" s="5"/>
      <c r="J326" s="5"/>
      <c r="K326" s="5"/>
      <c r="L326" s="99"/>
      <c r="M326" s="100"/>
      <c r="N326" s="394">
        <f t="shared" si="42"/>
        <v>0</v>
      </c>
      <c r="O326" s="394"/>
      <c r="P326" s="102"/>
      <c r="Q326" s="141"/>
      <c r="R326" s="142">
        <f t="shared" si="41"/>
        <v>0</v>
      </c>
    </row>
    <row r="327" spans="1:18" ht="72" x14ac:dyDescent="0.3">
      <c r="A327" s="42">
        <v>8.1029999999999998</v>
      </c>
      <c r="B327" s="17"/>
      <c r="C327" s="17"/>
      <c r="D327" s="17"/>
      <c r="E327" s="33" t="s">
        <v>316</v>
      </c>
      <c r="F327" s="22" t="s">
        <v>16</v>
      </c>
      <c r="G327" s="5">
        <v>1</v>
      </c>
      <c r="H327" s="5"/>
      <c r="I327" s="5"/>
      <c r="J327" s="5"/>
      <c r="K327" s="5"/>
      <c r="L327" s="99"/>
      <c r="M327" s="100"/>
      <c r="N327" s="394">
        <f t="shared" si="42"/>
        <v>0</v>
      </c>
      <c r="O327" s="394"/>
      <c r="P327" s="102"/>
      <c r="Q327" s="141"/>
      <c r="R327" s="142">
        <f t="shared" si="41"/>
        <v>0</v>
      </c>
    </row>
    <row r="328" spans="1:18" ht="72" x14ac:dyDescent="0.3">
      <c r="A328" s="162">
        <v>8.1039999999999992</v>
      </c>
      <c r="B328" s="17"/>
      <c r="C328" s="17"/>
      <c r="D328" s="17"/>
      <c r="E328" s="33" t="s">
        <v>317</v>
      </c>
      <c r="F328" s="22" t="s">
        <v>16</v>
      </c>
      <c r="G328" s="5">
        <v>1</v>
      </c>
      <c r="H328" s="5"/>
      <c r="I328" s="5"/>
      <c r="J328" s="5"/>
      <c r="K328" s="5"/>
      <c r="L328" s="99"/>
      <c r="M328" s="100"/>
      <c r="N328" s="394">
        <f t="shared" si="42"/>
        <v>0</v>
      </c>
      <c r="O328" s="394"/>
      <c r="P328" s="102"/>
      <c r="Q328" s="141"/>
      <c r="R328" s="142">
        <f t="shared" si="41"/>
        <v>0</v>
      </c>
    </row>
    <row r="329" spans="1:18" ht="72" x14ac:dyDescent="0.3">
      <c r="A329" s="42">
        <v>8.1050000000000093</v>
      </c>
      <c r="B329" s="17"/>
      <c r="C329" s="17"/>
      <c r="D329" s="17"/>
      <c r="E329" s="33" t="s">
        <v>318</v>
      </c>
      <c r="F329" s="22" t="s">
        <v>16</v>
      </c>
      <c r="G329" s="5">
        <v>1</v>
      </c>
      <c r="H329" s="5"/>
      <c r="I329" s="5"/>
      <c r="J329" s="5"/>
      <c r="K329" s="5"/>
      <c r="L329" s="99"/>
      <c r="M329" s="100"/>
      <c r="N329" s="394">
        <f t="shared" si="42"/>
        <v>0</v>
      </c>
      <c r="O329" s="394"/>
      <c r="P329" s="102"/>
      <c r="Q329" s="141"/>
      <c r="R329" s="142">
        <f t="shared" si="41"/>
        <v>0</v>
      </c>
    </row>
    <row r="330" spans="1:18" ht="72" x14ac:dyDescent="0.3">
      <c r="A330" s="162">
        <v>8.1060000000000105</v>
      </c>
      <c r="B330" s="17"/>
      <c r="C330" s="17"/>
      <c r="D330" s="17"/>
      <c r="E330" s="33" t="s">
        <v>319</v>
      </c>
      <c r="F330" s="22" t="s">
        <v>16</v>
      </c>
      <c r="G330" s="5">
        <v>1</v>
      </c>
      <c r="H330" s="5"/>
      <c r="I330" s="5"/>
      <c r="J330" s="5"/>
      <c r="K330" s="5"/>
      <c r="L330" s="99"/>
      <c r="M330" s="100"/>
      <c r="N330" s="394">
        <f t="shared" si="42"/>
        <v>0</v>
      </c>
      <c r="O330" s="394"/>
      <c r="P330" s="102"/>
      <c r="Q330" s="141"/>
      <c r="R330" s="142">
        <f t="shared" si="41"/>
        <v>0</v>
      </c>
    </row>
    <row r="331" spans="1:18" ht="54" x14ac:dyDescent="0.3">
      <c r="A331" s="42">
        <v>8.10700000000001</v>
      </c>
      <c r="B331" s="17"/>
      <c r="C331" s="17"/>
      <c r="D331" s="17"/>
      <c r="E331" s="33" t="s">
        <v>320</v>
      </c>
      <c r="F331" s="22" t="s">
        <v>16</v>
      </c>
      <c r="G331" s="5">
        <v>1</v>
      </c>
      <c r="H331" s="5"/>
      <c r="I331" s="5"/>
      <c r="J331" s="5"/>
      <c r="K331" s="5"/>
      <c r="L331" s="99"/>
      <c r="M331" s="100"/>
      <c r="N331" s="394">
        <f t="shared" si="42"/>
        <v>0</v>
      </c>
      <c r="O331" s="394"/>
      <c r="P331" s="102"/>
      <c r="Q331" s="141"/>
      <c r="R331" s="142">
        <f t="shared" si="41"/>
        <v>0</v>
      </c>
    </row>
    <row r="332" spans="1:18" ht="54" x14ac:dyDescent="0.3">
      <c r="A332" s="162">
        <v>8.1080000000000094</v>
      </c>
      <c r="B332" s="17"/>
      <c r="C332" s="17"/>
      <c r="D332" s="17"/>
      <c r="E332" s="33" t="s">
        <v>321</v>
      </c>
      <c r="F332" s="22" t="s">
        <v>16</v>
      </c>
      <c r="G332" s="5">
        <v>1</v>
      </c>
      <c r="H332" s="5"/>
      <c r="I332" s="5"/>
      <c r="J332" s="5"/>
      <c r="K332" s="5"/>
      <c r="L332" s="99"/>
      <c r="M332" s="100"/>
      <c r="N332" s="394">
        <f t="shared" si="42"/>
        <v>0</v>
      </c>
      <c r="O332" s="394"/>
      <c r="P332" s="102"/>
      <c r="Q332" s="141"/>
      <c r="R332" s="142">
        <f t="shared" si="41"/>
        <v>0</v>
      </c>
    </row>
    <row r="333" spans="1:18" ht="54" x14ac:dyDescent="0.3">
      <c r="A333" s="42">
        <v>8.1090000000000106</v>
      </c>
      <c r="B333" s="17"/>
      <c r="C333" s="17"/>
      <c r="D333" s="17"/>
      <c r="E333" s="33" t="s">
        <v>322</v>
      </c>
      <c r="F333" s="22" t="s">
        <v>16</v>
      </c>
      <c r="G333" s="5">
        <v>1</v>
      </c>
      <c r="H333" s="5"/>
      <c r="I333" s="5"/>
      <c r="J333" s="5"/>
      <c r="K333" s="5"/>
      <c r="L333" s="99"/>
      <c r="M333" s="100"/>
      <c r="N333" s="394">
        <f t="shared" si="42"/>
        <v>0</v>
      </c>
      <c r="O333" s="394"/>
      <c r="P333" s="102"/>
      <c r="Q333" s="141"/>
      <c r="R333" s="142">
        <f t="shared" si="41"/>
        <v>0</v>
      </c>
    </row>
    <row r="334" spans="1:18" ht="54" x14ac:dyDescent="0.3">
      <c r="A334" s="162">
        <v>8.1100000000000101</v>
      </c>
      <c r="B334" s="17"/>
      <c r="C334" s="17"/>
      <c r="D334" s="17"/>
      <c r="E334" s="33" t="s">
        <v>323</v>
      </c>
      <c r="F334" s="22" t="s">
        <v>16</v>
      </c>
      <c r="G334" s="5">
        <v>1</v>
      </c>
      <c r="H334" s="5"/>
      <c r="I334" s="5"/>
      <c r="J334" s="5"/>
      <c r="K334" s="5"/>
      <c r="L334" s="99"/>
      <c r="M334" s="100"/>
      <c r="N334" s="394">
        <f t="shared" si="42"/>
        <v>0</v>
      </c>
      <c r="O334" s="394"/>
      <c r="P334" s="102"/>
      <c r="Q334" s="141"/>
      <c r="R334" s="142">
        <f t="shared" si="41"/>
        <v>0</v>
      </c>
    </row>
    <row r="335" spans="1:18" ht="54" x14ac:dyDescent="0.3">
      <c r="A335" s="42">
        <v>8.1110000000000095</v>
      </c>
      <c r="B335" s="17"/>
      <c r="C335" s="17"/>
      <c r="D335" s="17"/>
      <c r="E335" s="33" t="s">
        <v>324</v>
      </c>
      <c r="F335" s="22" t="s">
        <v>16</v>
      </c>
      <c r="G335" s="5">
        <v>1</v>
      </c>
      <c r="H335" s="5"/>
      <c r="I335" s="5"/>
      <c r="J335" s="5"/>
      <c r="K335" s="5"/>
      <c r="L335" s="99"/>
      <c r="M335" s="100"/>
      <c r="N335" s="394">
        <f t="shared" si="42"/>
        <v>0</v>
      </c>
      <c r="O335" s="394"/>
      <c r="P335" s="102"/>
      <c r="Q335" s="141"/>
      <c r="R335" s="142">
        <f t="shared" si="41"/>
        <v>0</v>
      </c>
    </row>
    <row r="336" spans="1:18" ht="306" x14ac:dyDescent="0.3">
      <c r="A336" s="162">
        <v>8.1120000000000108</v>
      </c>
      <c r="B336" s="17"/>
      <c r="C336" s="17"/>
      <c r="D336" s="17"/>
      <c r="E336" s="4" t="s">
        <v>325</v>
      </c>
      <c r="F336" s="22" t="s">
        <v>18</v>
      </c>
      <c r="G336" s="5">
        <v>1</v>
      </c>
      <c r="H336" s="5"/>
      <c r="I336" s="5"/>
      <c r="J336" s="5"/>
      <c r="K336" s="5"/>
      <c r="L336" s="99"/>
      <c r="M336" s="100"/>
      <c r="N336" s="394">
        <f t="shared" si="42"/>
        <v>0</v>
      </c>
      <c r="O336" s="394"/>
      <c r="P336" s="102"/>
      <c r="Q336" s="141"/>
      <c r="R336" s="142">
        <f t="shared" si="41"/>
        <v>0</v>
      </c>
    </row>
    <row r="337" spans="1:18" ht="72" x14ac:dyDescent="0.3">
      <c r="A337" s="162">
        <v>8.1130000000000209</v>
      </c>
      <c r="B337" s="17"/>
      <c r="C337" s="17"/>
      <c r="D337" s="17"/>
      <c r="E337" s="33" t="s">
        <v>326</v>
      </c>
      <c r="F337" s="22" t="s">
        <v>16</v>
      </c>
      <c r="G337" s="5">
        <v>1</v>
      </c>
      <c r="H337" s="5"/>
      <c r="I337" s="5"/>
      <c r="J337" s="5"/>
      <c r="K337" s="5"/>
      <c r="L337" s="99"/>
      <c r="M337" s="100"/>
      <c r="N337" s="394">
        <f t="shared" si="42"/>
        <v>0</v>
      </c>
      <c r="O337" s="394"/>
      <c r="P337" s="102"/>
      <c r="Q337" s="141"/>
      <c r="R337" s="142">
        <f t="shared" si="41"/>
        <v>0</v>
      </c>
    </row>
    <row r="338" spans="1:18" ht="72" x14ac:dyDescent="0.3">
      <c r="A338" s="42">
        <v>8.1140000000000203</v>
      </c>
      <c r="B338" s="17"/>
      <c r="C338" s="17"/>
      <c r="D338" s="17"/>
      <c r="E338" s="33" t="s">
        <v>327</v>
      </c>
      <c r="F338" s="22" t="s">
        <v>16</v>
      </c>
      <c r="G338" s="5">
        <v>1</v>
      </c>
      <c r="H338" s="5"/>
      <c r="I338" s="5"/>
      <c r="J338" s="5"/>
      <c r="K338" s="5"/>
      <c r="L338" s="99"/>
      <c r="M338" s="100"/>
      <c r="N338" s="394">
        <f t="shared" si="42"/>
        <v>0</v>
      </c>
      <c r="O338" s="394"/>
      <c r="P338" s="102"/>
      <c r="Q338" s="141"/>
      <c r="R338" s="142">
        <f t="shared" si="41"/>
        <v>0</v>
      </c>
    </row>
    <row r="339" spans="1:18" ht="54" x14ac:dyDescent="0.3">
      <c r="A339" s="162">
        <v>8.1150000000000198</v>
      </c>
      <c r="B339" s="17"/>
      <c r="C339" s="17"/>
      <c r="D339" s="17"/>
      <c r="E339" s="33" t="s">
        <v>328</v>
      </c>
      <c r="F339" s="22" t="s">
        <v>16</v>
      </c>
      <c r="G339" s="5">
        <v>1</v>
      </c>
      <c r="H339" s="5"/>
      <c r="I339" s="5"/>
      <c r="J339" s="5"/>
      <c r="K339" s="5"/>
      <c r="L339" s="99"/>
      <c r="M339" s="100"/>
      <c r="N339" s="394">
        <f t="shared" si="42"/>
        <v>0</v>
      </c>
      <c r="O339" s="394"/>
      <c r="P339" s="102"/>
      <c r="Q339" s="141"/>
      <c r="R339" s="142">
        <f t="shared" si="41"/>
        <v>0</v>
      </c>
    </row>
    <row r="340" spans="1:18" ht="54" x14ac:dyDescent="0.3">
      <c r="A340" s="42">
        <v>8.1160000000000192</v>
      </c>
      <c r="B340" s="17"/>
      <c r="C340" s="17"/>
      <c r="D340" s="17"/>
      <c r="E340" s="33" t="s">
        <v>329</v>
      </c>
      <c r="F340" s="22" t="s">
        <v>16</v>
      </c>
      <c r="G340" s="5">
        <v>1</v>
      </c>
      <c r="H340" s="5"/>
      <c r="I340" s="5"/>
      <c r="J340" s="5"/>
      <c r="K340" s="5"/>
      <c r="L340" s="99"/>
      <c r="M340" s="100"/>
      <c r="N340" s="394">
        <f t="shared" si="42"/>
        <v>0</v>
      </c>
      <c r="O340" s="394"/>
      <c r="P340" s="102"/>
      <c r="Q340" s="141"/>
      <c r="R340" s="142">
        <f t="shared" si="41"/>
        <v>0</v>
      </c>
    </row>
    <row r="341" spans="1:18" ht="18" x14ac:dyDescent="0.3">
      <c r="A341" s="42"/>
      <c r="B341" s="17"/>
      <c r="C341" s="17"/>
      <c r="D341" s="17"/>
      <c r="E341" s="37" t="s">
        <v>330</v>
      </c>
      <c r="F341" s="22"/>
      <c r="G341" s="5"/>
      <c r="H341" s="5"/>
      <c r="I341" s="5"/>
      <c r="J341" s="5"/>
      <c r="K341" s="5"/>
      <c r="L341" s="99"/>
      <c r="M341" s="100"/>
      <c r="N341" s="394">
        <f t="shared" si="42"/>
        <v>0</v>
      </c>
      <c r="O341" s="394"/>
      <c r="P341" s="102"/>
      <c r="Q341" s="141"/>
      <c r="R341" s="142"/>
    </row>
    <row r="342" spans="1:18" ht="36" x14ac:dyDescent="0.3">
      <c r="A342" s="42">
        <v>8.1170000000000009</v>
      </c>
      <c r="B342" s="17"/>
      <c r="C342" s="17"/>
      <c r="D342" s="17"/>
      <c r="E342" s="33" t="s">
        <v>331</v>
      </c>
      <c r="F342" s="22" t="s">
        <v>16</v>
      </c>
      <c r="G342" s="5">
        <v>1</v>
      </c>
      <c r="H342" s="5"/>
      <c r="I342" s="5"/>
      <c r="J342" s="5"/>
      <c r="K342" s="5"/>
      <c r="L342" s="99"/>
      <c r="M342" s="100"/>
      <c r="N342" s="394">
        <f t="shared" si="42"/>
        <v>0</v>
      </c>
      <c r="O342" s="394"/>
      <c r="P342" s="102"/>
      <c r="Q342" s="141"/>
      <c r="R342" s="142">
        <f>ROUND((Q342*$G342),2)</f>
        <v>0</v>
      </c>
    </row>
    <row r="343" spans="1:18" ht="36" x14ac:dyDescent="0.3">
      <c r="A343" s="42"/>
      <c r="B343" s="17"/>
      <c r="C343" s="17"/>
      <c r="D343" s="17"/>
      <c r="E343" s="37" t="s">
        <v>332</v>
      </c>
      <c r="F343" s="22"/>
      <c r="G343" s="5"/>
      <c r="H343" s="5"/>
      <c r="I343" s="5"/>
      <c r="J343" s="5"/>
      <c r="K343" s="5"/>
      <c r="L343" s="99"/>
      <c r="M343" s="100"/>
      <c r="N343" s="394">
        <f t="shared" si="42"/>
        <v>0</v>
      </c>
      <c r="O343" s="394"/>
      <c r="P343" s="102"/>
      <c r="Q343" s="141"/>
      <c r="R343" s="142"/>
    </row>
    <row r="344" spans="1:18" ht="72" x14ac:dyDescent="0.3">
      <c r="A344" s="42">
        <v>8.1180000000000003</v>
      </c>
      <c r="B344" s="17"/>
      <c r="C344" s="17"/>
      <c r="D344" s="17"/>
      <c r="E344" s="33" t="s">
        <v>333</v>
      </c>
      <c r="F344" s="22" t="s">
        <v>18</v>
      </c>
      <c r="G344" s="5">
        <v>1</v>
      </c>
      <c r="H344" s="5"/>
      <c r="I344" s="5"/>
      <c r="J344" s="5"/>
      <c r="K344" s="5"/>
      <c r="L344" s="99"/>
      <c r="M344" s="100"/>
      <c r="N344" s="394">
        <f t="shared" si="42"/>
        <v>0</v>
      </c>
      <c r="O344" s="394"/>
      <c r="P344" s="102"/>
      <c r="Q344" s="141"/>
      <c r="R344" s="142">
        <f>ROUND((Q344*$G344),2)</f>
        <v>0</v>
      </c>
    </row>
    <row r="345" spans="1:18" ht="72" x14ac:dyDescent="0.3">
      <c r="A345" s="42">
        <v>8.1189999999999998</v>
      </c>
      <c r="B345" s="17"/>
      <c r="C345" s="17"/>
      <c r="D345" s="17"/>
      <c r="E345" s="33" t="s">
        <v>334</v>
      </c>
      <c r="F345" s="22" t="s">
        <v>18</v>
      </c>
      <c r="G345" s="5">
        <v>1</v>
      </c>
      <c r="H345" s="5"/>
      <c r="I345" s="5"/>
      <c r="J345" s="5"/>
      <c r="K345" s="5"/>
      <c r="L345" s="99"/>
      <c r="M345" s="100"/>
      <c r="N345" s="394">
        <f t="shared" si="42"/>
        <v>0</v>
      </c>
      <c r="O345" s="394"/>
      <c r="P345" s="102"/>
      <c r="Q345" s="141"/>
      <c r="R345" s="142">
        <f t="shared" ref="R345:R362" si="43">ROUND((Q345*$G345),2)</f>
        <v>0</v>
      </c>
    </row>
    <row r="346" spans="1:18" ht="72" x14ac:dyDescent="0.3">
      <c r="A346" s="42">
        <v>8.1199999999999992</v>
      </c>
      <c r="B346" s="17"/>
      <c r="C346" s="17"/>
      <c r="D346" s="17"/>
      <c r="E346" s="33" t="s">
        <v>335</v>
      </c>
      <c r="F346" s="22" t="s">
        <v>18</v>
      </c>
      <c r="G346" s="5">
        <v>1</v>
      </c>
      <c r="H346" s="5"/>
      <c r="I346" s="5"/>
      <c r="J346" s="5"/>
      <c r="K346" s="5"/>
      <c r="L346" s="99"/>
      <c r="M346" s="100"/>
      <c r="N346" s="394">
        <f t="shared" si="42"/>
        <v>0</v>
      </c>
      <c r="O346" s="394"/>
      <c r="P346" s="102"/>
      <c r="Q346" s="141"/>
      <c r="R346" s="142">
        <f t="shared" si="43"/>
        <v>0</v>
      </c>
    </row>
    <row r="347" spans="1:18" ht="72" x14ac:dyDescent="0.3">
      <c r="A347" s="42">
        <v>8.1210000000000004</v>
      </c>
      <c r="B347" s="17"/>
      <c r="C347" s="17"/>
      <c r="D347" s="17"/>
      <c r="E347" s="33" t="s">
        <v>336</v>
      </c>
      <c r="F347" s="22" t="s">
        <v>18</v>
      </c>
      <c r="G347" s="5">
        <v>1</v>
      </c>
      <c r="H347" s="5"/>
      <c r="I347" s="5"/>
      <c r="J347" s="5"/>
      <c r="K347" s="5"/>
      <c r="L347" s="99"/>
      <c r="M347" s="100"/>
      <c r="N347" s="394">
        <f t="shared" si="42"/>
        <v>0</v>
      </c>
      <c r="O347" s="394"/>
      <c r="P347" s="102"/>
      <c r="Q347" s="141"/>
      <c r="R347" s="142">
        <f t="shared" si="43"/>
        <v>0</v>
      </c>
    </row>
    <row r="348" spans="1:18" ht="18" x14ac:dyDescent="0.3">
      <c r="A348" s="42"/>
      <c r="B348" s="17"/>
      <c r="C348" s="17"/>
      <c r="D348" s="17"/>
      <c r="E348" s="37" t="s">
        <v>337</v>
      </c>
      <c r="F348" s="22"/>
      <c r="G348" s="5"/>
      <c r="H348" s="5"/>
      <c r="I348" s="5"/>
      <c r="J348" s="5"/>
      <c r="K348" s="5"/>
      <c r="L348" s="99"/>
      <c r="M348" s="100"/>
      <c r="N348" s="394">
        <f t="shared" si="42"/>
        <v>0</v>
      </c>
      <c r="O348" s="394"/>
      <c r="P348" s="102"/>
      <c r="Q348" s="141"/>
      <c r="R348" s="142"/>
    </row>
    <row r="349" spans="1:18" ht="36" x14ac:dyDescent="0.3">
      <c r="A349" s="42">
        <v>8.1219999999999999</v>
      </c>
      <c r="B349" s="17"/>
      <c r="C349" s="17"/>
      <c r="D349" s="17"/>
      <c r="E349" s="33" t="s">
        <v>338</v>
      </c>
      <c r="F349" s="22" t="s">
        <v>16</v>
      </c>
      <c r="G349" s="5">
        <v>1</v>
      </c>
      <c r="H349" s="5"/>
      <c r="I349" s="5"/>
      <c r="J349" s="5"/>
      <c r="K349" s="5"/>
      <c r="L349" s="99"/>
      <c r="M349" s="100"/>
      <c r="N349" s="394">
        <f t="shared" si="42"/>
        <v>0</v>
      </c>
      <c r="O349" s="394"/>
      <c r="P349" s="102"/>
      <c r="Q349" s="141"/>
      <c r="R349" s="142">
        <f t="shared" si="43"/>
        <v>0</v>
      </c>
    </row>
    <row r="350" spans="1:18" ht="36" x14ac:dyDescent="0.3">
      <c r="A350" s="42">
        <v>8.1229999999999993</v>
      </c>
      <c r="B350" s="17"/>
      <c r="C350" s="17"/>
      <c r="D350" s="17"/>
      <c r="E350" s="33" t="s">
        <v>339</v>
      </c>
      <c r="F350" s="22" t="s">
        <v>16</v>
      </c>
      <c r="G350" s="5">
        <v>1</v>
      </c>
      <c r="H350" s="5"/>
      <c r="I350" s="5"/>
      <c r="J350" s="5"/>
      <c r="K350" s="5"/>
      <c r="L350" s="99"/>
      <c r="M350" s="100"/>
      <c r="N350" s="394">
        <f t="shared" si="42"/>
        <v>0</v>
      </c>
      <c r="O350" s="394"/>
      <c r="P350" s="102"/>
      <c r="Q350" s="141"/>
      <c r="R350" s="142">
        <f t="shared" si="43"/>
        <v>0</v>
      </c>
    </row>
    <row r="351" spans="1:18" ht="36" x14ac:dyDescent="0.3">
      <c r="A351" s="42">
        <v>8.1240000000000006</v>
      </c>
      <c r="B351" s="17"/>
      <c r="C351" s="17"/>
      <c r="D351" s="17"/>
      <c r="E351" s="33" t="s">
        <v>340</v>
      </c>
      <c r="F351" s="22" t="s">
        <v>16</v>
      </c>
      <c r="G351" s="5">
        <v>1</v>
      </c>
      <c r="H351" s="5"/>
      <c r="I351" s="5"/>
      <c r="J351" s="5"/>
      <c r="K351" s="5"/>
      <c r="L351" s="99"/>
      <c r="M351" s="100"/>
      <c r="N351" s="394">
        <f t="shared" si="42"/>
        <v>0</v>
      </c>
      <c r="O351" s="394"/>
      <c r="P351" s="102"/>
      <c r="Q351" s="141"/>
      <c r="R351" s="142">
        <f t="shared" si="43"/>
        <v>0</v>
      </c>
    </row>
    <row r="352" spans="1:18" ht="36" x14ac:dyDescent="0.3">
      <c r="A352" s="42">
        <v>8.125</v>
      </c>
      <c r="B352" s="17"/>
      <c r="C352" s="17"/>
      <c r="D352" s="17"/>
      <c r="E352" s="33" t="s">
        <v>341</v>
      </c>
      <c r="F352" s="22" t="s">
        <v>16</v>
      </c>
      <c r="G352" s="5">
        <v>1</v>
      </c>
      <c r="H352" s="5"/>
      <c r="I352" s="5"/>
      <c r="J352" s="5"/>
      <c r="K352" s="5"/>
      <c r="L352" s="99"/>
      <c r="M352" s="100"/>
      <c r="N352" s="394">
        <f t="shared" si="42"/>
        <v>0</v>
      </c>
      <c r="O352" s="394"/>
      <c r="P352" s="102"/>
      <c r="Q352" s="141"/>
      <c r="R352" s="142">
        <f t="shared" si="43"/>
        <v>0</v>
      </c>
    </row>
    <row r="353" spans="1:18" ht="36" x14ac:dyDescent="0.3">
      <c r="A353" s="42">
        <v>8.1259999999999994</v>
      </c>
      <c r="B353" s="17"/>
      <c r="C353" s="17"/>
      <c r="D353" s="17"/>
      <c r="E353" s="33" t="s">
        <v>342</v>
      </c>
      <c r="F353" s="22" t="s">
        <v>16</v>
      </c>
      <c r="G353" s="5">
        <v>1</v>
      </c>
      <c r="H353" s="5"/>
      <c r="I353" s="5"/>
      <c r="J353" s="5"/>
      <c r="K353" s="5"/>
      <c r="L353" s="99"/>
      <c r="M353" s="100"/>
      <c r="N353" s="394">
        <f t="shared" si="42"/>
        <v>0</v>
      </c>
      <c r="O353" s="394"/>
      <c r="P353" s="102"/>
      <c r="Q353" s="141"/>
      <c r="R353" s="142">
        <f t="shared" si="43"/>
        <v>0</v>
      </c>
    </row>
    <row r="354" spans="1:18" ht="36" x14ac:dyDescent="0.3">
      <c r="A354" s="42">
        <v>8.1270000000000007</v>
      </c>
      <c r="B354" s="17"/>
      <c r="C354" s="17"/>
      <c r="D354" s="17"/>
      <c r="E354" s="33" t="s">
        <v>343</v>
      </c>
      <c r="F354" s="22" t="s">
        <v>16</v>
      </c>
      <c r="G354" s="5">
        <v>1</v>
      </c>
      <c r="H354" s="5"/>
      <c r="I354" s="5"/>
      <c r="J354" s="5"/>
      <c r="K354" s="5"/>
      <c r="L354" s="99"/>
      <c r="M354" s="100"/>
      <c r="N354" s="394">
        <f t="shared" si="42"/>
        <v>0</v>
      </c>
      <c r="O354" s="394"/>
      <c r="P354" s="102"/>
      <c r="Q354" s="141"/>
      <c r="R354" s="142">
        <f t="shared" si="43"/>
        <v>0</v>
      </c>
    </row>
    <row r="355" spans="1:18" ht="36" x14ac:dyDescent="0.3">
      <c r="A355" s="42">
        <v>8.1280000000000001</v>
      </c>
      <c r="B355" s="17"/>
      <c r="C355" s="17"/>
      <c r="D355" s="17"/>
      <c r="E355" s="33" t="s">
        <v>344</v>
      </c>
      <c r="F355" s="22" t="s">
        <v>16</v>
      </c>
      <c r="G355" s="5">
        <v>1</v>
      </c>
      <c r="H355" s="5"/>
      <c r="I355" s="5"/>
      <c r="J355" s="5"/>
      <c r="K355" s="5"/>
      <c r="L355" s="99"/>
      <c r="M355" s="100"/>
      <c r="N355" s="394">
        <f t="shared" si="42"/>
        <v>0</v>
      </c>
      <c r="O355" s="394"/>
      <c r="P355" s="102"/>
      <c r="Q355" s="141"/>
      <c r="R355" s="142">
        <f t="shared" si="43"/>
        <v>0</v>
      </c>
    </row>
    <row r="356" spans="1:18" ht="36" x14ac:dyDescent="0.3">
      <c r="A356" s="108"/>
      <c r="B356" s="17"/>
      <c r="C356" s="17"/>
      <c r="D356" s="17"/>
      <c r="E356" s="38" t="s">
        <v>345</v>
      </c>
      <c r="F356" s="22"/>
      <c r="G356" s="5"/>
      <c r="H356" s="5"/>
      <c r="I356" s="5"/>
      <c r="J356" s="5"/>
      <c r="K356" s="5"/>
      <c r="L356" s="99"/>
      <c r="M356" s="100"/>
      <c r="N356" s="394">
        <f t="shared" si="42"/>
        <v>0</v>
      </c>
      <c r="O356" s="394"/>
      <c r="P356" s="102"/>
      <c r="Q356" s="141"/>
      <c r="R356" s="142"/>
    </row>
    <row r="357" spans="1:18" ht="36" x14ac:dyDescent="0.3">
      <c r="A357" s="108">
        <v>8.1289999999999996</v>
      </c>
      <c r="B357" s="17"/>
      <c r="C357" s="17"/>
      <c r="D357" s="17"/>
      <c r="E357" s="33" t="s">
        <v>346</v>
      </c>
      <c r="F357" s="22" t="s">
        <v>16</v>
      </c>
      <c r="G357" s="5">
        <v>1</v>
      </c>
      <c r="H357" s="5"/>
      <c r="I357" s="5"/>
      <c r="J357" s="5"/>
      <c r="K357" s="5"/>
      <c r="L357" s="99"/>
      <c r="M357" s="100"/>
      <c r="N357" s="394">
        <f t="shared" si="42"/>
        <v>0</v>
      </c>
      <c r="O357" s="394"/>
      <c r="P357" s="102"/>
      <c r="Q357" s="141"/>
      <c r="R357" s="142">
        <f t="shared" si="43"/>
        <v>0</v>
      </c>
    </row>
    <row r="358" spans="1:18" ht="36" x14ac:dyDescent="0.3">
      <c r="A358" s="165">
        <v>8.1300000000000008</v>
      </c>
      <c r="B358" s="17"/>
      <c r="C358" s="17"/>
      <c r="D358" s="17"/>
      <c r="E358" s="33" t="s">
        <v>347</v>
      </c>
      <c r="F358" s="22" t="s">
        <v>16</v>
      </c>
      <c r="G358" s="5">
        <v>1</v>
      </c>
      <c r="H358" s="5"/>
      <c r="I358" s="5"/>
      <c r="J358" s="5"/>
      <c r="K358" s="5"/>
      <c r="L358" s="99"/>
      <c r="M358" s="100"/>
      <c r="N358" s="394">
        <f t="shared" si="42"/>
        <v>0</v>
      </c>
      <c r="O358" s="394"/>
      <c r="P358" s="102"/>
      <c r="Q358" s="141"/>
      <c r="R358" s="142">
        <f t="shared" si="43"/>
        <v>0</v>
      </c>
    </row>
    <row r="359" spans="1:18" ht="18" x14ac:dyDescent="0.3">
      <c r="A359" s="108"/>
      <c r="B359" s="17"/>
      <c r="C359" s="17"/>
      <c r="D359" s="17"/>
      <c r="E359" s="38" t="s">
        <v>348</v>
      </c>
      <c r="F359" s="22"/>
      <c r="G359" s="5"/>
      <c r="H359" s="5"/>
      <c r="I359" s="5"/>
      <c r="J359" s="5"/>
      <c r="K359" s="5"/>
      <c r="L359" s="99"/>
      <c r="M359" s="100"/>
      <c r="N359" s="394">
        <f t="shared" si="42"/>
        <v>0</v>
      </c>
      <c r="O359" s="394"/>
      <c r="P359" s="102"/>
      <c r="Q359" s="141"/>
      <c r="R359" s="142"/>
    </row>
    <row r="360" spans="1:18" ht="54" x14ac:dyDescent="0.3">
      <c r="A360" s="108">
        <v>8.1310000000000002</v>
      </c>
      <c r="B360" s="17"/>
      <c r="C360" s="17"/>
      <c r="D360" s="17"/>
      <c r="E360" s="4" t="s">
        <v>349</v>
      </c>
      <c r="F360" s="22" t="s">
        <v>16</v>
      </c>
      <c r="G360" s="5">
        <v>1</v>
      </c>
      <c r="H360" s="5"/>
      <c r="I360" s="5"/>
      <c r="J360" s="5"/>
      <c r="K360" s="5"/>
      <c r="L360" s="99"/>
      <c r="M360" s="100"/>
      <c r="N360" s="394">
        <f t="shared" si="42"/>
        <v>0</v>
      </c>
      <c r="O360" s="394"/>
      <c r="P360" s="102"/>
      <c r="Q360" s="141"/>
      <c r="R360" s="142">
        <f t="shared" si="43"/>
        <v>0</v>
      </c>
    </row>
    <row r="361" spans="1:18" ht="18" x14ac:dyDescent="0.3">
      <c r="A361" s="108"/>
      <c r="B361" s="17"/>
      <c r="C361" s="17"/>
      <c r="D361" s="17"/>
      <c r="E361" s="38" t="s">
        <v>350</v>
      </c>
      <c r="F361" s="22"/>
      <c r="G361" s="5"/>
      <c r="H361" s="5"/>
      <c r="I361" s="5"/>
      <c r="J361" s="5"/>
      <c r="K361" s="5"/>
      <c r="L361" s="99"/>
      <c r="M361" s="100"/>
      <c r="N361" s="394">
        <f t="shared" si="42"/>
        <v>0</v>
      </c>
      <c r="O361" s="394"/>
      <c r="P361" s="102"/>
      <c r="Q361" s="141"/>
      <c r="R361" s="142"/>
    </row>
    <row r="362" spans="1:18" ht="36" x14ac:dyDescent="0.3">
      <c r="A362" s="108">
        <v>8.1319999999999997</v>
      </c>
      <c r="B362" s="17"/>
      <c r="C362" s="17"/>
      <c r="D362" s="17"/>
      <c r="E362" s="33" t="s">
        <v>351</v>
      </c>
      <c r="F362" s="22" t="s">
        <v>16</v>
      </c>
      <c r="G362" s="5">
        <v>1</v>
      </c>
      <c r="H362" s="5"/>
      <c r="I362" s="5"/>
      <c r="J362" s="5"/>
      <c r="K362" s="5"/>
      <c r="L362" s="99"/>
      <c r="M362" s="100"/>
      <c r="N362" s="394">
        <f t="shared" si="42"/>
        <v>0</v>
      </c>
      <c r="O362" s="394"/>
      <c r="P362" s="102"/>
      <c r="Q362" s="141"/>
      <c r="R362" s="142">
        <f t="shared" si="43"/>
        <v>0</v>
      </c>
    </row>
    <row r="363" spans="1:18" ht="18" x14ac:dyDescent="0.3">
      <c r="A363" s="108"/>
      <c r="B363" s="17"/>
      <c r="C363" s="17"/>
      <c r="D363" s="17"/>
      <c r="E363" s="38" t="s">
        <v>352</v>
      </c>
      <c r="F363" s="22"/>
      <c r="G363" s="5"/>
      <c r="H363" s="5"/>
      <c r="I363" s="5"/>
      <c r="J363" s="5"/>
      <c r="K363" s="5"/>
      <c r="L363" s="99"/>
      <c r="M363" s="100"/>
      <c r="N363" s="394">
        <f t="shared" si="42"/>
        <v>0</v>
      </c>
      <c r="O363" s="394"/>
      <c r="P363" s="102"/>
      <c r="Q363" s="141"/>
      <c r="R363" s="142"/>
    </row>
    <row r="364" spans="1:18" ht="36" x14ac:dyDescent="0.3">
      <c r="A364" s="108">
        <v>8.1329999999999991</v>
      </c>
      <c r="B364" s="17"/>
      <c r="C364" s="17"/>
      <c r="D364" s="17"/>
      <c r="E364" s="33" t="s">
        <v>353</v>
      </c>
      <c r="F364" s="22" t="s">
        <v>12</v>
      </c>
      <c r="G364" s="5">
        <v>1</v>
      </c>
      <c r="H364" s="5"/>
      <c r="I364" s="5"/>
      <c r="J364" s="5"/>
      <c r="K364" s="5"/>
      <c r="L364" s="99"/>
      <c r="M364" s="100"/>
      <c r="N364" s="394">
        <f t="shared" si="42"/>
        <v>0</v>
      </c>
      <c r="O364" s="394"/>
      <c r="P364" s="102"/>
      <c r="Q364" s="141"/>
      <c r="R364" s="142">
        <f t="shared" ref="R364:R380" si="44">ROUND((Q364*$G364),2)</f>
        <v>0</v>
      </c>
    </row>
    <row r="365" spans="1:18" ht="36" x14ac:dyDescent="0.3">
      <c r="A365" s="108" t="s">
        <v>354</v>
      </c>
      <c r="B365" s="17"/>
      <c r="C365" s="17"/>
      <c r="D365" s="17"/>
      <c r="E365" s="33" t="s">
        <v>355</v>
      </c>
      <c r="F365" s="22" t="s">
        <v>12</v>
      </c>
      <c r="G365" s="5">
        <v>1</v>
      </c>
      <c r="H365" s="5"/>
      <c r="I365" s="5"/>
      <c r="J365" s="5"/>
      <c r="K365" s="5"/>
      <c r="L365" s="99"/>
      <c r="M365" s="100"/>
      <c r="N365" s="394">
        <f t="shared" si="42"/>
        <v>0</v>
      </c>
      <c r="O365" s="394"/>
      <c r="P365" s="102"/>
      <c r="Q365" s="141"/>
      <c r="R365" s="142">
        <f t="shared" si="44"/>
        <v>0</v>
      </c>
    </row>
    <row r="366" spans="1:18" ht="18" x14ac:dyDescent="0.3">
      <c r="A366" s="108"/>
      <c r="B366" s="17"/>
      <c r="C366" s="17"/>
      <c r="D366" s="17"/>
      <c r="E366" s="38" t="s">
        <v>356</v>
      </c>
      <c r="F366" s="22"/>
      <c r="G366" s="5"/>
      <c r="H366" s="5"/>
      <c r="I366" s="5"/>
      <c r="J366" s="5"/>
      <c r="K366" s="5"/>
      <c r="L366" s="99"/>
      <c r="M366" s="100"/>
      <c r="N366" s="394">
        <f t="shared" si="42"/>
        <v>0</v>
      </c>
      <c r="O366" s="394"/>
      <c r="P366" s="102"/>
      <c r="Q366" s="141"/>
      <c r="R366" s="142"/>
    </row>
    <row r="367" spans="1:18" ht="18" x14ac:dyDescent="0.3">
      <c r="A367" s="108">
        <v>8.1349999999999998</v>
      </c>
      <c r="B367" s="17"/>
      <c r="C367" s="17"/>
      <c r="D367" s="17"/>
      <c r="E367" s="33" t="s">
        <v>357</v>
      </c>
      <c r="F367" s="22" t="s">
        <v>18</v>
      </c>
      <c r="G367" s="5">
        <v>1</v>
      </c>
      <c r="H367" s="5"/>
      <c r="I367" s="5"/>
      <c r="J367" s="5"/>
      <c r="K367" s="5"/>
      <c r="L367" s="99"/>
      <c r="M367" s="100"/>
      <c r="N367" s="394">
        <f t="shared" si="42"/>
        <v>0</v>
      </c>
      <c r="O367" s="394"/>
      <c r="P367" s="102"/>
      <c r="Q367" s="141"/>
      <c r="R367" s="142">
        <f t="shared" si="44"/>
        <v>0</v>
      </c>
    </row>
    <row r="368" spans="1:18" ht="18" x14ac:dyDescent="0.3">
      <c r="A368" s="108">
        <v>8.1359999999999992</v>
      </c>
      <c r="B368" s="17"/>
      <c r="C368" s="17"/>
      <c r="D368" s="17"/>
      <c r="E368" s="33" t="s">
        <v>358</v>
      </c>
      <c r="F368" s="22" t="s">
        <v>18</v>
      </c>
      <c r="G368" s="5">
        <v>1</v>
      </c>
      <c r="H368" s="5"/>
      <c r="I368" s="5"/>
      <c r="J368" s="5"/>
      <c r="K368" s="5"/>
      <c r="L368" s="99"/>
      <c r="M368" s="100"/>
      <c r="N368" s="394">
        <f t="shared" si="42"/>
        <v>0</v>
      </c>
      <c r="O368" s="394"/>
      <c r="P368" s="102"/>
      <c r="Q368" s="141"/>
      <c r="R368" s="142">
        <f t="shared" si="44"/>
        <v>0</v>
      </c>
    </row>
    <row r="369" spans="1:18" ht="18" x14ac:dyDescent="0.3">
      <c r="A369" s="108">
        <v>8.1370000000000005</v>
      </c>
      <c r="B369" s="17"/>
      <c r="C369" s="17"/>
      <c r="D369" s="17"/>
      <c r="E369" s="33" t="s">
        <v>359</v>
      </c>
      <c r="F369" s="22" t="s">
        <v>18</v>
      </c>
      <c r="G369" s="5">
        <v>1</v>
      </c>
      <c r="H369" s="5"/>
      <c r="I369" s="5"/>
      <c r="J369" s="5"/>
      <c r="K369" s="5"/>
      <c r="L369" s="99"/>
      <c r="M369" s="100"/>
      <c r="N369" s="394">
        <f t="shared" si="42"/>
        <v>0</v>
      </c>
      <c r="O369" s="394"/>
      <c r="P369" s="102"/>
      <c r="Q369" s="141"/>
      <c r="R369" s="142">
        <f t="shared" si="44"/>
        <v>0</v>
      </c>
    </row>
    <row r="370" spans="1:18" ht="18" x14ac:dyDescent="0.3">
      <c r="A370" s="108">
        <v>8.1379999999999999</v>
      </c>
      <c r="B370" s="17"/>
      <c r="C370" s="17"/>
      <c r="D370" s="17"/>
      <c r="E370" s="33" t="s">
        <v>360</v>
      </c>
      <c r="F370" s="22" t="s">
        <v>18</v>
      </c>
      <c r="G370" s="5">
        <v>1</v>
      </c>
      <c r="H370" s="5"/>
      <c r="I370" s="5"/>
      <c r="J370" s="5"/>
      <c r="K370" s="5"/>
      <c r="L370" s="99"/>
      <c r="M370" s="100"/>
      <c r="N370" s="394">
        <f t="shared" si="42"/>
        <v>0</v>
      </c>
      <c r="O370" s="394"/>
      <c r="P370" s="102"/>
      <c r="Q370" s="141"/>
      <c r="R370" s="142">
        <f t="shared" si="44"/>
        <v>0</v>
      </c>
    </row>
    <row r="371" spans="1:18" ht="18" x14ac:dyDescent="0.3">
      <c r="A371" s="108">
        <v>8.1389999999999993</v>
      </c>
      <c r="B371" s="17"/>
      <c r="C371" s="17"/>
      <c r="D371" s="17"/>
      <c r="E371" s="33" t="s">
        <v>361</v>
      </c>
      <c r="F371" s="22" t="s">
        <v>18</v>
      </c>
      <c r="G371" s="5">
        <v>1</v>
      </c>
      <c r="H371" s="5"/>
      <c r="I371" s="5"/>
      <c r="J371" s="5"/>
      <c r="K371" s="5"/>
      <c r="L371" s="99"/>
      <c r="M371" s="100"/>
      <c r="N371" s="394">
        <f t="shared" si="42"/>
        <v>0</v>
      </c>
      <c r="O371" s="394"/>
      <c r="P371" s="102"/>
      <c r="Q371" s="141"/>
      <c r="R371" s="142">
        <f t="shared" si="44"/>
        <v>0</v>
      </c>
    </row>
    <row r="372" spans="1:18" ht="18" x14ac:dyDescent="0.3">
      <c r="A372" s="108">
        <v>8.14</v>
      </c>
      <c r="B372" s="17"/>
      <c r="C372" s="17"/>
      <c r="D372" s="17"/>
      <c r="E372" s="33" t="s">
        <v>362</v>
      </c>
      <c r="F372" s="22" t="s">
        <v>18</v>
      </c>
      <c r="G372" s="5">
        <v>1</v>
      </c>
      <c r="H372" s="5"/>
      <c r="I372" s="5"/>
      <c r="J372" s="5"/>
      <c r="K372" s="5"/>
      <c r="L372" s="99"/>
      <c r="M372" s="100"/>
      <c r="N372" s="394">
        <f t="shared" si="42"/>
        <v>0</v>
      </c>
      <c r="O372" s="394"/>
      <c r="P372" s="102"/>
      <c r="Q372" s="141"/>
      <c r="R372" s="142">
        <f t="shared" si="44"/>
        <v>0</v>
      </c>
    </row>
    <row r="373" spans="1:18" ht="18" x14ac:dyDescent="0.3">
      <c r="A373" s="108">
        <v>8.141</v>
      </c>
      <c r="B373" s="17"/>
      <c r="C373" s="17"/>
      <c r="D373" s="17"/>
      <c r="E373" s="33" t="s">
        <v>363</v>
      </c>
      <c r="F373" s="22" t="s">
        <v>18</v>
      </c>
      <c r="G373" s="5">
        <v>1</v>
      </c>
      <c r="H373" s="5"/>
      <c r="I373" s="5"/>
      <c r="J373" s="5"/>
      <c r="K373" s="5"/>
      <c r="L373" s="99"/>
      <c r="M373" s="100"/>
      <c r="N373" s="394">
        <f t="shared" si="42"/>
        <v>0</v>
      </c>
      <c r="O373" s="394"/>
      <c r="P373" s="102"/>
      <c r="Q373" s="141"/>
      <c r="R373" s="142">
        <f t="shared" si="44"/>
        <v>0</v>
      </c>
    </row>
    <row r="374" spans="1:18" ht="18" x14ac:dyDescent="0.3">
      <c r="A374" s="108">
        <v>8.1419999999999995</v>
      </c>
      <c r="B374" s="17"/>
      <c r="C374" s="17"/>
      <c r="D374" s="17"/>
      <c r="E374" s="33" t="s">
        <v>364</v>
      </c>
      <c r="F374" s="22" t="s">
        <v>18</v>
      </c>
      <c r="G374" s="5">
        <v>1</v>
      </c>
      <c r="H374" s="5"/>
      <c r="I374" s="5"/>
      <c r="J374" s="5"/>
      <c r="K374" s="5"/>
      <c r="L374" s="99"/>
      <c r="M374" s="100"/>
      <c r="N374" s="394">
        <f t="shared" si="42"/>
        <v>0</v>
      </c>
      <c r="O374" s="394"/>
      <c r="P374" s="102"/>
      <c r="Q374" s="141"/>
      <c r="R374" s="142">
        <f t="shared" si="44"/>
        <v>0</v>
      </c>
    </row>
    <row r="375" spans="1:18" ht="18" x14ac:dyDescent="0.3">
      <c r="A375" s="108">
        <v>8.1430000000000007</v>
      </c>
      <c r="B375" s="17"/>
      <c r="C375" s="17"/>
      <c r="D375" s="17"/>
      <c r="E375" s="33" t="s">
        <v>365</v>
      </c>
      <c r="F375" s="22" t="s">
        <v>18</v>
      </c>
      <c r="G375" s="5">
        <v>1</v>
      </c>
      <c r="H375" s="5"/>
      <c r="I375" s="5"/>
      <c r="J375" s="5"/>
      <c r="K375" s="5"/>
      <c r="L375" s="99"/>
      <c r="M375" s="100"/>
      <c r="N375" s="394">
        <f t="shared" si="42"/>
        <v>0</v>
      </c>
      <c r="O375" s="394"/>
      <c r="P375" s="102"/>
      <c r="Q375" s="141"/>
      <c r="R375" s="142">
        <f t="shared" si="44"/>
        <v>0</v>
      </c>
    </row>
    <row r="376" spans="1:18" ht="18" x14ac:dyDescent="0.3">
      <c r="A376" s="108">
        <v>8.1439999999999895</v>
      </c>
      <c r="B376" s="17"/>
      <c r="C376" s="17"/>
      <c r="D376" s="17"/>
      <c r="E376" s="33" t="s">
        <v>366</v>
      </c>
      <c r="F376" s="22" t="s">
        <v>18</v>
      </c>
      <c r="G376" s="5">
        <v>1</v>
      </c>
      <c r="H376" s="5"/>
      <c r="I376" s="5"/>
      <c r="J376" s="5"/>
      <c r="K376" s="5"/>
      <c r="L376" s="99"/>
      <c r="M376" s="100"/>
      <c r="N376" s="394">
        <f t="shared" si="42"/>
        <v>0</v>
      </c>
      <c r="O376" s="394"/>
      <c r="P376" s="102"/>
      <c r="Q376" s="141"/>
      <c r="R376" s="142">
        <f t="shared" si="44"/>
        <v>0</v>
      </c>
    </row>
    <row r="377" spans="1:18" ht="18" x14ac:dyDescent="0.3">
      <c r="A377" s="108">
        <v>8.1449999999999907</v>
      </c>
      <c r="B377" s="17"/>
      <c r="C377" s="17"/>
      <c r="D377" s="17"/>
      <c r="E377" s="33" t="s">
        <v>367</v>
      </c>
      <c r="F377" s="22" t="s">
        <v>18</v>
      </c>
      <c r="G377" s="5">
        <v>1</v>
      </c>
      <c r="H377" s="5"/>
      <c r="I377" s="5"/>
      <c r="J377" s="5"/>
      <c r="K377" s="5"/>
      <c r="L377" s="99"/>
      <c r="M377" s="100"/>
      <c r="N377" s="394">
        <f t="shared" si="42"/>
        <v>0</v>
      </c>
      <c r="O377" s="394"/>
      <c r="P377" s="102"/>
      <c r="Q377" s="141"/>
      <c r="R377" s="142">
        <f t="shared" si="44"/>
        <v>0</v>
      </c>
    </row>
    <row r="378" spans="1:18" ht="18" x14ac:dyDescent="0.3">
      <c r="A378" s="108">
        <v>8.1459999999999901</v>
      </c>
      <c r="B378" s="17"/>
      <c r="C378" s="17"/>
      <c r="D378" s="17"/>
      <c r="E378" s="33" t="s">
        <v>368</v>
      </c>
      <c r="F378" s="22" t="s">
        <v>18</v>
      </c>
      <c r="G378" s="5">
        <v>1</v>
      </c>
      <c r="H378" s="5"/>
      <c r="I378" s="5"/>
      <c r="J378" s="5"/>
      <c r="K378" s="5"/>
      <c r="L378" s="99"/>
      <c r="M378" s="100"/>
      <c r="N378" s="394">
        <f t="shared" si="42"/>
        <v>0</v>
      </c>
      <c r="O378" s="394"/>
      <c r="P378" s="102"/>
      <c r="Q378" s="141"/>
      <c r="R378" s="142">
        <f t="shared" si="44"/>
        <v>0</v>
      </c>
    </row>
    <row r="379" spans="1:18" ht="18" x14ac:dyDescent="0.3">
      <c r="A379" s="108"/>
      <c r="B379" s="17"/>
      <c r="C379" s="17"/>
      <c r="D379" s="17"/>
      <c r="E379" s="38" t="s">
        <v>369</v>
      </c>
      <c r="F379" s="22"/>
      <c r="G379" s="5"/>
      <c r="H379" s="5"/>
      <c r="I379" s="5"/>
      <c r="J379" s="5"/>
      <c r="K379" s="5"/>
      <c r="L379" s="99"/>
      <c r="M379" s="100"/>
      <c r="N379" s="394">
        <f t="shared" si="42"/>
        <v>0</v>
      </c>
      <c r="O379" s="394"/>
      <c r="P379" s="102"/>
      <c r="Q379" s="141"/>
      <c r="R379" s="142"/>
    </row>
    <row r="380" spans="1:18" ht="54" x14ac:dyDescent="0.3">
      <c r="A380" s="108">
        <v>8.1470000000000002</v>
      </c>
      <c r="B380" s="17"/>
      <c r="C380" s="17"/>
      <c r="D380" s="17"/>
      <c r="E380" s="4" t="s">
        <v>370</v>
      </c>
      <c r="F380" s="22" t="s">
        <v>12</v>
      </c>
      <c r="G380" s="5">
        <v>1</v>
      </c>
      <c r="H380" s="5"/>
      <c r="I380" s="5"/>
      <c r="J380" s="5"/>
      <c r="K380" s="5"/>
      <c r="L380" s="99"/>
      <c r="M380" s="100"/>
      <c r="N380" s="394">
        <f t="shared" si="42"/>
        <v>0</v>
      </c>
      <c r="O380" s="394"/>
      <c r="P380" s="102"/>
      <c r="Q380" s="141"/>
      <c r="R380" s="142">
        <f t="shared" si="44"/>
        <v>0</v>
      </c>
    </row>
    <row r="381" spans="1:18" x14ac:dyDescent="0.3">
      <c r="A381" s="350" t="s">
        <v>84</v>
      </c>
      <c r="B381" s="351"/>
      <c r="C381" s="351"/>
      <c r="D381" s="9"/>
      <c r="E381" s="10"/>
      <c r="F381" s="11"/>
      <c r="G381" s="5"/>
      <c r="H381" s="5"/>
      <c r="I381" s="5"/>
      <c r="J381" s="5"/>
      <c r="K381" s="5"/>
      <c r="L381" s="5"/>
      <c r="M381" s="100"/>
      <c r="N381" s="5"/>
      <c r="O381" s="5"/>
      <c r="P381" s="102"/>
      <c r="Q381" s="6"/>
      <c r="R381" s="12">
        <f>ROUND(SUM(R224:R380),2)</f>
        <v>0</v>
      </c>
    </row>
    <row r="382" spans="1:18" ht="18" x14ac:dyDescent="0.3">
      <c r="A382" s="39">
        <v>9</v>
      </c>
      <c r="B382" s="17"/>
      <c r="C382" s="17"/>
      <c r="D382" s="17"/>
      <c r="E382" s="40" t="s">
        <v>371</v>
      </c>
      <c r="F382" s="39"/>
      <c r="G382" s="5"/>
      <c r="H382" s="5"/>
      <c r="I382" s="5"/>
      <c r="J382" s="5"/>
      <c r="K382" s="5"/>
      <c r="L382" s="5"/>
      <c r="M382" s="100"/>
      <c r="N382" s="5"/>
      <c r="O382" s="5"/>
      <c r="P382" s="102"/>
      <c r="Q382" s="6"/>
      <c r="R382" s="7"/>
    </row>
    <row r="383" spans="1:18" ht="18" x14ac:dyDescent="0.3">
      <c r="A383" s="22"/>
      <c r="B383" s="17"/>
      <c r="C383" s="17"/>
      <c r="D383" s="17"/>
      <c r="E383" s="35"/>
      <c r="F383" s="41"/>
      <c r="G383" s="5"/>
      <c r="H383" s="5"/>
      <c r="I383" s="5"/>
      <c r="J383" s="5"/>
      <c r="K383" s="5"/>
      <c r="L383" s="5"/>
      <c r="M383" s="100"/>
      <c r="N383" s="5"/>
      <c r="O383" s="5"/>
      <c r="P383" s="102"/>
      <c r="Q383" s="6"/>
      <c r="R383" s="7"/>
    </row>
    <row r="384" spans="1:18" ht="36" x14ac:dyDescent="0.3">
      <c r="A384" s="21">
        <v>9.1</v>
      </c>
      <c r="B384" s="17"/>
      <c r="C384" s="17"/>
      <c r="D384" s="17"/>
      <c r="E384" s="4" t="s">
        <v>372</v>
      </c>
      <c r="F384" s="22" t="s">
        <v>18</v>
      </c>
      <c r="G384" s="5">
        <v>1</v>
      </c>
      <c r="H384" s="5"/>
      <c r="I384" s="5"/>
      <c r="J384" s="5"/>
      <c r="K384" s="5"/>
      <c r="L384" s="107">
        <v>18825.733700000001</v>
      </c>
      <c r="M384" s="207"/>
      <c r="N384" s="393">
        <f t="shared" ref="N384:N386" si="45">ROUND($O$7/$N$7*L384,2)</f>
        <v>19416.73</v>
      </c>
      <c r="O384" s="393"/>
      <c r="P384" s="202"/>
      <c r="Q384" s="203">
        <f>N384</f>
        <v>19416.73</v>
      </c>
      <c r="R384" s="204">
        <f t="shared" ref="R384:R406" si="46">ROUND((Q384*$G384),2)</f>
        <v>19416.73</v>
      </c>
    </row>
    <row r="385" spans="1:18" ht="54" x14ac:dyDescent="0.3">
      <c r="A385" s="21">
        <v>9.1999999999999993</v>
      </c>
      <c r="B385" s="17"/>
      <c r="C385" s="17"/>
      <c r="D385" s="17"/>
      <c r="E385" s="4" t="s">
        <v>373</v>
      </c>
      <c r="F385" s="22" t="s">
        <v>16</v>
      </c>
      <c r="G385" s="5">
        <v>1</v>
      </c>
      <c r="H385" s="5"/>
      <c r="I385" s="5"/>
      <c r="J385" s="5"/>
      <c r="K385" s="5"/>
      <c r="L385" s="107">
        <v>18299.429</v>
      </c>
      <c r="M385" s="207"/>
      <c r="N385" s="393">
        <f t="shared" si="45"/>
        <v>18873.900000000001</v>
      </c>
      <c r="O385" s="393"/>
      <c r="P385" s="202"/>
      <c r="Q385" s="203">
        <f t="shared" ref="Q385:Q393" si="47">N385</f>
        <v>18873.900000000001</v>
      </c>
      <c r="R385" s="204">
        <f t="shared" si="46"/>
        <v>18873.900000000001</v>
      </c>
    </row>
    <row r="386" spans="1:18" ht="54" x14ac:dyDescent="0.3">
      <c r="A386" s="21">
        <v>9.3000000000000007</v>
      </c>
      <c r="B386" s="17"/>
      <c r="C386" s="17"/>
      <c r="D386" s="17"/>
      <c r="E386" s="4" t="s">
        <v>374</v>
      </c>
      <c r="F386" s="22" t="s">
        <v>16</v>
      </c>
      <c r="G386" s="5">
        <v>1</v>
      </c>
      <c r="H386" s="5"/>
      <c r="I386" s="5"/>
      <c r="J386" s="5"/>
      <c r="K386" s="5"/>
      <c r="L386" s="107">
        <v>19488.963199999998</v>
      </c>
      <c r="M386" s="207"/>
      <c r="N386" s="393">
        <f t="shared" si="45"/>
        <v>20100.78</v>
      </c>
      <c r="O386" s="393"/>
      <c r="P386" s="202"/>
      <c r="Q386" s="203">
        <f t="shared" si="47"/>
        <v>20100.78</v>
      </c>
      <c r="R386" s="204">
        <f t="shared" si="46"/>
        <v>20100.78</v>
      </c>
    </row>
    <row r="387" spans="1:18" ht="54" x14ac:dyDescent="0.3">
      <c r="A387" s="108">
        <v>9.4</v>
      </c>
      <c r="B387" s="109"/>
      <c r="C387" s="109"/>
      <c r="D387" s="109"/>
      <c r="E387" s="43" t="s">
        <v>375</v>
      </c>
      <c r="F387" s="22" t="s">
        <v>16</v>
      </c>
      <c r="G387" s="5">
        <v>1</v>
      </c>
      <c r="H387" s="5"/>
      <c r="I387" s="5"/>
      <c r="J387" s="5"/>
      <c r="K387" s="5"/>
      <c r="L387" s="107">
        <v>15675.037</v>
      </c>
      <c r="M387" s="207"/>
      <c r="N387" s="393">
        <f t="shared" ref="N387:N405" si="48">ROUND($O$7/$N$7*L387,2)</f>
        <v>16167.12</v>
      </c>
      <c r="O387" s="393"/>
      <c r="P387" s="202"/>
      <c r="Q387" s="203">
        <f t="shared" si="47"/>
        <v>16167.12</v>
      </c>
      <c r="R387" s="204">
        <f t="shared" si="46"/>
        <v>16167.12</v>
      </c>
    </row>
    <row r="388" spans="1:18" ht="54" x14ac:dyDescent="0.3">
      <c r="A388" s="108">
        <v>9.5</v>
      </c>
      <c r="B388" s="109"/>
      <c r="C388" s="109"/>
      <c r="D388" s="109"/>
      <c r="E388" s="43" t="s">
        <v>376</v>
      </c>
      <c r="F388" s="22" t="s">
        <v>16</v>
      </c>
      <c r="G388" s="5">
        <v>1</v>
      </c>
      <c r="H388" s="5"/>
      <c r="I388" s="5"/>
      <c r="J388" s="5"/>
      <c r="K388" s="5"/>
      <c r="L388" s="107">
        <v>16061.564300000002</v>
      </c>
      <c r="M388" s="207"/>
      <c r="N388" s="393">
        <f t="shared" si="48"/>
        <v>16565.78</v>
      </c>
      <c r="O388" s="393"/>
      <c r="P388" s="202"/>
      <c r="Q388" s="203">
        <f t="shared" si="47"/>
        <v>16565.78</v>
      </c>
      <c r="R388" s="204">
        <f t="shared" si="46"/>
        <v>16565.78</v>
      </c>
    </row>
    <row r="389" spans="1:18" ht="72" x14ac:dyDescent="0.3">
      <c r="A389" s="108">
        <v>9.6</v>
      </c>
      <c r="B389" s="109"/>
      <c r="C389" s="109"/>
      <c r="D389" s="109"/>
      <c r="E389" s="43" t="s">
        <v>377</v>
      </c>
      <c r="F389" s="22" t="s">
        <v>16</v>
      </c>
      <c r="G389" s="5">
        <v>1</v>
      </c>
      <c r="H389" s="5"/>
      <c r="I389" s="5"/>
      <c r="J389" s="5"/>
      <c r="K389" s="5"/>
      <c r="L389" s="107">
        <v>14043.3498</v>
      </c>
      <c r="M389" s="207"/>
      <c r="N389" s="393">
        <f t="shared" si="48"/>
        <v>14484.21</v>
      </c>
      <c r="O389" s="393"/>
      <c r="P389" s="202"/>
      <c r="Q389" s="203">
        <f t="shared" si="47"/>
        <v>14484.21</v>
      </c>
      <c r="R389" s="204">
        <f t="shared" si="46"/>
        <v>14484.21</v>
      </c>
    </row>
    <row r="390" spans="1:18" ht="72" x14ac:dyDescent="0.3">
      <c r="A390" s="108">
        <v>9.6999999999999993</v>
      </c>
      <c r="B390" s="109"/>
      <c r="C390" s="109"/>
      <c r="D390" s="109"/>
      <c r="E390" s="43" t="s">
        <v>378</v>
      </c>
      <c r="F390" s="22" t="s">
        <v>18</v>
      </c>
      <c r="G390" s="5">
        <v>1</v>
      </c>
      <c r="H390" s="5"/>
      <c r="I390" s="5"/>
      <c r="J390" s="5"/>
      <c r="K390" s="5"/>
      <c r="L390" s="107">
        <v>138281.2113</v>
      </c>
      <c r="M390" s="207"/>
      <c r="N390" s="393">
        <f t="shared" si="48"/>
        <v>142622.25</v>
      </c>
      <c r="O390" s="393"/>
      <c r="P390" s="202"/>
      <c r="Q390" s="203">
        <f t="shared" si="47"/>
        <v>142622.25</v>
      </c>
      <c r="R390" s="204">
        <f t="shared" si="46"/>
        <v>142622.25</v>
      </c>
    </row>
    <row r="391" spans="1:18" ht="54" x14ac:dyDescent="0.3">
      <c r="A391" s="108">
        <v>9.8000000000000007</v>
      </c>
      <c r="B391" s="109"/>
      <c r="C391" s="109"/>
      <c r="D391" s="109"/>
      <c r="E391" s="43" t="s">
        <v>379</v>
      </c>
      <c r="F391" s="22" t="s">
        <v>18</v>
      </c>
      <c r="G391" s="5">
        <v>1</v>
      </c>
      <c r="H391" s="5"/>
      <c r="I391" s="5"/>
      <c r="J391" s="5"/>
      <c r="K391" s="5"/>
      <c r="L391" s="107">
        <v>157827.22650000002</v>
      </c>
      <c r="M391" s="207"/>
      <c r="N391" s="393">
        <f t="shared" si="48"/>
        <v>162781.87</v>
      </c>
      <c r="O391" s="393"/>
      <c r="P391" s="202"/>
      <c r="Q391" s="203">
        <f t="shared" si="47"/>
        <v>162781.87</v>
      </c>
      <c r="R391" s="204">
        <f t="shared" si="46"/>
        <v>162781.87</v>
      </c>
    </row>
    <row r="392" spans="1:18" ht="36" x14ac:dyDescent="0.3">
      <c r="A392" s="108">
        <v>9.9</v>
      </c>
      <c r="B392" s="109"/>
      <c r="C392" s="109"/>
      <c r="D392" s="109"/>
      <c r="E392" s="43" t="s">
        <v>380</v>
      </c>
      <c r="F392" s="22" t="s">
        <v>16</v>
      </c>
      <c r="G392" s="5">
        <v>1</v>
      </c>
      <c r="H392" s="5"/>
      <c r="I392" s="5"/>
      <c r="J392" s="5"/>
      <c r="K392" s="5"/>
      <c r="L392" s="107">
        <v>11891.063100000001</v>
      </c>
      <c r="M392" s="207"/>
      <c r="N392" s="393">
        <f t="shared" si="48"/>
        <v>12264.36</v>
      </c>
      <c r="O392" s="393"/>
      <c r="P392" s="202"/>
      <c r="Q392" s="203">
        <f t="shared" si="47"/>
        <v>12264.36</v>
      </c>
      <c r="R392" s="204">
        <f t="shared" si="46"/>
        <v>12264.36</v>
      </c>
    </row>
    <row r="393" spans="1:18" ht="90" x14ac:dyDescent="0.3">
      <c r="A393" s="151">
        <v>9.1</v>
      </c>
      <c r="B393" s="109"/>
      <c r="C393" s="109"/>
      <c r="D393" s="109"/>
      <c r="E393" s="43" t="s">
        <v>381</v>
      </c>
      <c r="F393" s="22" t="s">
        <v>18</v>
      </c>
      <c r="G393" s="5">
        <v>1</v>
      </c>
      <c r="H393" s="5"/>
      <c r="I393" s="5"/>
      <c r="J393" s="5"/>
      <c r="K393" s="5"/>
      <c r="L393" s="107">
        <v>105955.5481</v>
      </c>
      <c r="M393" s="207"/>
      <c r="N393" s="393">
        <f t="shared" si="48"/>
        <v>109281.79</v>
      </c>
      <c r="O393" s="393"/>
      <c r="P393" s="202"/>
      <c r="Q393" s="203">
        <f t="shared" si="47"/>
        <v>109281.79</v>
      </c>
      <c r="R393" s="204">
        <f t="shared" si="46"/>
        <v>109281.79</v>
      </c>
    </row>
    <row r="394" spans="1:18" ht="90" x14ac:dyDescent="0.3">
      <c r="A394" s="108">
        <v>9.11</v>
      </c>
      <c r="B394" s="109"/>
      <c r="C394" s="109"/>
      <c r="D394" s="109"/>
      <c r="E394" s="43" t="s">
        <v>382</v>
      </c>
      <c r="F394" s="22" t="s">
        <v>18</v>
      </c>
      <c r="G394" s="5">
        <v>1</v>
      </c>
      <c r="H394" s="5"/>
      <c r="I394" s="5"/>
      <c r="J394" s="5"/>
      <c r="K394" s="5"/>
      <c r="L394" s="208"/>
      <c r="M394" s="207"/>
      <c r="N394" s="394">
        <f t="shared" si="48"/>
        <v>0</v>
      </c>
      <c r="O394" s="394"/>
      <c r="P394" s="202"/>
      <c r="Q394" s="205"/>
      <c r="R394" s="206">
        <f t="shared" si="46"/>
        <v>0</v>
      </c>
    </row>
    <row r="395" spans="1:18" ht="90" x14ac:dyDescent="0.3">
      <c r="A395" s="151">
        <v>9.1199999999999992</v>
      </c>
      <c r="B395" s="109"/>
      <c r="C395" s="109"/>
      <c r="D395" s="109"/>
      <c r="E395" s="43" t="s">
        <v>383</v>
      </c>
      <c r="F395" s="22" t="s">
        <v>18</v>
      </c>
      <c r="G395" s="5">
        <v>1</v>
      </c>
      <c r="H395" s="5"/>
      <c r="I395" s="5"/>
      <c r="J395" s="5"/>
      <c r="K395" s="5"/>
      <c r="L395" s="107">
        <v>188141.80669999999</v>
      </c>
      <c r="M395" s="207"/>
      <c r="N395" s="393">
        <f t="shared" si="48"/>
        <v>194048.11</v>
      </c>
      <c r="O395" s="393"/>
      <c r="P395" s="202"/>
      <c r="Q395" s="203">
        <f>N395</f>
        <v>194048.11</v>
      </c>
      <c r="R395" s="204">
        <f t="shared" si="46"/>
        <v>194048.11</v>
      </c>
    </row>
    <row r="396" spans="1:18" ht="72" x14ac:dyDescent="0.3">
      <c r="A396" s="108">
        <v>9.1300000000000008</v>
      </c>
      <c r="B396" s="109"/>
      <c r="C396" s="109"/>
      <c r="D396" s="109"/>
      <c r="E396" s="43" t="s">
        <v>384</v>
      </c>
      <c r="F396" s="22" t="s">
        <v>18</v>
      </c>
      <c r="G396" s="5">
        <v>1</v>
      </c>
      <c r="H396" s="5"/>
      <c r="I396" s="5"/>
      <c r="J396" s="5"/>
      <c r="K396" s="5"/>
      <c r="L396" s="107">
        <v>111349.81470000002</v>
      </c>
      <c r="M396" s="207"/>
      <c r="N396" s="393">
        <f t="shared" si="48"/>
        <v>114845.4</v>
      </c>
      <c r="O396" s="393"/>
      <c r="P396" s="202"/>
      <c r="Q396" s="203">
        <f t="shared" ref="Q396:Q397" si="49">N396</f>
        <v>114845.4</v>
      </c>
      <c r="R396" s="204">
        <f t="shared" si="46"/>
        <v>114845.4</v>
      </c>
    </row>
    <row r="397" spans="1:18" ht="36" x14ac:dyDescent="0.3">
      <c r="A397" s="151">
        <v>9.14</v>
      </c>
      <c r="B397" s="109"/>
      <c r="C397" s="109"/>
      <c r="D397" s="109"/>
      <c r="E397" s="43" t="s">
        <v>385</v>
      </c>
      <c r="F397" s="22" t="s">
        <v>18</v>
      </c>
      <c r="G397" s="5">
        <v>1</v>
      </c>
      <c r="H397" s="5"/>
      <c r="I397" s="5"/>
      <c r="J397" s="5"/>
      <c r="K397" s="5"/>
      <c r="L397" s="107">
        <v>68138.6299</v>
      </c>
      <c r="M397" s="207"/>
      <c r="N397" s="393">
        <f t="shared" si="48"/>
        <v>70277.69</v>
      </c>
      <c r="O397" s="393"/>
      <c r="P397" s="202"/>
      <c r="Q397" s="203">
        <f t="shared" si="49"/>
        <v>70277.69</v>
      </c>
      <c r="R397" s="204">
        <f t="shared" si="46"/>
        <v>70277.69</v>
      </c>
    </row>
    <row r="398" spans="1:18" ht="54" x14ac:dyDescent="0.3">
      <c r="A398" s="108">
        <v>9.15</v>
      </c>
      <c r="B398" s="109"/>
      <c r="C398" s="109"/>
      <c r="D398" s="109"/>
      <c r="E398" s="43" t="s">
        <v>386</v>
      </c>
      <c r="F398" s="22" t="s">
        <v>16</v>
      </c>
      <c r="G398" s="5">
        <v>1</v>
      </c>
      <c r="H398" s="5"/>
      <c r="I398" s="5"/>
      <c r="J398" s="5"/>
      <c r="K398" s="5"/>
      <c r="L398" s="208"/>
      <c r="M398" s="207"/>
      <c r="N398" s="394">
        <f t="shared" si="48"/>
        <v>0</v>
      </c>
      <c r="O398" s="394"/>
      <c r="P398" s="202"/>
      <c r="Q398" s="205"/>
      <c r="R398" s="206">
        <f t="shared" si="46"/>
        <v>0</v>
      </c>
    </row>
    <row r="399" spans="1:18" ht="42.75" customHeight="1" x14ac:dyDescent="0.3">
      <c r="A399" s="23">
        <v>9.16</v>
      </c>
      <c r="B399" s="17"/>
      <c r="C399" s="17"/>
      <c r="D399" s="17"/>
      <c r="E399" s="4" t="s">
        <v>387</v>
      </c>
      <c r="F399" s="22" t="s">
        <v>18</v>
      </c>
      <c r="G399" s="5">
        <v>1</v>
      </c>
      <c r="H399" s="5"/>
      <c r="I399" s="5"/>
      <c r="J399" s="5"/>
      <c r="K399" s="5"/>
      <c r="L399" s="107">
        <v>92541.19660000001</v>
      </c>
      <c r="M399" s="207"/>
      <c r="N399" s="393">
        <f t="shared" si="48"/>
        <v>95446.32</v>
      </c>
      <c r="O399" s="393"/>
      <c r="P399" s="202"/>
      <c r="Q399" s="203">
        <f>N399</f>
        <v>95446.32</v>
      </c>
      <c r="R399" s="204">
        <f t="shared" si="46"/>
        <v>95446.32</v>
      </c>
    </row>
    <row r="400" spans="1:18" ht="54" x14ac:dyDescent="0.3">
      <c r="A400" s="23">
        <v>9.17</v>
      </c>
      <c r="B400" s="17"/>
      <c r="C400" s="17"/>
      <c r="D400" s="17"/>
      <c r="E400" s="4" t="s">
        <v>388</v>
      </c>
      <c r="F400" s="22" t="s">
        <v>18</v>
      </c>
      <c r="G400" s="5">
        <v>1</v>
      </c>
      <c r="H400" s="5"/>
      <c r="I400" s="5"/>
      <c r="J400" s="5"/>
      <c r="K400" s="5"/>
      <c r="L400" s="107">
        <v>2456465.1432000003</v>
      </c>
      <c r="M400" s="207"/>
      <c r="N400" s="393">
        <f t="shared" si="48"/>
        <v>2533580.48</v>
      </c>
      <c r="O400" s="393"/>
      <c r="P400" s="202"/>
      <c r="Q400" s="203">
        <f>N400</f>
        <v>2533580.48</v>
      </c>
      <c r="R400" s="204">
        <f t="shared" si="46"/>
        <v>2533580.48</v>
      </c>
    </row>
    <row r="401" spans="1:18" ht="36" x14ac:dyDescent="0.3">
      <c r="A401" s="108">
        <v>9.18</v>
      </c>
      <c r="B401" s="109"/>
      <c r="C401" s="109"/>
      <c r="D401" s="109"/>
      <c r="E401" s="4" t="s">
        <v>389</v>
      </c>
      <c r="F401" s="22" t="s">
        <v>18</v>
      </c>
      <c r="G401" s="5">
        <v>1</v>
      </c>
      <c r="H401" s="5"/>
      <c r="I401" s="5"/>
      <c r="J401" s="5"/>
      <c r="K401" s="5"/>
      <c r="L401" s="208"/>
      <c r="M401" s="207"/>
      <c r="N401" s="394">
        <f t="shared" si="48"/>
        <v>0</v>
      </c>
      <c r="O401" s="394"/>
      <c r="P401" s="202"/>
      <c r="Q401" s="205"/>
      <c r="R401" s="206">
        <f t="shared" si="46"/>
        <v>0</v>
      </c>
    </row>
    <row r="402" spans="1:18" ht="36" x14ac:dyDescent="0.3">
      <c r="A402" s="151">
        <v>9.19</v>
      </c>
      <c r="B402" s="109"/>
      <c r="C402" s="109"/>
      <c r="D402" s="109"/>
      <c r="E402" s="4" t="s">
        <v>390</v>
      </c>
      <c r="F402" s="22" t="s">
        <v>16</v>
      </c>
      <c r="G402" s="5">
        <v>1</v>
      </c>
      <c r="H402" s="5"/>
      <c r="I402" s="5"/>
      <c r="J402" s="5"/>
      <c r="K402" s="5"/>
      <c r="L402" s="208"/>
      <c r="M402" s="207"/>
      <c r="N402" s="394">
        <f t="shared" si="48"/>
        <v>0</v>
      </c>
      <c r="O402" s="394"/>
      <c r="P402" s="202"/>
      <c r="Q402" s="205"/>
      <c r="R402" s="206">
        <f t="shared" si="46"/>
        <v>0</v>
      </c>
    </row>
    <row r="403" spans="1:18" ht="36" x14ac:dyDescent="0.3">
      <c r="A403" s="151">
        <v>9.1999999999999993</v>
      </c>
      <c r="B403" s="109"/>
      <c r="C403" s="109"/>
      <c r="D403" s="109"/>
      <c r="E403" s="4" t="s">
        <v>391</v>
      </c>
      <c r="F403" s="22" t="s">
        <v>18</v>
      </c>
      <c r="G403" s="5">
        <v>1</v>
      </c>
      <c r="H403" s="5"/>
      <c r="I403" s="5"/>
      <c r="J403" s="5"/>
      <c r="K403" s="5"/>
      <c r="L403" s="208"/>
      <c r="M403" s="207"/>
      <c r="N403" s="394">
        <f t="shared" si="48"/>
        <v>0</v>
      </c>
      <c r="O403" s="394"/>
      <c r="P403" s="202"/>
      <c r="Q403" s="205"/>
      <c r="R403" s="206">
        <f t="shared" si="46"/>
        <v>0</v>
      </c>
    </row>
    <row r="404" spans="1:18" ht="36" x14ac:dyDescent="0.3">
      <c r="A404" s="151">
        <v>9.2100000000000009</v>
      </c>
      <c r="B404" s="109"/>
      <c r="C404" s="109"/>
      <c r="D404" s="109"/>
      <c r="E404" s="4" t="s">
        <v>392</v>
      </c>
      <c r="F404" s="22" t="s">
        <v>18</v>
      </c>
      <c r="G404" s="5">
        <v>1</v>
      </c>
      <c r="H404" s="5"/>
      <c r="I404" s="5"/>
      <c r="J404" s="5"/>
      <c r="K404" s="5"/>
      <c r="L404" s="208"/>
      <c r="M404" s="207"/>
      <c r="N404" s="394">
        <f t="shared" si="48"/>
        <v>0</v>
      </c>
      <c r="O404" s="394"/>
      <c r="P404" s="202"/>
      <c r="Q404" s="205"/>
      <c r="R404" s="206">
        <f t="shared" si="46"/>
        <v>0</v>
      </c>
    </row>
    <row r="405" spans="1:18" ht="36" x14ac:dyDescent="0.3">
      <c r="A405" s="108">
        <v>9.2200000000000006</v>
      </c>
      <c r="B405" s="109"/>
      <c r="C405" s="109"/>
      <c r="D405" s="109"/>
      <c r="E405" s="4" t="s">
        <v>393</v>
      </c>
      <c r="F405" s="22" t="s">
        <v>18</v>
      </c>
      <c r="G405" s="5">
        <v>1</v>
      </c>
      <c r="H405" s="5"/>
      <c r="I405" s="5"/>
      <c r="J405" s="5"/>
      <c r="K405" s="5"/>
      <c r="L405" s="208"/>
      <c r="M405" s="207"/>
      <c r="N405" s="394">
        <f t="shared" si="48"/>
        <v>0</v>
      </c>
      <c r="O405" s="394"/>
      <c r="P405" s="202"/>
      <c r="Q405" s="205"/>
      <c r="R405" s="206">
        <f t="shared" si="46"/>
        <v>0</v>
      </c>
    </row>
    <row r="406" spans="1:18" ht="36" x14ac:dyDescent="0.3">
      <c r="A406" s="108">
        <v>9.23</v>
      </c>
      <c r="B406" s="109"/>
      <c r="C406" s="109"/>
      <c r="D406" s="109"/>
      <c r="E406" s="4" t="s">
        <v>394</v>
      </c>
      <c r="F406" s="22" t="s">
        <v>18</v>
      </c>
      <c r="G406" s="5">
        <v>1</v>
      </c>
      <c r="H406" s="5"/>
      <c r="I406" s="5"/>
      <c r="J406" s="5"/>
      <c r="K406" s="5"/>
      <c r="L406" s="208"/>
      <c r="M406" s="207"/>
      <c r="N406" s="394">
        <f t="shared" ref="N406" si="50">ROUND($O$7/$N$7*L406,2)</f>
        <v>0</v>
      </c>
      <c r="O406" s="394"/>
      <c r="P406" s="202"/>
      <c r="Q406" s="205"/>
      <c r="R406" s="206">
        <f t="shared" si="46"/>
        <v>0</v>
      </c>
    </row>
    <row r="407" spans="1:18" x14ac:dyDescent="0.3">
      <c r="A407" s="350" t="s">
        <v>84</v>
      </c>
      <c r="B407" s="351"/>
      <c r="C407" s="351"/>
      <c r="D407" s="9"/>
      <c r="E407" s="10"/>
      <c r="F407" s="11"/>
      <c r="G407" s="5"/>
      <c r="H407" s="5"/>
      <c r="I407" s="5"/>
      <c r="J407" s="5"/>
      <c r="K407" s="5"/>
      <c r="L407" s="107"/>
      <c r="M407" s="207"/>
      <c r="N407" s="107"/>
      <c r="O407" s="107"/>
      <c r="P407" s="202"/>
      <c r="Q407" s="203"/>
      <c r="R407" s="211">
        <f>ROUND(SUM(R384:R406),2)</f>
        <v>3540756.79</v>
      </c>
    </row>
    <row r="408" spans="1:18" ht="18" x14ac:dyDescent="0.3">
      <c r="A408" s="39">
        <v>10</v>
      </c>
      <c r="B408" s="17"/>
      <c r="C408" s="17"/>
      <c r="D408" s="17"/>
      <c r="E408" s="40" t="s">
        <v>395</v>
      </c>
      <c r="F408" s="39"/>
      <c r="G408" s="5"/>
      <c r="H408" s="5"/>
      <c r="I408" s="5"/>
      <c r="J408" s="5"/>
      <c r="K408" s="5"/>
      <c r="L408" s="107"/>
      <c r="M408" s="207"/>
      <c r="N408" s="107"/>
      <c r="O408" s="107"/>
      <c r="P408" s="202"/>
      <c r="Q408" s="203"/>
      <c r="R408" s="204"/>
    </row>
    <row r="409" spans="1:18" ht="18" x14ac:dyDescent="0.3">
      <c r="A409" s="22"/>
      <c r="B409" s="17"/>
      <c r="C409" s="17"/>
      <c r="D409" s="17"/>
      <c r="E409" s="35"/>
      <c r="F409" s="41"/>
      <c r="G409" s="5"/>
      <c r="H409" s="5"/>
      <c r="I409" s="5"/>
      <c r="J409" s="5"/>
      <c r="K409" s="5"/>
      <c r="L409" s="107"/>
      <c r="M409" s="207"/>
      <c r="N409" s="107"/>
      <c r="O409" s="107"/>
      <c r="P409" s="202"/>
      <c r="Q409" s="203"/>
      <c r="R409" s="204"/>
    </row>
    <row r="410" spans="1:18" ht="36" x14ac:dyDescent="0.3">
      <c r="A410" s="21">
        <v>10.1</v>
      </c>
      <c r="B410" s="17"/>
      <c r="C410" s="17"/>
      <c r="D410" s="17"/>
      <c r="E410" s="4" t="s">
        <v>396</v>
      </c>
      <c r="F410" s="22" t="s">
        <v>18</v>
      </c>
      <c r="G410" s="5">
        <v>1</v>
      </c>
      <c r="H410" s="5"/>
      <c r="I410" s="5"/>
      <c r="J410" s="5"/>
      <c r="K410" s="5"/>
      <c r="L410" s="107">
        <v>116384.65370000001</v>
      </c>
      <c r="M410" s="207"/>
      <c r="N410" s="393">
        <f t="shared" ref="N410:N411" si="51">ROUND($O$7/$N$7*L410,2)</f>
        <v>120038.29</v>
      </c>
      <c r="O410" s="393"/>
      <c r="P410" s="202"/>
      <c r="Q410" s="203">
        <f>N410</f>
        <v>120038.29</v>
      </c>
      <c r="R410" s="204">
        <f t="shared" ref="R410:R415" si="52">ROUND((Q410*$G410),2)</f>
        <v>120038.29</v>
      </c>
    </row>
    <row r="411" spans="1:18" ht="36" x14ac:dyDescent="0.3">
      <c r="A411" s="21">
        <v>10.199999999999999</v>
      </c>
      <c r="B411" s="17"/>
      <c r="C411" s="17"/>
      <c r="D411" s="17"/>
      <c r="E411" s="4" t="s">
        <v>397</v>
      </c>
      <c r="F411" s="22" t="s">
        <v>18</v>
      </c>
      <c r="G411" s="5">
        <v>1</v>
      </c>
      <c r="H411" s="5"/>
      <c r="I411" s="5"/>
      <c r="J411" s="5"/>
      <c r="K411" s="5"/>
      <c r="L411" s="107">
        <v>106557.4467</v>
      </c>
      <c r="M411" s="207"/>
      <c r="N411" s="393">
        <f t="shared" si="51"/>
        <v>109902.58</v>
      </c>
      <c r="O411" s="393"/>
      <c r="P411" s="202"/>
      <c r="Q411" s="203">
        <f t="shared" ref="Q411:Q412" si="53">N411</f>
        <v>109902.58</v>
      </c>
      <c r="R411" s="204">
        <f t="shared" si="52"/>
        <v>109902.58</v>
      </c>
    </row>
    <row r="412" spans="1:18" ht="36" x14ac:dyDescent="0.3">
      <c r="A412" s="21">
        <v>10.3</v>
      </c>
      <c r="B412" s="17"/>
      <c r="C412" s="109"/>
      <c r="D412" s="109"/>
      <c r="E412" s="43" t="s">
        <v>398</v>
      </c>
      <c r="F412" s="22" t="s">
        <v>18</v>
      </c>
      <c r="G412" s="5">
        <v>1</v>
      </c>
      <c r="H412" s="5"/>
      <c r="I412" s="5"/>
      <c r="J412" s="5"/>
      <c r="K412" s="5"/>
      <c r="L412" s="107">
        <v>131804.383</v>
      </c>
      <c r="M412" s="207"/>
      <c r="N412" s="393">
        <f t="shared" ref="N412:N415" si="54">ROUND($O$7/$N$7*L412,2)</f>
        <v>135942.09</v>
      </c>
      <c r="O412" s="393"/>
      <c r="P412" s="202"/>
      <c r="Q412" s="203">
        <f t="shared" si="53"/>
        <v>135942.09</v>
      </c>
      <c r="R412" s="204">
        <f t="shared" si="52"/>
        <v>135942.09</v>
      </c>
    </row>
    <row r="413" spans="1:18" ht="18" x14ac:dyDescent="0.3">
      <c r="A413" s="21">
        <v>10.4</v>
      </c>
      <c r="B413" s="17"/>
      <c r="C413" s="109"/>
      <c r="D413" s="109"/>
      <c r="E413" s="43" t="s">
        <v>399</v>
      </c>
      <c r="F413" s="22" t="s">
        <v>18</v>
      </c>
      <c r="G413" s="5">
        <v>1</v>
      </c>
      <c r="H413" s="5"/>
      <c r="I413" s="5"/>
      <c r="J413" s="5"/>
      <c r="K413" s="5"/>
      <c r="L413" s="208"/>
      <c r="M413" s="207"/>
      <c r="N413" s="394">
        <f t="shared" si="54"/>
        <v>0</v>
      </c>
      <c r="O413" s="394"/>
      <c r="P413" s="202"/>
      <c r="Q413" s="205"/>
      <c r="R413" s="206">
        <f t="shared" si="52"/>
        <v>0</v>
      </c>
    </row>
    <row r="414" spans="1:18" ht="18" x14ac:dyDescent="0.3">
      <c r="A414" s="21">
        <v>10.5</v>
      </c>
      <c r="B414" s="17"/>
      <c r="C414" s="109"/>
      <c r="D414" s="109"/>
      <c r="E414" s="43" t="s">
        <v>400</v>
      </c>
      <c r="F414" s="22" t="s">
        <v>18</v>
      </c>
      <c r="G414" s="5">
        <v>1</v>
      </c>
      <c r="H414" s="5"/>
      <c r="I414" s="5"/>
      <c r="J414" s="5"/>
      <c r="K414" s="5"/>
      <c r="L414" s="208"/>
      <c r="M414" s="207"/>
      <c r="N414" s="394">
        <f t="shared" si="54"/>
        <v>0</v>
      </c>
      <c r="O414" s="394"/>
      <c r="P414" s="202"/>
      <c r="Q414" s="205"/>
      <c r="R414" s="206">
        <f t="shared" si="52"/>
        <v>0</v>
      </c>
    </row>
    <row r="415" spans="1:18" ht="18" x14ac:dyDescent="0.3">
      <c r="A415" s="21">
        <v>10.6</v>
      </c>
      <c r="B415" s="17"/>
      <c r="C415" s="109"/>
      <c r="D415" s="109"/>
      <c r="E415" s="43" t="s">
        <v>401</v>
      </c>
      <c r="F415" s="22" t="s">
        <v>18</v>
      </c>
      <c r="G415" s="5">
        <v>1</v>
      </c>
      <c r="H415" s="5"/>
      <c r="I415" s="5"/>
      <c r="J415" s="5"/>
      <c r="K415" s="5"/>
      <c r="L415" s="208"/>
      <c r="M415" s="207"/>
      <c r="N415" s="394">
        <f t="shared" si="54"/>
        <v>0</v>
      </c>
      <c r="O415" s="394"/>
      <c r="P415" s="202"/>
      <c r="Q415" s="205"/>
      <c r="R415" s="206">
        <f t="shared" si="52"/>
        <v>0</v>
      </c>
    </row>
    <row r="416" spans="1:18" x14ac:dyDescent="0.3">
      <c r="A416" s="350" t="s">
        <v>84</v>
      </c>
      <c r="B416" s="351"/>
      <c r="C416" s="351"/>
      <c r="D416" s="9"/>
      <c r="E416" s="10"/>
      <c r="F416" s="11"/>
      <c r="G416" s="5"/>
      <c r="H416" s="5"/>
      <c r="I416" s="5"/>
      <c r="J416" s="5"/>
      <c r="K416" s="5"/>
      <c r="L416" s="107"/>
      <c r="M416" s="207"/>
      <c r="N416" s="107"/>
      <c r="O416" s="107"/>
      <c r="P416" s="202"/>
      <c r="Q416" s="203"/>
      <c r="R416" s="211">
        <f>ROUND(SUM(R410:R415),2)</f>
        <v>365882.96</v>
      </c>
    </row>
    <row r="417" spans="1:18" ht="18" x14ac:dyDescent="0.3">
      <c r="A417" s="39">
        <v>11</v>
      </c>
      <c r="B417" s="17"/>
      <c r="C417" s="17"/>
      <c r="D417" s="17"/>
      <c r="E417" s="40" t="s">
        <v>402</v>
      </c>
      <c r="F417" s="39"/>
      <c r="G417" s="5"/>
      <c r="H417" s="5"/>
      <c r="I417" s="5"/>
      <c r="J417" s="5"/>
      <c r="K417" s="5"/>
      <c r="L417" s="107"/>
      <c r="M417" s="207"/>
      <c r="N417" s="107"/>
      <c r="O417" s="107"/>
      <c r="P417" s="202"/>
      <c r="Q417" s="203"/>
      <c r="R417" s="204"/>
    </row>
    <row r="418" spans="1:18" ht="18" x14ac:dyDescent="0.3">
      <c r="A418" s="42"/>
      <c r="B418" s="17"/>
      <c r="C418" s="17"/>
      <c r="D418" s="17"/>
      <c r="E418" s="43"/>
      <c r="F418" s="42"/>
      <c r="G418" s="5"/>
      <c r="H418" s="5"/>
      <c r="I418" s="5"/>
      <c r="J418" s="5"/>
      <c r="K418" s="5"/>
      <c r="L418" s="107"/>
      <c r="M418" s="207"/>
      <c r="N418" s="107"/>
      <c r="O418" s="107"/>
      <c r="P418" s="202"/>
      <c r="Q418" s="203"/>
      <c r="R418" s="204"/>
    </row>
    <row r="419" spans="1:18" ht="18" x14ac:dyDescent="0.3">
      <c r="A419" s="42">
        <v>11.1</v>
      </c>
      <c r="B419" s="17"/>
      <c r="C419" s="17"/>
      <c r="D419" s="17"/>
      <c r="E419" s="4" t="s">
        <v>403</v>
      </c>
      <c r="F419" s="22" t="s">
        <v>18</v>
      </c>
      <c r="G419" s="5">
        <v>1</v>
      </c>
      <c r="H419" s="5"/>
      <c r="I419" s="5"/>
      <c r="J419" s="5"/>
      <c r="K419" s="5"/>
      <c r="L419" s="107">
        <v>71681.559099999999</v>
      </c>
      <c r="M419" s="207"/>
      <c r="N419" s="393">
        <f t="shared" ref="N419:N420" si="55">ROUND($O$7/$N$7*L419,2)</f>
        <v>73931.839999999997</v>
      </c>
      <c r="O419" s="393"/>
      <c r="P419" s="202"/>
      <c r="Q419" s="203">
        <f>N419</f>
        <v>73931.839999999997</v>
      </c>
      <c r="R419" s="204">
        <f t="shared" ref="R419:R449" si="56">ROUND((Q419*$G419),2)</f>
        <v>73931.839999999997</v>
      </c>
    </row>
    <row r="420" spans="1:18" ht="18" x14ac:dyDescent="0.3">
      <c r="A420" s="21">
        <v>11.2</v>
      </c>
      <c r="B420" s="17"/>
      <c r="C420" s="17"/>
      <c r="D420" s="17"/>
      <c r="E420" s="4" t="s">
        <v>404</v>
      </c>
      <c r="F420" s="22" t="s">
        <v>16</v>
      </c>
      <c r="G420" s="5">
        <v>1</v>
      </c>
      <c r="H420" s="5"/>
      <c r="I420" s="5"/>
      <c r="J420" s="5"/>
      <c r="K420" s="5"/>
      <c r="L420" s="107">
        <v>26534.885200000004</v>
      </c>
      <c r="M420" s="207"/>
      <c r="N420" s="393">
        <f t="shared" si="55"/>
        <v>27367.89</v>
      </c>
      <c r="O420" s="393"/>
      <c r="P420" s="202"/>
      <c r="Q420" s="203">
        <f t="shared" ref="Q420:Q449" si="57">N420</f>
        <v>27367.89</v>
      </c>
      <c r="R420" s="204">
        <f t="shared" si="56"/>
        <v>27367.89</v>
      </c>
    </row>
    <row r="421" spans="1:18" ht="18" x14ac:dyDescent="0.3">
      <c r="A421" s="42">
        <v>11.3</v>
      </c>
      <c r="B421" s="17"/>
      <c r="C421" s="17"/>
      <c r="D421" s="17"/>
      <c r="E421" s="4" t="s">
        <v>405</v>
      </c>
      <c r="F421" s="22" t="s">
        <v>16</v>
      </c>
      <c r="G421" s="5">
        <v>1</v>
      </c>
      <c r="H421" s="5"/>
      <c r="I421" s="5"/>
      <c r="J421" s="5"/>
      <c r="K421" s="5"/>
      <c r="L421" s="107">
        <v>18108.304799999998</v>
      </c>
      <c r="M421" s="207"/>
      <c r="N421" s="393">
        <f t="shared" ref="N421:N449" si="58">ROUND($O$7/$N$7*L421,2)</f>
        <v>18676.78</v>
      </c>
      <c r="O421" s="393"/>
      <c r="P421" s="202"/>
      <c r="Q421" s="203">
        <f t="shared" si="57"/>
        <v>18676.78</v>
      </c>
      <c r="R421" s="204">
        <f t="shared" si="56"/>
        <v>18676.78</v>
      </c>
    </row>
    <row r="422" spans="1:18" ht="18" x14ac:dyDescent="0.3">
      <c r="A422" s="21">
        <v>11.4</v>
      </c>
      <c r="B422" s="17"/>
      <c r="C422" s="17"/>
      <c r="D422" s="17"/>
      <c r="E422" s="4" t="s">
        <v>406</v>
      </c>
      <c r="F422" s="22" t="s">
        <v>18</v>
      </c>
      <c r="G422" s="5">
        <v>1</v>
      </c>
      <c r="H422" s="5"/>
      <c r="I422" s="5"/>
      <c r="J422" s="5"/>
      <c r="K422" s="5"/>
      <c r="L422" s="107">
        <v>94108.700299999997</v>
      </c>
      <c r="M422" s="207"/>
      <c r="N422" s="393">
        <f t="shared" si="58"/>
        <v>97063.039999999994</v>
      </c>
      <c r="O422" s="393"/>
      <c r="P422" s="202"/>
      <c r="Q422" s="203">
        <f t="shared" si="57"/>
        <v>97063.039999999994</v>
      </c>
      <c r="R422" s="204">
        <f t="shared" si="56"/>
        <v>97063.039999999994</v>
      </c>
    </row>
    <row r="423" spans="1:18" ht="18" x14ac:dyDescent="0.3">
      <c r="A423" s="42">
        <v>11.5</v>
      </c>
      <c r="B423" s="17"/>
      <c r="C423" s="17"/>
      <c r="D423" s="17"/>
      <c r="E423" s="4" t="s">
        <v>407</v>
      </c>
      <c r="F423" s="22" t="s">
        <v>18</v>
      </c>
      <c r="G423" s="5">
        <v>1</v>
      </c>
      <c r="H423" s="5"/>
      <c r="I423" s="5"/>
      <c r="J423" s="5"/>
      <c r="K423" s="5"/>
      <c r="L423" s="107">
        <v>156475.09409999999</v>
      </c>
      <c r="M423" s="207"/>
      <c r="N423" s="393">
        <f t="shared" si="58"/>
        <v>161387.29</v>
      </c>
      <c r="O423" s="393"/>
      <c r="P423" s="202"/>
      <c r="Q423" s="203">
        <f t="shared" si="57"/>
        <v>161387.29</v>
      </c>
      <c r="R423" s="204">
        <f t="shared" si="56"/>
        <v>161387.29</v>
      </c>
    </row>
    <row r="424" spans="1:18" ht="18" x14ac:dyDescent="0.3">
      <c r="A424" s="21">
        <v>11.6</v>
      </c>
      <c r="B424" s="17"/>
      <c r="C424" s="17"/>
      <c r="D424" s="17"/>
      <c r="E424" s="4" t="s">
        <v>408</v>
      </c>
      <c r="F424" s="22" t="s">
        <v>16</v>
      </c>
      <c r="G424" s="5">
        <v>1</v>
      </c>
      <c r="H424" s="5"/>
      <c r="I424" s="5"/>
      <c r="J424" s="5"/>
      <c r="K424" s="5"/>
      <c r="L424" s="107">
        <v>85205.735700000005</v>
      </c>
      <c r="M424" s="207"/>
      <c r="N424" s="393">
        <f t="shared" si="58"/>
        <v>87880.58</v>
      </c>
      <c r="O424" s="393"/>
      <c r="P424" s="202"/>
      <c r="Q424" s="203">
        <f t="shared" si="57"/>
        <v>87880.58</v>
      </c>
      <c r="R424" s="204">
        <f t="shared" si="56"/>
        <v>87880.58</v>
      </c>
    </row>
    <row r="425" spans="1:18" ht="18" x14ac:dyDescent="0.3">
      <c r="A425" s="42">
        <v>11.7</v>
      </c>
      <c r="B425" s="17"/>
      <c r="C425" s="17"/>
      <c r="D425" s="17"/>
      <c r="E425" s="4" t="s">
        <v>409</v>
      </c>
      <c r="F425" s="22" t="s">
        <v>18</v>
      </c>
      <c r="G425" s="5">
        <v>1</v>
      </c>
      <c r="H425" s="5"/>
      <c r="I425" s="5"/>
      <c r="J425" s="5"/>
      <c r="K425" s="5"/>
      <c r="L425" s="107">
        <v>80433.335899999991</v>
      </c>
      <c r="M425" s="207"/>
      <c r="N425" s="393">
        <f t="shared" si="58"/>
        <v>82958.36</v>
      </c>
      <c r="O425" s="393"/>
      <c r="P425" s="202"/>
      <c r="Q425" s="203">
        <f t="shared" si="57"/>
        <v>82958.36</v>
      </c>
      <c r="R425" s="204">
        <f t="shared" si="56"/>
        <v>82958.36</v>
      </c>
    </row>
    <row r="426" spans="1:18" ht="18" x14ac:dyDescent="0.3">
      <c r="A426" s="21">
        <v>11.8</v>
      </c>
      <c r="B426" s="17"/>
      <c r="C426" s="17"/>
      <c r="D426" s="17"/>
      <c r="E426" s="4" t="s">
        <v>410</v>
      </c>
      <c r="F426" s="22" t="s">
        <v>18</v>
      </c>
      <c r="G426" s="5">
        <v>1</v>
      </c>
      <c r="H426" s="5"/>
      <c r="I426" s="5"/>
      <c r="J426" s="5"/>
      <c r="K426" s="5"/>
      <c r="L426" s="107">
        <v>125791.10220000001</v>
      </c>
      <c r="M426" s="207"/>
      <c r="N426" s="393">
        <f t="shared" si="58"/>
        <v>129740.04</v>
      </c>
      <c r="O426" s="393"/>
      <c r="P426" s="202"/>
      <c r="Q426" s="203">
        <f t="shared" si="57"/>
        <v>129740.04</v>
      </c>
      <c r="R426" s="204">
        <f t="shared" si="56"/>
        <v>129740.04</v>
      </c>
    </row>
    <row r="427" spans="1:18" ht="36" x14ac:dyDescent="0.3">
      <c r="A427" s="42">
        <v>11.9</v>
      </c>
      <c r="B427" s="17"/>
      <c r="C427" s="17"/>
      <c r="D427" s="17"/>
      <c r="E427" s="4" t="s">
        <v>411</v>
      </c>
      <c r="F427" s="22" t="s">
        <v>18</v>
      </c>
      <c r="G427" s="5">
        <v>1</v>
      </c>
      <c r="H427" s="5"/>
      <c r="I427" s="5"/>
      <c r="J427" s="5"/>
      <c r="K427" s="5"/>
      <c r="L427" s="107">
        <v>1812754.5586999999</v>
      </c>
      <c r="M427" s="207"/>
      <c r="N427" s="393">
        <f t="shared" si="58"/>
        <v>1869662.01</v>
      </c>
      <c r="O427" s="393"/>
      <c r="P427" s="202"/>
      <c r="Q427" s="203">
        <f t="shared" si="57"/>
        <v>1869662.01</v>
      </c>
      <c r="R427" s="204">
        <f t="shared" si="56"/>
        <v>1869662.01</v>
      </c>
    </row>
    <row r="428" spans="1:18" ht="18" customHeight="1" x14ac:dyDescent="0.3">
      <c r="A428" s="23">
        <v>11.1</v>
      </c>
      <c r="B428" s="17"/>
      <c r="C428" s="17"/>
      <c r="D428" s="17"/>
      <c r="E428" s="4" t="s">
        <v>412</v>
      </c>
      <c r="F428" s="22" t="s">
        <v>18</v>
      </c>
      <c r="G428" s="5">
        <v>1</v>
      </c>
      <c r="H428" s="5"/>
      <c r="I428" s="5"/>
      <c r="J428" s="5"/>
      <c r="K428" s="5"/>
      <c r="L428" s="107">
        <v>361026.48230000003</v>
      </c>
      <c r="M428" s="207"/>
      <c r="N428" s="393">
        <f t="shared" si="58"/>
        <v>372360.12</v>
      </c>
      <c r="O428" s="393"/>
      <c r="P428" s="202"/>
      <c r="Q428" s="203">
        <f t="shared" si="57"/>
        <v>372360.12</v>
      </c>
      <c r="R428" s="204">
        <f t="shared" si="56"/>
        <v>372360.12</v>
      </c>
    </row>
    <row r="429" spans="1:18" ht="18" x14ac:dyDescent="0.3">
      <c r="A429" s="108">
        <v>11.11</v>
      </c>
      <c r="B429" s="109"/>
      <c r="C429" s="109"/>
      <c r="D429" s="109"/>
      <c r="E429" s="43" t="s">
        <v>413</v>
      </c>
      <c r="F429" s="22" t="s">
        <v>18</v>
      </c>
      <c r="G429" s="5">
        <v>1</v>
      </c>
      <c r="H429" s="5"/>
      <c r="I429" s="5"/>
      <c r="J429" s="5"/>
      <c r="K429" s="5"/>
      <c r="L429" s="107">
        <v>843452.48909999989</v>
      </c>
      <c r="M429" s="207"/>
      <c r="N429" s="393">
        <f t="shared" si="58"/>
        <v>869930.83</v>
      </c>
      <c r="O429" s="393"/>
      <c r="P429" s="202"/>
      <c r="Q429" s="203">
        <f t="shared" si="57"/>
        <v>869930.83</v>
      </c>
      <c r="R429" s="204">
        <f t="shared" si="56"/>
        <v>869930.83</v>
      </c>
    </row>
    <row r="430" spans="1:18" ht="36" x14ac:dyDescent="0.3">
      <c r="A430" s="151">
        <v>11.12</v>
      </c>
      <c r="B430" s="109"/>
      <c r="C430" s="109"/>
      <c r="D430" s="109"/>
      <c r="E430" s="43" t="s">
        <v>414</v>
      </c>
      <c r="F430" s="22" t="s">
        <v>16</v>
      </c>
      <c r="G430" s="5">
        <v>1</v>
      </c>
      <c r="H430" s="5"/>
      <c r="I430" s="5"/>
      <c r="J430" s="5"/>
      <c r="K430" s="5"/>
      <c r="L430" s="107">
        <v>1147257.2417000001</v>
      </c>
      <c r="M430" s="207"/>
      <c r="N430" s="393">
        <f t="shared" si="58"/>
        <v>1183272.8700000001</v>
      </c>
      <c r="O430" s="393"/>
      <c r="P430" s="202"/>
      <c r="Q430" s="203">
        <f t="shared" si="57"/>
        <v>1183272.8700000001</v>
      </c>
      <c r="R430" s="204">
        <f t="shared" si="56"/>
        <v>1183272.8700000001</v>
      </c>
    </row>
    <row r="431" spans="1:18" ht="18" x14ac:dyDescent="0.3">
      <c r="A431" s="108">
        <v>11.13</v>
      </c>
      <c r="B431" s="109"/>
      <c r="C431" s="109"/>
      <c r="D431" s="109"/>
      <c r="E431" s="43" t="s">
        <v>415</v>
      </c>
      <c r="F431" s="22" t="s">
        <v>18</v>
      </c>
      <c r="G431" s="5">
        <v>1</v>
      </c>
      <c r="H431" s="5"/>
      <c r="I431" s="5"/>
      <c r="J431" s="5"/>
      <c r="K431" s="5"/>
      <c r="L431" s="107">
        <v>102548.11739999999</v>
      </c>
      <c r="M431" s="207"/>
      <c r="N431" s="393">
        <f t="shared" si="58"/>
        <v>105767.39</v>
      </c>
      <c r="O431" s="393"/>
      <c r="P431" s="202"/>
      <c r="Q431" s="203">
        <f t="shared" si="57"/>
        <v>105767.39</v>
      </c>
      <c r="R431" s="204">
        <f t="shared" si="56"/>
        <v>105767.39</v>
      </c>
    </row>
    <row r="432" spans="1:18" ht="18" x14ac:dyDescent="0.3">
      <c r="A432" s="151">
        <v>11.14</v>
      </c>
      <c r="B432" s="109"/>
      <c r="C432" s="109"/>
      <c r="D432" s="109"/>
      <c r="E432" s="43" t="s">
        <v>416</v>
      </c>
      <c r="F432" s="22" t="s">
        <v>18</v>
      </c>
      <c r="G432" s="5">
        <v>1</v>
      </c>
      <c r="H432" s="5"/>
      <c r="I432" s="5"/>
      <c r="J432" s="5"/>
      <c r="K432" s="5"/>
      <c r="L432" s="208"/>
      <c r="M432" s="207"/>
      <c r="N432" s="394">
        <f t="shared" si="58"/>
        <v>0</v>
      </c>
      <c r="O432" s="394"/>
      <c r="P432" s="202"/>
      <c r="Q432" s="205">
        <f t="shared" si="57"/>
        <v>0</v>
      </c>
      <c r="R432" s="206">
        <f t="shared" si="56"/>
        <v>0</v>
      </c>
    </row>
    <row r="433" spans="1:18" ht="18" x14ac:dyDescent="0.3">
      <c r="A433" s="108">
        <v>11.15</v>
      </c>
      <c r="B433" s="109"/>
      <c r="C433" s="109"/>
      <c r="D433" s="109"/>
      <c r="E433" s="43" t="s">
        <v>417</v>
      </c>
      <c r="F433" s="22" t="s">
        <v>18</v>
      </c>
      <c r="G433" s="5">
        <v>1</v>
      </c>
      <c r="H433" s="5"/>
      <c r="I433" s="5"/>
      <c r="J433" s="5"/>
      <c r="K433" s="5"/>
      <c r="L433" s="208"/>
      <c r="M433" s="207"/>
      <c r="N433" s="394">
        <f t="shared" si="58"/>
        <v>0</v>
      </c>
      <c r="O433" s="394"/>
      <c r="P433" s="202"/>
      <c r="Q433" s="205">
        <f t="shared" si="57"/>
        <v>0</v>
      </c>
      <c r="R433" s="206">
        <f t="shared" si="56"/>
        <v>0</v>
      </c>
    </row>
    <row r="434" spans="1:18" ht="18" x14ac:dyDescent="0.3">
      <c r="A434" s="151">
        <v>11.16</v>
      </c>
      <c r="B434" s="109"/>
      <c r="C434" s="109"/>
      <c r="D434" s="109"/>
      <c r="E434" s="43" t="s">
        <v>418</v>
      </c>
      <c r="F434" s="22" t="s">
        <v>18</v>
      </c>
      <c r="G434" s="5">
        <v>1</v>
      </c>
      <c r="H434" s="5"/>
      <c r="I434" s="5"/>
      <c r="J434" s="5"/>
      <c r="K434" s="5"/>
      <c r="L434" s="107">
        <v>972688.10580000014</v>
      </c>
      <c r="M434" s="207"/>
      <c r="N434" s="393">
        <f t="shared" si="58"/>
        <v>1003223.52</v>
      </c>
      <c r="O434" s="393"/>
      <c r="P434" s="202"/>
      <c r="Q434" s="203">
        <f t="shared" si="57"/>
        <v>1003223.52</v>
      </c>
      <c r="R434" s="204">
        <f t="shared" si="56"/>
        <v>1003223.52</v>
      </c>
    </row>
    <row r="435" spans="1:18" ht="18" x14ac:dyDescent="0.3">
      <c r="A435" s="108">
        <v>11.17</v>
      </c>
      <c r="B435" s="109"/>
      <c r="C435" s="109"/>
      <c r="D435" s="109"/>
      <c r="E435" s="43" t="s">
        <v>419</v>
      </c>
      <c r="F435" s="22" t="s">
        <v>18</v>
      </c>
      <c r="G435" s="5">
        <v>1</v>
      </c>
      <c r="H435" s="5"/>
      <c r="I435" s="5"/>
      <c r="J435" s="5"/>
      <c r="K435" s="5"/>
      <c r="L435" s="107">
        <v>430130.71730000002</v>
      </c>
      <c r="M435" s="207"/>
      <c r="N435" s="393">
        <f t="shared" si="58"/>
        <v>443633.73</v>
      </c>
      <c r="O435" s="393"/>
      <c r="P435" s="202"/>
      <c r="Q435" s="203">
        <f t="shared" si="57"/>
        <v>443633.73</v>
      </c>
      <c r="R435" s="204">
        <f t="shared" si="56"/>
        <v>443633.73</v>
      </c>
    </row>
    <row r="436" spans="1:18" ht="18" x14ac:dyDescent="0.3">
      <c r="A436" s="151">
        <v>11.18</v>
      </c>
      <c r="B436" s="109"/>
      <c r="C436" s="109"/>
      <c r="D436" s="109"/>
      <c r="E436" s="43" t="s">
        <v>420</v>
      </c>
      <c r="F436" s="22" t="s">
        <v>16</v>
      </c>
      <c r="G436" s="5">
        <v>1</v>
      </c>
      <c r="H436" s="5"/>
      <c r="I436" s="5"/>
      <c r="J436" s="5"/>
      <c r="K436" s="5"/>
      <c r="L436" s="208"/>
      <c r="M436" s="207"/>
      <c r="N436" s="394">
        <f t="shared" si="58"/>
        <v>0</v>
      </c>
      <c r="O436" s="394"/>
      <c r="P436" s="202"/>
      <c r="Q436" s="205">
        <f t="shared" si="57"/>
        <v>0</v>
      </c>
      <c r="R436" s="206">
        <f t="shared" si="56"/>
        <v>0</v>
      </c>
    </row>
    <row r="437" spans="1:18" ht="18" x14ac:dyDescent="0.3">
      <c r="A437" s="151">
        <v>11.19</v>
      </c>
      <c r="B437" s="109"/>
      <c r="C437" s="109"/>
      <c r="D437" s="109"/>
      <c r="E437" s="43" t="s">
        <v>421</v>
      </c>
      <c r="F437" s="22" t="s">
        <v>16</v>
      </c>
      <c r="G437" s="5">
        <v>1</v>
      </c>
      <c r="H437" s="5"/>
      <c r="I437" s="5"/>
      <c r="J437" s="5"/>
      <c r="K437" s="5"/>
      <c r="L437" s="107">
        <v>228601.6588</v>
      </c>
      <c r="M437" s="207"/>
      <c r="N437" s="393">
        <f t="shared" si="58"/>
        <v>235778.11</v>
      </c>
      <c r="O437" s="393"/>
      <c r="P437" s="202"/>
      <c r="Q437" s="203">
        <f t="shared" si="57"/>
        <v>235778.11</v>
      </c>
      <c r="R437" s="204">
        <f t="shared" si="56"/>
        <v>235778.11</v>
      </c>
    </row>
    <row r="438" spans="1:18" ht="18" x14ac:dyDescent="0.3">
      <c r="A438" s="151">
        <v>11.2</v>
      </c>
      <c r="B438" s="109"/>
      <c r="C438" s="109"/>
      <c r="D438" s="109"/>
      <c r="E438" s="43" t="s">
        <v>422</v>
      </c>
      <c r="F438" s="22" t="s">
        <v>16</v>
      </c>
      <c r="G438" s="5">
        <v>1</v>
      </c>
      <c r="H438" s="5"/>
      <c r="I438" s="5"/>
      <c r="J438" s="5"/>
      <c r="K438" s="5"/>
      <c r="L438" s="107">
        <v>184551.80960000004</v>
      </c>
      <c r="M438" s="207"/>
      <c r="N438" s="393">
        <f t="shared" si="58"/>
        <v>190345.41</v>
      </c>
      <c r="O438" s="393"/>
      <c r="P438" s="202"/>
      <c r="Q438" s="203">
        <f t="shared" si="57"/>
        <v>190345.41</v>
      </c>
      <c r="R438" s="204">
        <f t="shared" si="56"/>
        <v>190345.41</v>
      </c>
    </row>
    <row r="439" spans="1:18" ht="18" x14ac:dyDescent="0.3">
      <c r="A439" s="151">
        <v>11.21</v>
      </c>
      <c r="B439" s="109"/>
      <c r="C439" s="109"/>
      <c r="D439" s="109"/>
      <c r="E439" s="43" t="s">
        <v>423</v>
      </c>
      <c r="F439" s="22" t="s">
        <v>16</v>
      </c>
      <c r="G439" s="5">
        <v>1</v>
      </c>
      <c r="H439" s="5"/>
      <c r="I439" s="5"/>
      <c r="J439" s="5"/>
      <c r="K439" s="5"/>
      <c r="L439" s="208"/>
      <c r="M439" s="207"/>
      <c r="N439" s="394">
        <f t="shared" si="58"/>
        <v>0</v>
      </c>
      <c r="O439" s="394"/>
      <c r="P439" s="202"/>
      <c r="Q439" s="205">
        <f t="shared" si="57"/>
        <v>0</v>
      </c>
      <c r="R439" s="206">
        <f t="shared" si="56"/>
        <v>0</v>
      </c>
    </row>
    <row r="440" spans="1:18" ht="18" x14ac:dyDescent="0.3">
      <c r="A440" s="151">
        <v>11.22</v>
      </c>
      <c r="B440" s="109"/>
      <c r="C440" s="109"/>
      <c r="D440" s="109"/>
      <c r="E440" s="43" t="s">
        <v>424</v>
      </c>
      <c r="F440" s="22" t="s">
        <v>18</v>
      </c>
      <c r="G440" s="5">
        <v>1</v>
      </c>
      <c r="H440" s="5"/>
      <c r="I440" s="5"/>
      <c r="J440" s="5"/>
      <c r="K440" s="5"/>
      <c r="L440" s="107">
        <v>30596.987600000004</v>
      </c>
      <c r="M440" s="207"/>
      <c r="N440" s="393">
        <f t="shared" si="58"/>
        <v>31557.51</v>
      </c>
      <c r="O440" s="393"/>
      <c r="P440" s="202"/>
      <c r="Q440" s="203">
        <f t="shared" si="57"/>
        <v>31557.51</v>
      </c>
      <c r="R440" s="204">
        <f t="shared" si="56"/>
        <v>31557.51</v>
      </c>
    </row>
    <row r="441" spans="1:18" ht="18" x14ac:dyDescent="0.3">
      <c r="A441" s="151">
        <v>11.23</v>
      </c>
      <c r="B441" s="109"/>
      <c r="C441" s="109"/>
      <c r="D441" s="109"/>
      <c r="E441" s="43" t="s">
        <v>425</v>
      </c>
      <c r="F441" s="22" t="s">
        <v>18</v>
      </c>
      <c r="G441" s="5">
        <v>1</v>
      </c>
      <c r="H441" s="5"/>
      <c r="I441" s="5"/>
      <c r="J441" s="5"/>
      <c r="K441" s="5"/>
      <c r="L441" s="107">
        <v>958362.34860000003</v>
      </c>
      <c r="M441" s="207"/>
      <c r="N441" s="393">
        <f t="shared" si="58"/>
        <v>988448.03</v>
      </c>
      <c r="O441" s="393"/>
      <c r="P441" s="202"/>
      <c r="Q441" s="203">
        <f t="shared" si="57"/>
        <v>988448.03</v>
      </c>
      <c r="R441" s="204">
        <f t="shared" si="56"/>
        <v>988448.03</v>
      </c>
    </row>
    <row r="442" spans="1:18" ht="18" x14ac:dyDescent="0.3">
      <c r="A442" s="151">
        <v>11.24</v>
      </c>
      <c r="B442" s="109"/>
      <c r="C442" s="109"/>
      <c r="D442" s="109"/>
      <c r="E442" s="43" t="s">
        <v>426</v>
      </c>
      <c r="F442" s="22" t="s">
        <v>18</v>
      </c>
      <c r="G442" s="5">
        <v>1</v>
      </c>
      <c r="H442" s="5"/>
      <c r="I442" s="5"/>
      <c r="J442" s="5"/>
      <c r="K442" s="5"/>
      <c r="L442" s="107">
        <v>1241458.6514999999</v>
      </c>
      <c r="M442" s="207"/>
      <c r="N442" s="393">
        <f t="shared" si="58"/>
        <v>1280431.52</v>
      </c>
      <c r="O442" s="393"/>
      <c r="P442" s="202"/>
      <c r="Q442" s="203">
        <f t="shared" si="57"/>
        <v>1280431.52</v>
      </c>
      <c r="R442" s="204">
        <f t="shared" si="56"/>
        <v>1280431.52</v>
      </c>
    </row>
    <row r="443" spans="1:18" ht="18" x14ac:dyDescent="0.3">
      <c r="A443" s="151">
        <v>11.25</v>
      </c>
      <c r="B443" s="109"/>
      <c r="C443" s="109"/>
      <c r="D443" s="109"/>
      <c r="E443" s="43" t="s">
        <v>427</v>
      </c>
      <c r="F443" s="22" t="s">
        <v>18</v>
      </c>
      <c r="G443" s="5">
        <v>1</v>
      </c>
      <c r="H443" s="5"/>
      <c r="I443" s="5"/>
      <c r="J443" s="5"/>
      <c r="K443" s="5"/>
      <c r="L443" s="107">
        <v>1268437.1159999999</v>
      </c>
      <c r="M443" s="207"/>
      <c r="N443" s="393">
        <f t="shared" si="58"/>
        <v>1308256.92</v>
      </c>
      <c r="O443" s="393"/>
      <c r="P443" s="202"/>
      <c r="Q443" s="203">
        <f t="shared" si="57"/>
        <v>1308256.92</v>
      </c>
      <c r="R443" s="204">
        <f t="shared" si="56"/>
        <v>1308256.92</v>
      </c>
    </row>
    <row r="444" spans="1:18" ht="18" x14ac:dyDescent="0.3">
      <c r="A444" s="151">
        <v>11.26</v>
      </c>
      <c r="B444" s="109"/>
      <c r="C444" s="109"/>
      <c r="D444" s="109"/>
      <c r="E444" s="43" t="s">
        <v>428</v>
      </c>
      <c r="F444" s="22" t="s">
        <v>18</v>
      </c>
      <c r="G444" s="5">
        <v>1</v>
      </c>
      <c r="H444" s="5"/>
      <c r="I444" s="5"/>
      <c r="J444" s="5"/>
      <c r="K444" s="5"/>
      <c r="L444" s="107">
        <v>55006.685800000007</v>
      </c>
      <c r="M444" s="207"/>
      <c r="N444" s="393">
        <f t="shared" si="58"/>
        <v>56733.5</v>
      </c>
      <c r="O444" s="393"/>
      <c r="P444" s="202"/>
      <c r="Q444" s="203">
        <f t="shared" si="57"/>
        <v>56733.5</v>
      </c>
      <c r="R444" s="204">
        <f t="shared" si="56"/>
        <v>56733.5</v>
      </c>
    </row>
    <row r="445" spans="1:18" ht="36" x14ac:dyDescent="0.3">
      <c r="A445" s="23">
        <v>11.27</v>
      </c>
      <c r="B445" s="17"/>
      <c r="C445" s="17"/>
      <c r="D445" s="17"/>
      <c r="E445" s="4" t="s">
        <v>429</v>
      </c>
      <c r="F445" s="22" t="s">
        <v>18</v>
      </c>
      <c r="G445" s="5">
        <v>1</v>
      </c>
      <c r="H445" s="5"/>
      <c r="I445" s="5"/>
      <c r="J445" s="5"/>
      <c r="K445" s="5"/>
      <c r="L445" s="107">
        <v>183416.4748</v>
      </c>
      <c r="M445" s="207"/>
      <c r="N445" s="393">
        <f t="shared" si="58"/>
        <v>189174.43</v>
      </c>
      <c r="O445" s="393"/>
      <c r="P445" s="202"/>
      <c r="Q445" s="203">
        <f t="shared" si="57"/>
        <v>189174.43</v>
      </c>
      <c r="R445" s="204">
        <f t="shared" si="56"/>
        <v>189174.43</v>
      </c>
    </row>
    <row r="446" spans="1:18" ht="18" x14ac:dyDescent="0.3">
      <c r="A446" s="23">
        <v>11.28</v>
      </c>
      <c r="B446" s="17"/>
      <c r="C446" s="17"/>
      <c r="D446" s="17"/>
      <c r="E446" s="4" t="s">
        <v>430</v>
      </c>
      <c r="F446" s="22" t="s">
        <v>431</v>
      </c>
      <c r="G446" s="5">
        <v>1</v>
      </c>
      <c r="H446" s="5"/>
      <c r="I446" s="5"/>
      <c r="J446" s="5"/>
      <c r="K446" s="5"/>
      <c r="L446" s="107">
        <v>473246.34</v>
      </c>
      <c r="M446" s="207"/>
      <c r="N446" s="393">
        <f t="shared" si="58"/>
        <v>488102.87</v>
      </c>
      <c r="O446" s="393"/>
      <c r="P446" s="202"/>
      <c r="Q446" s="203">
        <f t="shared" si="57"/>
        <v>488102.87</v>
      </c>
      <c r="R446" s="204">
        <f t="shared" si="56"/>
        <v>488102.87</v>
      </c>
    </row>
    <row r="447" spans="1:18" ht="36" x14ac:dyDescent="0.3">
      <c r="A447" s="23">
        <v>11.29</v>
      </c>
      <c r="B447" s="17"/>
      <c r="C447" s="17"/>
      <c r="D447" s="17"/>
      <c r="E447" s="4" t="s">
        <v>432</v>
      </c>
      <c r="F447" s="22" t="s">
        <v>18</v>
      </c>
      <c r="G447" s="5">
        <v>1</v>
      </c>
      <c r="H447" s="5"/>
      <c r="I447" s="5"/>
      <c r="J447" s="5"/>
      <c r="K447" s="5"/>
      <c r="L447" s="107">
        <v>1110384.5340999998</v>
      </c>
      <c r="M447" s="207"/>
      <c r="N447" s="393">
        <f t="shared" si="58"/>
        <v>1145242.6200000001</v>
      </c>
      <c r="O447" s="393"/>
      <c r="P447" s="202"/>
      <c r="Q447" s="203">
        <f t="shared" si="57"/>
        <v>1145242.6200000001</v>
      </c>
      <c r="R447" s="204">
        <f t="shared" si="56"/>
        <v>1145242.6200000001</v>
      </c>
    </row>
    <row r="448" spans="1:18" ht="18" x14ac:dyDescent="0.3">
      <c r="A448" s="23">
        <v>11.3</v>
      </c>
      <c r="B448" s="17"/>
      <c r="C448" s="17"/>
      <c r="D448" s="17"/>
      <c r="E448" s="4" t="s">
        <v>433</v>
      </c>
      <c r="F448" s="22" t="s">
        <v>18</v>
      </c>
      <c r="G448" s="5">
        <v>1</v>
      </c>
      <c r="H448" s="5"/>
      <c r="I448" s="5"/>
      <c r="J448" s="5"/>
      <c r="K448" s="5"/>
      <c r="L448" s="107">
        <v>944945.14449999994</v>
      </c>
      <c r="M448" s="207"/>
      <c r="N448" s="393">
        <f t="shared" si="58"/>
        <v>974609.63</v>
      </c>
      <c r="O448" s="393"/>
      <c r="P448" s="202"/>
      <c r="Q448" s="203">
        <f t="shared" si="57"/>
        <v>974609.63</v>
      </c>
      <c r="R448" s="204">
        <f t="shared" si="56"/>
        <v>974609.63</v>
      </c>
    </row>
    <row r="449" spans="1:18" ht="18" x14ac:dyDescent="0.3">
      <c r="A449" s="23">
        <v>11.31</v>
      </c>
      <c r="B449" s="17"/>
      <c r="C449" s="17"/>
      <c r="D449" s="17"/>
      <c r="E449" s="4" t="s">
        <v>434</v>
      </c>
      <c r="F449" s="22" t="s">
        <v>18</v>
      </c>
      <c r="G449" s="5">
        <v>1</v>
      </c>
      <c r="H449" s="5"/>
      <c r="I449" s="5"/>
      <c r="J449" s="5"/>
      <c r="K449" s="5"/>
      <c r="L449" s="107">
        <v>1119230.4467</v>
      </c>
      <c r="M449" s="207"/>
      <c r="N449" s="393">
        <f t="shared" si="58"/>
        <v>1154366.23</v>
      </c>
      <c r="O449" s="393"/>
      <c r="P449" s="202"/>
      <c r="Q449" s="203">
        <f t="shared" si="57"/>
        <v>1154366.23</v>
      </c>
      <c r="R449" s="204">
        <f t="shared" si="56"/>
        <v>1154366.23</v>
      </c>
    </row>
    <row r="450" spans="1:18" x14ac:dyDescent="0.3">
      <c r="A450" s="350" t="s">
        <v>84</v>
      </c>
      <c r="B450" s="351"/>
      <c r="C450" s="351"/>
      <c r="D450" s="9"/>
      <c r="E450" s="10"/>
      <c r="F450" s="11"/>
      <c r="G450" s="5"/>
      <c r="H450" s="5"/>
      <c r="I450" s="5"/>
      <c r="J450" s="5"/>
      <c r="K450" s="5"/>
      <c r="L450" s="107"/>
      <c r="M450" s="207"/>
      <c r="N450" s="107"/>
      <c r="O450" s="107"/>
      <c r="P450" s="202"/>
      <c r="Q450" s="203"/>
      <c r="R450" s="211">
        <f>ROUND(SUM(R419:R449),2)</f>
        <v>14569903.07</v>
      </c>
    </row>
    <row r="451" spans="1:18" ht="18" x14ac:dyDescent="0.3">
      <c r="A451" s="39">
        <v>12</v>
      </c>
      <c r="B451" s="17"/>
      <c r="C451" s="17"/>
      <c r="D451" s="17"/>
      <c r="E451" s="44" t="s">
        <v>435</v>
      </c>
      <c r="F451" s="39"/>
      <c r="G451" s="5"/>
      <c r="H451" s="5"/>
      <c r="I451" s="5"/>
      <c r="J451" s="5"/>
      <c r="K451" s="5"/>
      <c r="L451" s="107"/>
      <c r="M451" s="207"/>
      <c r="N451" s="107"/>
      <c r="O451" s="107"/>
      <c r="P451" s="202"/>
      <c r="Q451" s="203"/>
      <c r="R451" s="204"/>
    </row>
    <row r="452" spans="1:18" ht="18" x14ac:dyDescent="0.3">
      <c r="A452" s="42"/>
      <c r="B452" s="17"/>
      <c r="C452" s="17"/>
      <c r="D452" s="17"/>
      <c r="E452" s="43"/>
      <c r="F452" s="42"/>
      <c r="G452" s="5"/>
      <c r="H452" s="5"/>
      <c r="I452" s="5"/>
      <c r="J452" s="5"/>
      <c r="K452" s="5"/>
      <c r="L452" s="107"/>
      <c r="M452" s="207"/>
      <c r="N452" s="107"/>
      <c r="O452" s="107"/>
      <c r="P452" s="202"/>
      <c r="Q452" s="203"/>
      <c r="R452" s="204"/>
    </row>
    <row r="453" spans="1:18" ht="36" x14ac:dyDescent="0.3">
      <c r="A453" s="21">
        <v>12.1</v>
      </c>
      <c r="B453" s="17"/>
      <c r="C453" s="17"/>
      <c r="D453" s="17"/>
      <c r="E453" s="4" t="s">
        <v>436</v>
      </c>
      <c r="F453" s="22" t="s">
        <v>12</v>
      </c>
      <c r="G453" s="5">
        <v>1</v>
      </c>
      <c r="H453" s="5"/>
      <c r="I453" s="5"/>
      <c r="J453" s="5"/>
      <c r="K453" s="5"/>
      <c r="L453" s="107">
        <v>987873.92189999996</v>
      </c>
      <c r="M453" s="207"/>
      <c r="N453" s="393">
        <f t="shared" ref="N453:N455" si="59">ROUND($O$7/$N$7*L453,2)</f>
        <v>1018886.06</v>
      </c>
      <c r="O453" s="393"/>
      <c r="P453" s="202"/>
      <c r="Q453" s="203">
        <f>N453</f>
        <v>1018886.06</v>
      </c>
      <c r="R453" s="204">
        <f t="shared" ref="R453:R458" si="60">ROUND((Q453*$G453),2)</f>
        <v>1018886.06</v>
      </c>
    </row>
    <row r="454" spans="1:18" ht="54" x14ac:dyDescent="0.3">
      <c r="A454" s="21">
        <v>12.2</v>
      </c>
      <c r="B454" s="17"/>
      <c r="C454" s="17"/>
      <c r="D454" s="17"/>
      <c r="E454" s="4" t="s">
        <v>437</v>
      </c>
      <c r="F454" s="22" t="s">
        <v>12</v>
      </c>
      <c r="G454" s="5">
        <v>1</v>
      </c>
      <c r="H454" s="5"/>
      <c r="I454" s="5"/>
      <c r="J454" s="5"/>
      <c r="K454" s="5"/>
      <c r="L454" s="107">
        <v>1094036.2834999999</v>
      </c>
      <c r="M454" s="207"/>
      <c r="N454" s="393">
        <f t="shared" si="59"/>
        <v>1128381.1499999999</v>
      </c>
      <c r="O454" s="393"/>
      <c r="P454" s="202"/>
      <c r="Q454" s="203">
        <f t="shared" ref="Q454:Q458" si="61">N454</f>
        <v>1128381.1499999999</v>
      </c>
      <c r="R454" s="204">
        <f t="shared" si="60"/>
        <v>1128381.1499999999</v>
      </c>
    </row>
    <row r="455" spans="1:18" ht="54" x14ac:dyDescent="0.3">
      <c r="A455" s="21">
        <v>12.3</v>
      </c>
      <c r="B455" s="17"/>
      <c r="C455" s="17"/>
      <c r="D455" s="17"/>
      <c r="E455" s="4" t="s">
        <v>438</v>
      </c>
      <c r="F455" s="22" t="s">
        <v>12</v>
      </c>
      <c r="G455" s="5">
        <v>1</v>
      </c>
      <c r="H455" s="5"/>
      <c r="I455" s="5"/>
      <c r="J455" s="5"/>
      <c r="K455" s="5"/>
      <c r="L455" s="107">
        <v>1174242.8377</v>
      </c>
      <c r="M455" s="207"/>
      <c r="N455" s="393">
        <f t="shared" si="59"/>
        <v>1211105.6200000001</v>
      </c>
      <c r="O455" s="393"/>
      <c r="P455" s="202"/>
      <c r="Q455" s="203">
        <f t="shared" si="61"/>
        <v>1211105.6200000001</v>
      </c>
      <c r="R455" s="204">
        <f t="shared" si="60"/>
        <v>1211105.6200000001</v>
      </c>
    </row>
    <row r="456" spans="1:18" ht="54" x14ac:dyDescent="0.3">
      <c r="A456" s="21">
        <v>12.4</v>
      </c>
      <c r="B456" s="17"/>
      <c r="C456" s="17"/>
      <c r="D456" s="17"/>
      <c r="E456" s="4" t="s">
        <v>439</v>
      </c>
      <c r="F456" s="22" t="s">
        <v>12</v>
      </c>
      <c r="G456" s="5">
        <v>1</v>
      </c>
      <c r="H456" s="5"/>
      <c r="I456" s="5"/>
      <c r="J456" s="5"/>
      <c r="K456" s="5"/>
      <c r="L456" s="107">
        <v>938308.57059999998</v>
      </c>
      <c r="M456" s="207"/>
      <c r="N456" s="393">
        <f t="shared" ref="N456:N458" si="62">ROUND($O$7/$N$7*L456,2)</f>
        <v>967764.71</v>
      </c>
      <c r="O456" s="393"/>
      <c r="P456" s="202"/>
      <c r="Q456" s="203">
        <f t="shared" si="61"/>
        <v>967764.71</v>
      </c>
      <c r="R456" s="204">
        <f t="shared" si="60"/>
        <v>967764.71</v>
      </c>
    </row>
    <row r="457" spans="1:18" ht="18" x14ac:dyDescent="0.3">
      <c r="A457" s="21">
        <v>12.5</v>
      </c>
      <c r="B457" s="17"/>
      <c r="C457" s="17"/>
      <c r="D457" s="17"/>
      <c r="E457" s="4" t="s">
        <v>440</v>
      </c>
      <c r="F457" s="22" t="s">
        <v>12</v>
      </c>
      <c r="G457" s="5">
        <v>1</v>
      </c>
      <c r="H457" s="5"/>
      <c r="I457" s="5"/>
      <c r="J457" s="5"/>
      <c r="K457" s="5"/>
      <c r="L457" s="107">
        <v>254454.7726</v>
      </c>
      <c r="M457" s="207"/>
      <c r="N457" s="393">
        <f t="shared" si="62"/>
        <v>262442.82</v>
      </c>
      <c r="O457" s="393"/>
      <c r="P457" s="202"/>
      <c r="Q457" s="203">
        <f t="shared" si="61"/>
        <v>262442.82</v>
      </c>
      <c r="R457" s="204">
        <f t="shared" si="60"/>
        <v>262442.82</v>
      </c>
    </row>
    <row r="458" spans="1:18" ht="18" x14ac:dyDescent="0.3">
      <c r="A458" s="21">
        <v>12.6</v>
      </c>
      <c r="B458" s="17"/>
      <c r="C458" s="17"/>
      <c r="D458" s="17"/>
      <c r="E458" s="4" t="s">
        <v>441</v>
      </c>
      <c r="F458" s="22" t="s">
        <v>12</v>
      </c>
      <c r="G458" s="5">
        <v>1</v>
      </c>
      <c r="H458" s="5"/>
      <c r="I458" s="5"/>
      <c r="J458" s="5"/>
      <c r="K458" s="5"/>
      <c r="L458" s="107">
        <v>383659.01069999998</v>
      </c>
      <c r="M458" s="207"/>
      <c r="N458" s="393">
        <f t="shared" si="62"/>
        <v>395703.14</v>
      </c>
      <c r="O458" s="393"/>
      <c r="P458" s="202"/>
      <c r="Q458" s="203">
        <f t="shared" si="61"/>
        <v>395703.14</v>
      </c>
      <c r="R458" s="204">
        <f t="shared" si="60"/>
        <v>395703.14</v>
      </c>
    </row>
    <row r="459" spans="1:18" x14ac:dyDescent="0.3">
      <c r="A459" s="350" t="s">
        <v>84</v>
      </c>
      <c r="B459" s="351"/>
      <c r="C459" s="351"/>
      <c r="D459" s="9"/>
      <c r="E459" s="10"/>
      <c r="F459" s="11"/>
      <c r="G459" s="5"/>
      <c r="H459" s="5"/>
      <c r="I459" s="5"/>
      <c r="J459" s="5"/>
      <c r="K459" s="5"/>
      <c r="L459" s="107"/>
      <c r="M459" s="207"/>
      <c r="N459" s="107"/>
      <c r="O459" s="107"/>
      <c r="P459" s="202"/>
      <c r="Q459" s="203"/>
      <c r="R459" s="211">
        <f>ROUND(SUM(R453:R458),2)</f>
        <v>4984283.5</v>
      </c>
    </row>
    <row r="460" spans="1:18" ht="18" x14ac:dyDescent="0.3">
      <c r="A460" s="39">
        <v>13</v>
      </c>
      <c r="B460" s="17"/>
      <c r="C460" s="17"/>
      <c r="D460" s="17"/>
      <c r="E460" s="44" t="s">
        <v>442</v>
      </c>
      <c r="F460" s="39"/>
      <c r="G460" s="5"/>
      <c r="H460" s="5"/>
      <c r="I460" s="5"/>
      <c r="J460" s="5"/>
      <c r="K460" s="5"/>
      <c r="L460" s="107"/>
      <c r="M460" s="207"/>
      <c r="N460" s="107"/>
      <c r="O460" s="107"/>
      <c r="P460" s="202"/>
      <c r="Q460" s="203"/>
      <c r="R460" s="204"/>
    </row>
    <row r="461" spans="1:18" ht="18" x14ac:dyDescent="0.3">
      <c r="A461" s="34"/>
      <c r="B461" s="17"/>
      <c r="C461" s="17"/>
      <c r="D461" s="17"/>
      <c r="E461" s="45"/>
      <c r="F461" s="46"/>
      <c r="G461" s="5"/>
      <c r="H461" s="5"/>
      <c r="I461" s="5"/>
      <c r="J461" s="5"/>
      <c r="K461" s="5"/>
      <c r="L461" s="107"/>
      <c r="M461" s="207"/>
      <c r="N461" s="107"/>
      <c r="O461" s="107"/>
      <c r="P461" s="202"/>
      <c r="Q461" s="203"/>
      <c r="R461" s="204"/>
    </row>
    <row r="462" spans="1:18" ht="72" x14ac:dyDescent="0.3">
      <c r="A462" s="166">
        <v>13.1</v>
      </c>
      <c r="B462" s="109"/>
      <c r="C462" s="17"/>
      <c r="D462" s="17"/>
      <c r="E462" s="45" t="s">
        <v>443</v>
      </c>
      <c r="F462" s="22" t="s">
        <v>64</v>
      </c>
      <c r="G462" s="5">
        <v>1</v>
      </c>
      <c r="H462" s="5"/>
      <c r="I462" s="5"/>
      <c r="J462" s="5"/>
      <c r="K462" s="5"/>
      <c r="L462" s="208"/>
      <c r="M462" s="207"/>
      <c r="N462" s="394">
        <f t="shared" ref="N462:N464" si="63">ROUND($O$7/$N$7*L462,2)</f>
        <v>0</v>
      </c>
      <c r="O462" s="394"/>
      <c r="P462" s="202"/>
      <c r="Q462" s="205"/>
      <c r="R462" s="206">
        <f t="shared" ref="R462:R467" si="64">ROUND((Q462*$G462),2)</f>
        <v>0</v>
      </c>
    </row>
    <row r="463" spans="1:18" ht="36" customHeight="1" x14ac:dyDescent="0.3">
      <c r="A463" s="166">
        <v>13.2</v>
      </c>
      <c r="B463" s="109"/>
      <c r="C463" s="17"/>
      <c r="D463" s="17"/>
      <c r="E463" s="45" t="s">
        <v>444</v>
      </c>
      <c r="F463" s="22" t="s">
        <v>12</v>
      </c>
      <c r="G463" s="5">
        <v>1</v>
      </c>
      <c r="H463" s="5"/>
      <c r="I463" s="5"/>
      <c r="J463" s="5"/>
      <c r="K463" s="5"/>
      <c r="L463" s="208"/>
      <c r="M463" s="207"/>
      <c r="N463" s="394">
        <f t="shared" si="63"/>
        <v>0</v>
      </c>
      <c r="O463" s="394"/>
      <c r="P463" s="202"/>
      <c r="Q463" s="205"/>
      <c r="R463" s="206">
        <f t="shared" si="64"/>
        <v>0</v>
      </c>
    </row>
    <row r="464" spans="1:18" ht="90" x14ac:dyDescent="0.3">
      <c r="A464" s="166">
        <v>13.3</v>
      </c>
      <c r="B464" s="109"/>
      <c r="C464" s="17"/>
      <c r="D464" s="17"/>
      <c r="E464" s="45" t="s">
        <v>445</v>
      </c>
      <c r="F464" s="22" t="s">
        <v>64</v>
      </c>
      <c r="G464" s="5">
        <v>1</v>
      </c>
      <c r="H464" s="5"/>
      <c r="I464" s="5"/>
      <c r="J464" s="5"/>
      <c r="K464" s="5"/>
      <c r="L464" s="208"/>
      <c r="M464" s="207"/>
      <c r="N464" s="394">
        <f t="shared" si="63"/>
        <v>0</v>
      </c>
      <c r="O464" s="394"/>
      <c r="P464" s="202"/>
      <c r="Q464" s="205"/>
      <c r="R464" s="206">
        <f t="shared" si="64"/>
        <v>0</v>
      </c>
    </row>
    <row r="465" spans="1:18" ht="108" x14ac:dyDescent="0.3">
      <c r="A465" s="166">
        <v>13.4</v>
      </c>
      <c r="B465" s="109"/>
      <c r="C465" s="17"/>
      <c r="D465" s="17"/>
      <c r="E465" s="45" t="s">
        <v>446</v>
      </c>
      <c r="F465" s="22" t="s">
        <v>64</v>
      </c>
      <c r="G465" s="5">
        <v>1</v>
      </c>
      <c r="H465" s="5"/>
      <c r="I465" s="5"/>
      <c r="J465" s="5"/>
      <c r="K465" s="5"/>
      <c r="L465" s="208"/>
      <c r="M465" s="207"/>
      <c r="N465" s="394">
        <f t="shared" ref="N465:N467" si="65">ROUND($O$7/$N$7*L465,2)</f>
        <v>0</v>
      </c>
      <c r="O465" s="394"/>
      <c r="P465" s="202"/>
      <c r="Q465" s="205"/>
      <c r="R465" s="206">
        <f t="shared" si="64"/>
        <v>0</v>
      </c>
    </row>
    <row r="466" spans="1:18" ht="72" x14ac:dyDescent="0.3">
      <c r="A466" s="166">
        <v>13.5</v>
      </c>
      <c r="B466" s="109"/>
      <c r="C466" s="17"/>
      <c r="D466" s="17"/>
      <c r="E466" s="47" t="s">
        <v>447</v>
      </c>
      <c r="F466" s="22" t="s">
        <v>12</v>
      </c>
      <c r="G466" s="5">
        <v>1</v>
      </c>
      <c r="H466" s="5"/>
      <c r="I466" s="5"/>
      <c r="J466" s="5"/>
      <c r="K466" s="5"/>
      <c r="L466" s="208"/>
      <c r="M466" s="207"/>
      <c r="N466" s="394">
        <f t="shared" si="65"/>
        <v>0</v>
      </c>
      <c r="O466" s="394"/>
      <c r="P466" s="202"/>
      <c r="Q466" s="205"/>
      <c r="R466" s="206">
        <f t="shared" si="64"/>
        <v>0</v>
      </c>
    </row>
    <row r="467" spans="1:18" ht="72" x14ac:dyDescent="0.3">
      <c r="A467" s="166">
        <v>13.6</v>
      </c>
      <c r="B467" s="109"/>
      <c r="C467" s="17"/>
      <c r="D467" s="17"/>
      <c r="E467" s="45" t="s">
        <v>448</v>
      </c>
      <c r="F467" s="22" t="s">
        <v>64</v>
      </c>
      <c r="G467" s="5">
        <v>1</v>
      </c>
      <c r="H467" s="5"/>
      <c r="I467" s="5"/>
      <c r="J467" s="5"/>
      <c r="K467" s="5"/>
      <c r="L467" s="208"/>
      <c r="M467" s="207"/>
      <c r="N467" s="394">
        <f t="shared" si="65"/>
        <v>0</v>
      </c>
      <c r="O467" s="394"/>
      <c r="P467" s="202"/>
      <c r="Q467" s="205"/>
      <c r="R467" s="206">
        <f t="shared" si="64"/>
        <v>0</v>
      </c>
    </row>
    <row r="468" spans="1:18" x14ac:dyDescent="0.3">
      <c r="A468" s="350" t="s">
        <v>84</v>
      </c>
      <c r="B468" s="351"/>
      <c r="C468" s="351"/>
      <c r="D468" s="9"/>
      <c r="E468" s="10"/>
      <c r="F468" s="11"/>
      <c r="G468" s="5"/>
      <c r="H468" s="5"/>
      <c r="I468" s="5"/>
      <c r="J468" s="5"/>
      <c r="K468" s="5"/>
      <c r="L468" s="107"/>
      <c r="M468" s="207"/>
      <c r="N468" s="107"/>
      <c r="O468" s="107"/>
      <c r="P468" s="202"/>
      <c r="Q468" s="203"/>
      <c r="R468" s="211">
        <f>ROUND(SUM(R462:R467),2)</f>
        <v>0</v>
      </c>
    </row>
    <row r="469" spans="1:18" ht="18" x14ac:dyDescent="0.3">
      <c r="A469" s="39">
        <v>14</v>
      </c>
      <c r="B469" s="17"/>
      <c r="C469" s="17"/>
      <c r="D469" s="17"/>
      <c r="E469" s="44" t="s">
        <v>449</v>
      </c>
      <c r="F469" s="17"/>
      <c r="G469" s="5"/>
      <c r="H469" s="5"/>
      <c r="I469" s="5"/>
      <c r="J469" s="5"/>
      <c r="K469" s="5"/>
      <c r="L469" s="107"/>
      <c r="M469" s="207"/>
      <c r="N469" s="107"/>
      <c r="O469" s="107"/>
      <c r="P469" s="202"/>
      <c r="Q469" s="203"/>
      <c r="R469" s="204"/>
    </row>
    <row r="470" spans="1:18" ht="18" x14ac:dyDescent="0.3">
      <c r="A470" s="159" t="s">
        <v>450</v>
      </c>
      <c r="B470" s="17"/>
      <c r="C470" s="17"/>
      <c r="D470" s="17"/>
      <c r="E470" s="45" t="s">
        <v>451</v>
      </c>
      <c r="F470" s="22" t="s">
        <v>12</v>
      </c>
      <c r="G470" s="5">
        <v>1</v>
      </c>
      <c r="H470" s="5"/>
      <c r="I470" s="5"/>
      <c r="J470" s="5"/>
      <c r="K470" s="5"/>
      <c r="L470" s="208"/>
      <c r="M470" s="207"/>
      <c r="N470" s="394">
        <f t="shared" ref="N470" si="66">ROUND($O$7/$N$7*L470,2)</f>
        <v>0</v>
      </c>
      <c r="O470" s="394"/>
      <c r="P470" s="202"/>
      <c r="Q470" s="203"/>
      <c r="R470" s="206">
        <f t="shared" ref="R470" si="67">ROUND((Q470*$G470),2)</f>
        <v>0</v>
      </c>
    </row>
    <row r="471" spans="1:18" x14ac:dyDescent="0.3">
      <c r="A471" s="350" t="s">
        <v>84</v>
      </c>
      <c r="B471" s="351"/>
      <c r="C471" s="351"/>
      <c r="D471" s="9"/>
      <c r="E471" s="10"/>
      <c r="F471" s="11"/>
      <c r="G471" s="5"/>
      <c r="H471" s="5"/>
      <c r="I471" s="5"/>
      <c r="J471" s="5"/>
      <c r="K471" s="5"/>
      <c r="L471" s="107"/>
      <c r="M471" s="207"/>
      <c r="N471" s="107"/>
      <c r="O471" s="107"/>
      <c r="P471" s="202"/>
      <c r="Q471" s="203"/>
      <c r="R471" s="211">
        <f>ROUND(SUM(R470),2)</f>
        <v>0</v>
      </c>
    </row>
    <row r="472" spans="1:18" ht="18" x14ac:dyDescent="0.3">
      <c r="A472" s="39">
        <v>15</v>
      </c>
      <c r="B472" s="17"/>
      <c r="C472" s="17"/>
      <c r="D472" s="17"/>
      <c r="E472" s="44" t="s">
        <v>452</v>
      </c>
      <c r="F472" s="17"/>
      <c r="G472" s="5"/>
      <c r="H472" s="5"/>
      <c r="I472" s="5"/>
      <c r="J472" s="5"/>
      <c r="K472" s="5"/>
      <c r="L472" s="107"/>
      <c r="M472" s="207"/>
      <c r="N472" s="107"/>
      <c r="O472" s="107"/>
      <c r="P472" s="202"/>
      <c r="Q472" s="203"/>
      <c r="R472" s="204"/>
    </row>
    <row r="473" spans="1:18" x14ac:dyDescent="0.3">
      <c r="A473" s="17"/>
      <c r="B473" s="17"/>
      <c r="C473" s="17"/>
      <c r="D473" s="17"/>
      <c r="E473" s="19"/>
      <c r="F473" s="17"/>
      <c r="G473" s="5"/>
      <c r="H473" s="5"/>
      <c r="I473" s="5"/>
      <c r="J473" s="5"/>
      <c r="K473" s="5"/>
      <c r="L473" s="107"/>
      <c r="M473" s="207"/>
      <c r="N473" s="107"/>
      <c r="O473" s="107"/>
      <c r="P473" s="202"/>
      <c r="Q473" s="203"/>
      <c r="R473" s="204"/>
    </row>
    <row r="474" spans="1:18" ht="18" x14ac:dyDescent="0.3">
      <c r="A474" s="22" t="s">
        <v>453</v>
      </c>
      <c r="B474" s="17"/>
      <c r="C474" s="17"/>
      <c r="D474" s="17"/>
      <c r="E474" s="26" t="s">
        <v>454</v>
      </c>
      <c r="F474" s="22" t="s">
        <v>12</v>
      </c>
      <c r="G474" s="5">
        <v>1</v>
      </c>
      <c r="H474" s="5"/>
      <c r="I474" s="5"/>
      <c r="J474" s="5"/>
      <c r="K474" s="5"/>
      <c r="L474" s="107">
        <v>5235.9472999999998</v>
      </c>
      <c r="M474" s="207"/>
      <c r="N474" s="393">
        <f t="shared" ref="N474" si="68">ROUND($O$7/$N$7*L474,2)</f>
        <v>5400.32</v>
      </c>
      <c r="O474" s="393"/>
      <c r="P474" s="202"/>
      <c r="Q474" s="203">
        <f>N474</f>
        <v>5400.32</v>
      </c>
      <c r="R474" s="204">
        <f t="shared" ref="R474" si="69">ROUND((Q474*$G474),2)</f>
        <v>5400.32</v>
      </c>
    </row>
    <row r="475" spans="1:18" x14ac:dyDescent="0.3">
      <c r="A475" s="350" t="s">
        <v>84</v>
      </c>
      <c r="B475" s="351"/>
      <c r="C475" s="351"/>
      <c r="D475" s="9"/>
      <c r="E475" s="10"/>
      <c r="F475" s="11"/>
      <c r="G475" s="5"/>
      <c r="H475" s="5"/>
      <c r="I475" s="5"/>
      <c r="J475" s="5"/>
      <c r="K475" s="5"/>
      <c r="L475" s="107"/>
      <c r="M475" s="169"/>
      <c r="N475" s="212"/>
      <c r="O475" s="212"/>
      <c r="P475" s="169"/>
      <c r="Q475" s="203"/>
      <c r="R475" s="211">
        <f>ROUND(SUM(R474),2)</f>
        <v>5400.32</v>
      </c>
    </row>
    <row r="476" spans="1:18" x14ac:dyDescent="0.3">
      <c r="A476" s="379" t="s">
        <v>455</v>
      </c>
      <c r="B476" s="379"/>
      <c r="C476" s="379"/>
      <c r="D476" s="379"/>
      <c r="E476" s="379"/>
      <c r="F476" s="379"/>
      <c r="G476" s="379"/>
      <c r="H476" s="379"/>
      <c r="I476" s="379"/>
      <c r="J476" s="379"/>
      <c r="K476" s="379"/>
      <c r="L476" s="379"/>
      <c r="M476" s="379"/>
      <c r="N476" s="379"/>
      <c r="O476" s="379"/>
      <c r="P476" s="379"/>
      <c r="Q476" s="379"/>
      <c r="R476" s="28">
        <f>ROUND(SUM(R78+R88+R108+R128+R150+R180+R214+R381+R407+R416+R450+R459+R468+R471+R475),2)</f>
        <v>42241901.979999997</v>
      </c>
    </row>
    <row r="477" spans="1:18" ht="15" thickBot="1" x14ac:dyDescent="0.35">
      <c r="A477" s="48"/>
      <c r="B477" s="48"/>
      <c r="C477" s="48"/>
      <c r="D477" s="48"/>
      <c r="E477" s="48"/>
      <c r="F477" s="48"/>
      <c r="G477" s="48"/>
      <c r="H477" s="48"/>
      <c r="I477" s="48"/>
      <c r="J477" s="48"/>
      <c r="K477" s="48"/>
      <c r="L477" s="48"/>
      <c r="M477" s="84"/>
      <c r="N477" s="48"/>
      <c r="O477" s="48"/>
      <c r="P477" s="84"/>
      <c r="Q477" s="48"/>
      <c r="R477" s="49"/>
    </row>
    <row r="478" spans="1:18" ht="46.5" customHeight="1" thickBot="1" x14ac:dyDescent="0.35">
      <c r="A478" s="50"/>
      <c r="B478" s="51"/>
      <c r="C478" s="50"/>
      <c r="D478" s="50"/>
      <c r="E478" s="52" t="s">
        <v>456</v>
      </c>
      <c r="F478" s="53"/>
      <c r="G478" s="54"/>
      <c r="H478" s="54"/>
      <c r="I478" s="54"/>
      <c r="J478" s="54"/>
      <c r="K478" s="54"/>
      <c r="L478" s="54"/>
      <c r="M478" s="85"/>
      <c r="N478" s="54"/>
      <c r="O478" s="54"/>
      <c r="P478" s="85"/>
      <c r="Q478" s="55"/>
      <c r="R478" s="56">
        <f>R476</f>
        <v>42241901.979999997</v>
      </c>
    </row>
    <row r="479" spans="1:18" x14ac:dyDescent="0.3">
      <c r="A479" s="98"/>
      <c r="B479" s="405"/>
      <c r="C479" s="405"/>
      <c r="D479" s="405"/>
      <c r="E479" s="405"/>
      <c r="F479" s="334"/>
      <c r="G479" s="334"/>
      <c r="H479" s="334"/>
      <c r="I479" s="334"/>
      <c r="J479" s="334"/>
      <c r="K479" s="334"/>
      <c r="L479" s="334"/>
      <c r="M479" s="334"/>
      <c r="N479" s="334"/>
      <c r="O479" s="334"/>
      <c r="P479" s="334"/>
      <c r="Q479" s="334"/>
      <c r="R479" s="335"/>
    </row>
    <row r="480" spans="1:18" ht="15" customHeight="1" x14ac:dyDescent="0.3">
      <c r="A480" s="406"/>
      <c r="B480" s="406"/>
      <c r="C480" s="406"/>
      <c r="D480" s="406"/>
      <c r="E480" s="406"/>
      <c r="F480" s="180"/>
      <c r="G480" s="408" t="s">
        <v>457</v>
      </c>
      <c r="H480" s="408"/>
      <c r="I480" s="408"/>
      <c r="J480" s="408"/>
      <c r="K480" s="408"/>
      <c r="L480" s="408"/>
      <c r="M480" s="408"/>
      <c r="N480" s="173"/>
      <c r="O480" s="173"/>
      <c r="P480" s="180"/>
      <c r="Q480" s="180"/>
      <c r="R480" s="68" t="s">
        <v>458</v>
      </c>
    </row>
    <row r="481" spans="1:18" x14ac:dyDescent="0.3">
      <c r="A481" s="407"/>
      <c r="B481" s="407"/>
      <c r="C481" s="407"/>
      <c r="D481" s="407"/>
      <c r="E481" s="407"/>
      <c r="F481" s="181"/>
      <c r="G481" s="333" t="s">
        <v>459</v>
      </c>
      <c r="H481" s="333"/>
      <c r="I481" s="333"/>
      <c r="J481" s="333"/>
      <c r="K481" s="333"/>
      <c r="L481" s="333"/>
      <c r="M481" s="333"/>
      <c r="N481" s="174" t="s">
        <v>460</v>
      </c>
      <c r="O481" s="175"/>
      <c r="P481" s="181"/>
      <c r="Q481" s="181"/>
      <c r="R481" s="178">
        <v>0.17580000000000001</v>
      </c>
    </row>
    <row r="482" spans="1:18" ht="35.25" customHeight="1" x14ac:dyDescent="0.3">
      <c r="A482" s="402"/>
      <c r="B482" s="402"/>
      <c r="C482" s="402"/>
      <c r="D482" s="402"/>
      <c r="E482" s="402"/>
      <c r="F482" s="181"/>
      <c r="G482" s="333" t="s">
        <v>461</v>
      </c>
      <c r="H482" s="333"/>
      <c r="I482" s="333"/>
      <c r="J482" s="333"/>
      <c r="K482" s="333"/>
      <c r="L482" s="333"/>
      <c r="M482" s="333"/>
      <c r="N482" s="174" t="s">
        <v>462</v>
      </c>
      <c r="O482" s="176"/>
      <c r="P482" s="181"/>
      <c r="Q482" s="181"/>
      <c r="R482" s="182">
        <v>0.01</v>
      </c>
    </row>
    <row r="483" spans="1:18" x14ac:dyDescent="0.3">
      <c r="A483" s="403"/>
      <c r="B483" s="403"/>
      <c r="C483" s="403"/>
      <c r="D483" s="403"/>
      <c r="E483" s="403"/>
      <c r="F483" s="181"/>
      <c r="G483" s="346" t="s">
        <v>492</v>
      </c>
      <c r="H483" s="346"/>
      <c r="I483" s="346"/>
      <c r="J483" s="346"/>
      <c r="K483" s="346"/>
      <c r="L483" s="346"/>
      <c r="M483" s="346"/>
      <c r="N483" s="174" t="s">
        <v>464</v>
      </c>
      <c r="O483" s="177"/>
      <c r="P483" s="181"/>
      <c r="Q483" s="181"/>
      <c r="R483" s="178">
        <v>5.0500000000000003E-2</v>
      </c>
    </row>
    <row r="484" spans="1:18" ht="15" x14ac:dyDescent="0.3">
      <c r="A484" s="404"/>
      <c r="B484" s="404"/>
      <c r="C484" s="404"/>
      <c r="D484" s="404"/>
      <c r="E484" s="404"/>
      <c r="F484" s="181"/>
      <c r="G484" s="333" t="s">
        <v>465</v>
      </c>
      <c r="H484" s="333"/>
      <c r="I484" s="333"/>
      <c r="J484" s="333"/>
      <c r="K484" s="333"/>
      <c r="L484" s="333"/>
      <c r="M484" s="333"/>
      <c r="N484" s="174" t="s">
        <v>466</v>
      </c>
      <c r="O484" s="175"/>
      <c r="P484" s="181"/>
      <c r="Q484" s="181"/>
      <c r="R484" s="178">
        <f>SUM(R481:R483)</f>
        <v>0.23630000000000001</v>
      </c>
    </row>
    <row r="485" spans="1:18" s="78" customFormat="1" ht="15.6" thickBot="1" x14ac:dyDescent="0.35">
      <c r="A485" s="137"/>
      <c r="B485" s="137"/>
      <c r="C485" s="137"/>
      <c r="D485" s="137"/>
      <c r="E485" s="137"/>
      <c r="F485" s="181"/>
      <c r="G485" s="185"/>
      <c r="H485" s="185"/>
      <c r="I485" s="185"/>
      <c r="J485" s="185"/>
      <c r="K485" s="185"/>
      <c r="L485" s="185"/>
      <c r="M485" s="185"/>
      <c r="N485" s="186"/>
      <c r="O485" s="185"/>
      <c r="P485" s="181"/>
      <c r="Q485" s="181"/>
      <c r="R485" s="187"/>
    </row>
    <row r="486" spans="1:18" ht="243" customHeight="1" thickBot="1" x14ac:dyDescent="0.35">
      <c r="A486" s="399" t="s">
        <v>501</v>
      </c>
      <c r="B486" s="400"/>
      <c r="C486" s="400"/>
      <c r="D486" s="400"/>
      <c r="E486" s="400"/>
      <c r="F486" s="400"/>
      <c r="G486" s="400"/>
      <c r="H486" s="400"/>
      <c r="I486" s="400"/>
      <c r="J486" s="400"/>
      <c r="K486" s="400"/>
      <c r="L486" s="400"/>
      <c r="M486" s="401"/>
      <c r="N486" s="181"/>
      <c r="O486" s="181"/>
      <c r="P486" s="181"/>
      <c r="Q486" s="181"/>
    </row>
    <row r="487" spans="1:18" ht="18" x14ac:dyDescent="0.3">
      <c r="A487" s="184"/>
      <c r="B487" s="184"/>
      <c r="C487" s="184"/>
      <c r="D487" s="184"/>
      <c r="E487" s="184"/>
      <c r="F487" s="184"/>
      <c r="G487" s="184"/>
      <c r="H487" s="184"/>
      <c r="I487" s="184"/>
      <c r="J487" s="184"/>
      <c r="K487" s="184"/>
      <c r="L487" s="184"/>
      <c r="M487" s="213"/>
      <c r="N487" t="s">
        <v>81</v>
      </c>
    </row>
    <row r="488" spans="1:18" ht="18" customHeight="1" x14ac:dyDescent="0.3">
      <c r="A488" s="374" t="s">
        <v>503</v>
      </c>
      <c r="B488" s="374"/>
      <c r="C488" s="184"/>
      <c r="D488" s="184"/>
      <c r="E488" s="184"/>
      <c r="F488" s="184"/>
      <c r="G488" s="184"/>
      <c r="H488" s="184"/>
      <c r="I488" s="184"/>
      <c r="J488" s="184"/>
      <c r="K488" s="184"/>
      <c r="L488" s="184"/>
      <c r="M488" s="213"/>
    </row>
    <row r="489" spans="1:18" ht="18" x14ac:dyDescent="0.3">
      <c r="A489" s="375" t="s">
        <v>508</v>
      </c>
      <c r="B489" s="375"/>
      <c r="C489" s="184"/>
      <c r="D489" s="184"/>
      <c r="E489" s="184"/>
      <c r="F489" s="184"/>
      <c r="G489" s="184"/>
      <c r="H489" s="184"/>
      <c r="I489" s="184"/>
      <c r="J489" s="184"/>
      <c r="K489" s="184"/>
      <c r="L489" s="184"/>
      <c r="M489" s="213"/>
    </row>
    <row r="490" spans="1:18" ht="18" x14ac:dyDescent="0.3">
      <c r="A490" s="373" t="s">
        <v>504</v>
      </c>
      <c r="B490" s="373"/>
      <c r="C490" s="184"/>
      <c r="D490" s="184"/>
      <c r="E490" s="184"/>
      <c r="F490" s="184"/>
      <c r="G490" s="184"/>
      <c r="H490" s="184"/>
      <c r="I490" s="184"/>
      <c r="J490" s="184"/>
      <c r="K490" s="184"/>
      <c r="L490" s="184"/>
      <c r="M490" s="213"/>
    </row>
  </sheetData>
  <mergeCells count="468">
    <mergeCell ref="A488:B488"/>
    <mergeCell ref="A489:B489"/>
    <mergeCell ref="A490:B490"/>
    <mergeCell ref="A3:A4"/>
    <mergeCell ref="A6:A8"/>
    <mergeCell ref="A78:C78"/>
    <mergeCell ref="A88:C88"/>
    <mergeCell ref="N10:O10"/>
    <mergeCell ref="N11:O11"/>
    <mergeCell ref="N12:O12"/>
    <mergeCell ref="N13:O13"/>
    <mergeCell ref="N44:O44"/>
    <mergeCell ref="N45:O45"/>
    <mergeCell ref="N46:O46"/>
    <mergeCell ref="N47:O47"/>
    <mergeCell ref="N48:O48"/>
    <mergeCell ref="N49:O49"/>
    <mergeCell ref="A407:C407"/>
    <mergeCell ref="A416:C416"/>
    <mergeCell ref="A450:C450"/>
    <mergeCell ref="A108:C108"/>
    <mergeCell ref="A128:C128"/>
    <mergeCell ref="A150:C150"/>
    <mergeCell ref="A180:C180"/>
    <mergeCell ref="Q7:Q8"/>
    <mergeCell ref="N35:O35"/>
    <mergeCell ref="N36:O36"/>
    <mergeCell ref="N37:O37"/>
    <mergeCell ref="N26:O26"/>
    <mergeCell ref="N27:O27"/>
    <mergeCell ref="N28:O28"/>
    <mergeCell ref="N29:O29"/>
    <mergeCell ref="N30:O30"/>
    <mergeCell ref="N31:O31"/>
    <mergeCell ref="R7:R8"/>
    <mergeCell ref="B6:B8"/>
    <mergeCell ref="C6:D7"/>
    <mergeCell ref="E6:E8"/>
    <mergeCell ref="F6:F8"/>
    <mergeCell ref="G6:G8"/>
    <mergeCell ref="C223:E223"/>
    <mergeCell ref="B243:F243"/>
    <mergeCell ref="A381:C381"/>
    <mergeCell ref="N20:O20"/>
    <mergeCell ref="N21:O21"/>
    <mergeCell ref="N22:O22"/>
    <mergeCell ref="N23:O23"/>
    <mergeCell ref="N24:O24"/>
    <mergeCell ref="N25:O25"/>
    <mergeCell ref="N14:O14"/>
    <mergeCell ref="N15:O15"/>
    <mergeCell ref="N16:O16"/>
    <mergeCell ref="N17:O17"/>
    <mergeCell ref="N18:O18"/>
    <mergeCell ref="N19:O19"/>
    <mergeCell ref="N32:O32"/>
    <mergeCell ref="N33:O33"/>
    <mergeCell ref="N34:O34"/>
    <mergeCell ref="A214:C214"/>
    <mergeCell ref="B222:F222"/>
    <mergeCell ref="A459:C459"/>
    <mergeCell ref="A468:C468"/>
    <mergeCell ref="A471:C471"/>
    <mergeCell ref="A475:C475"/>
    <mergeCell ref="A476:Q476"/>
    <mergeCell ref="N467:O467"/>
    <mergeCell ref="N470:O470"/>
    <mergeCell ref="N474:O474"/>
    <mergeCell ref="N466:O466"/>
    <mergeCell ref="N232:O232"/>
    <mergeCell ref="N233:O233"/>
    <mergeCell ref="N234:O234"/>
    <mergeCell ref="N235:O235"/>
    <mergeCell ref="N236:O236"/>
    <mergeCell ref="N237:O237"/>
    <mergeCell ref="N226:O226"/>
    <mergeCell ref="N227:O227"/>
    <mergeCell ref="N228:O228"/>
    <mergeCell ref="N229:O229"/>
    <mergeCell ref="N230:O230"/>
    <mergeCell ref="N231:O231"/>
    <mergeCell ref="N246:O246"/>
    <mergeCell ref="A482:E482"/>
    <mergeCell ref="A483:E483"/>
    <mergeCell ref="A484:E484"/>
    <mergeCell ref="B479:R479"/>
    <mergeCell ref="A480:E480"/>
    <mergeCell ref="A481:E481"/>
    <mergeCell ref="G480:M480"/>
    <mergeCell ref="G481:M481"/>
    <mergeCell ref="G482:M482"/>
    <mergeCell ref="G483:M483"/>
    <mergeCell ref="G484:M484"/>
    <mergeCell ref="A486:M486"/>
    <mergeCell ref="N38:O38"/>
    <mergeCell ref="N39:O39"/>
    <mergeCell ref="N40:O40"/>
    <mergeCell ref="N41:O41"/>
    <mergeCell ref="N42:O42"/>
    <mergeCell ref="N43:O43"/>
    <mergeCell ref="N56:O56"/>
    <mergeCell ref="N57:O57"/>
    <mergeCell ref="N58:O58"/>
    <mergeCell ref="N59:O59"/>
    <mergeCell ref="N60:O60"/>
    <mergeCell ref="N61:O61"/>
    <mergeCell ref="N50:O50"/>
    <mergeCell ref="N51:O51"/>
    <mergeCell ref="N52:O52"/>
    <mergeCell ref="N53:O53"/>
    <mergeCell ref="N54:O54"/>
    <mergeCell ref="N55:O55"/>
    <mergeCell ref="N68:O68"/>
    <mergeCell ref="N69:O69"/>
    <mergeCell ref="N70:O70"/>
    <mergeCell ref="N71:O71"/>
    <mergeCell ref="N72:O72"/>
    <mergeCell ref="N73:O73"/>
    <mergeCell ref="N62:O62"/>
    <mergeCell ref="N63:O63"/>
    <mergeCell ref="N64:O64"/>
    <mergeCell ref="N65:O65"/>
    <mergeCell ref="N66:O66"/>
    <mergeCell ref="N67:O67"/>
    <mergeCell ref="N81:O81"/>
    <mergeCell ref="N82:O82"/>
    <mergeCell ref="N83:O83"/>
    <mergeCell ref="N84:O84"/>
    <mergeCell ref="N85:O85"/>
    <mergeCell ref="N86:O86"/>
    <mergeCell ref="N74:O74"/>
    <mergeCell ref="N75:O75"/>
    <mergeCell ref="N76:O76"/>
    <mergeCell ref="N77:O77"/>
    <mergeCell ref="N78:O78"/>
    <mergeCell ref="N80:O80"/>
    <mergeCell ref="N95:O95"/>
    <mergeCell ref="N96:O96"/>
    <mergeCell ref="N97:O97"/>
    <mergeCell ref="N98:O98"/>
    <mergeCell ref="N99:O99"/>
    <mergeCell ref="N100:O100"/>
    <mergeCell ref="N87:O87"/>
    <mergeCell ref="N90:O90"/>
    <mergeCell ref="N91:O91"/>
    <mergeCell ref="N92:O92"/>
    <mergeCell ref="N93:O93"/>
    <mergeCell ref="N94:O94"/>
    <mergeCell ref="N107:O107"/>
    <mergeCell ref="N110:O110"/>
    <mergeCell ref="N111:O111"/>
    <mergeCell ref="N112:O112"/>
    <mergeCell ref="N113:O113"/>
    <mergeCell ref="N114:O114"/>
    <mergeCell ref="N101:O101"/>
    <mergeCell ref="N102:O102"/>
    <mergeCell ref="N103:O103"/>
    <mergeCell ref="N104:O104"/>
    <mergeCell ref="N105:O105"/>
    <mergeCell ref="N106:O106"/>
    <mergeCell ref="N121:O121"/>
    <mergeCell ref="N122:O122"/>
    <mergeCell ref="N123:O123"/>
    <mergeCell ref="N124:O124"/>
    <mergeCell ref="N125:O125"/>
    <mergeCell ref="N126:O126"/>
    <mergeCell ref="N115:O115"/>
    <mergeCell ref="N116:O116"/>
    <mergeCell ref="N117:O117"/>
    <mergeCell ref="N118:O118"/>
    <mergeCell ref="N119:O119"/>
    <mergeCell ref="N120:O120"/>
    <mergeCell ref="N135:O135"/>
    <mergeCell ref="N136:O136"/>
    <mergeCell ref="N137:O137"/>
    <mergeCell ref="N138:O138"/>
    <mergeCell ref="N139:O139"/>
    <mergeCell ref="N140:O140"/>
    <mergeCell ref="N127:O127"/>
    <mergeCell ref="N130:O130"/>
    <mergeCell ref="N131:O131"/>
    <mergeCell ref="N132:O132"/>
    <mergeCell ref="N133:O133"/>
    <mergeCell ref="N134:O134"/>
    <mergeCell ref="N147:O147"/>
    <mergeCell ref="N148:O148"/>
    <mergeCell ref="N149:O149"/>
    <mergeCell ref="N154:O154"/>
    <mergeCell ref="N155:O155"/>
    <mergeCell ref="N156:O156"/>
    <mergeCell ref="N141:O141"/>
    <mergeCell ref="N142:O142"/>
    <mergeCell ref="N143:O143"/>
    <mergeCell ref="N144:O144"/>
    <mergeCell ref="N145:O145"/>
    <mergeCell ref="N146:O146"/>
    <mergeCell ref="N163:O163"/>
    <mergeCell ref="N164:O164"/>
    <mergeCell ref="N165:O165"/>
    <mergeCell ref="N166:O166"/>
    <mergeCell ref="N167:O167"/>
    <mergeCell ref="N168:O168"/>
    <mergeCell ref="N157:O157"/>
    <mergeCell ref="N158:O158"/>
    <mergeCell ref="N159:O159"/>
    <mergeCell ref="N160:O160"/>
    <mergeCell ref="N161:O161"/>
    <mergeCell ref="N162:O162"/>
    <mergeCell ref="N175:O175"/>
    <mergeCell ref="N176:O176"/>
    <mergeCell ref="N177:O177"/>
    <mergeCell ref="N178:O178"/>
    <mergeCell ref="N179:O179"/>
    <mergeCell ref="N182:O182"/>
    <mergeCell ref="N169:O169"/>
    <mergeCell ref="N170:O170"/>
    <mergeCell ref="N171:O171"/>
    <mergeCell ref="N172:O172"/>
    <mergeCell ref="N173:O173"/>
    <mergeCell ref="N174:O174"/>
    <mergeCell ref="N189:O189"/>
    <mergeCell ref="N190:O190"/>
    <mergeCell ref="N191:O191"/>
    <mergeCell ref="N192:O192"/>
    <mergeCell ref="N193:O193"/>
    <mergeCell ref="N194:O194"/>
    <mergeCell ref="N183:O183"/>
    <mergeCell ref="N184:O184"/>
    <mergeCell ref="N185:O185"/>
    <mergeCell ref="N186:O186"/>
    <mergeCell ref="N187:O187"/>
    <mergeCell ref="N188:O188"/>
    <mergeCell ref="N201:O201"/>
    <mergeCell ref="N202:O202"/>
    <mergeCell ref="N203:O203"/>
    <mergeCell ref="N204:O204"/>
    <mergeCell ref="N205:O205"/>
    <mergeCell ref="N206:O206"/>
    <mergeCell ref="N195:O195"/>
    <mergeCell ref="N196:O196"/>
    <mergeCell ref="N197:O197"/>
    <mergeCell ref="N198:O198"/>
    <mergeCell ref="N199:O199"/>
    <mergeCell ref="N200:O200"/>
    <mergeCell ref="N213:O213"/>
    <mergeCell ref="N217:O217"/>
    <mergeCell ref="N218:O218"/>
    <mergeCell ref="N219:O219"/>
    <mergeCell ref="N224:O224"/>
    <mergeCell ref="N225:O225"/>
    <mergeCell ref="N207:O207"/>
    <mergeCell ref="N208:O208"/>
    <mergeCell ref="N209:O209"/>
    <mergeCell ref="N210:O210"/>
    <mergeCell ref="N211:O211"/>
    <mergeCell ref="N212:O212"/>
    <mergeCell ref="N247:O247"/>
    <mergeCell ref="N248:O248"/>
    <mergeCell ref="N249:O249"/>
    <mergeCell ref="N250:O250"/>
    <mergeCell ref="N251:O251"/>
    <mergeCell ref="N238:O238"/>
    <mergeCell ref="N239:O239"/>
    <mergeCell ref="N240:O240"/>
    <mergeCell ref="N241:O241"/>
    <mergeCell ref="N244:O244"/>
    <mergeCell ref="N245:O245"/>
    <mergeCell ref="N260:O260"/>
    <mergeCell ref="N261:O261"/>
    <mergeCell ref="N262:O262"/>
    <mergeCell ref="N263:O263"/>
    <mergeCell ref="N264:O264"/>
    <mergeCell ref="N265:O265"/>
    <mergeCell ref="N252:O252"/>
    <mergeCell ref="N255:O255"/>
    <mergeCell ref="N256:O256"/>
    <mergeCell ref="N257:O257"/>
    <mergeCell ref="N258:O258"/>
    <mergeCell ref="N259:O259"/>
    <mergeCell ref="N272:O272"/>
    <mergeCell ref="N273:O273"/>
    <mergeCell ref="N274:O274"/>
    <mergeCell ref="N275:O275"/>
    <mergeCell ref="N276:O276"/>
    <mergeCell ref="N277:O277"/>
    <mergeCell ref="N266:O266"/>
    <mergeCell ref="N267:O267"/>
    <mergeCell ref="N268:O268"/>
    <mergeCell ref="N269:O269"/>
    <mergeCell ref="N270:O270"/>
    <mergeCell ref="N271:O271"/>
    <mergeCell ref="N284:O284"/>
    <mergeCell ref="N285:O285"/>
    <mergeCell ref="N286:O286"/>
    <mergeCell ref="N287:O287"/>
    <mergeCell ref="N288:O288"/>
    <mergeCell ref="N289:O289"/>
    <mergeCell ref="N278:O278"/>
    <mergeCell ref="N279:O279"/>
    <mergeCell ref="N280:O280"/>
    <mergeCell ref="N281:O281"/>
    <mergeCell ref="N282:O282"/>
    <mergeCell ref="N283:O283"/>
    <mergeCell ref="N296:O296"/>
    <mergeCell ref="N297:O297"/>
    <mergeCell ref="N298:O298"/>
    <mergeCell ref="N299:O299"/>
    <mergeCell ref="N300:O300"/>
    <mergeCell ref="N301:O301"/>
    <mergeCell ref="N290:O290"/>
    <mergeCell ref="N291:O291"/>
    <mergeCell ref="N292:O292"/>
    <mergeCell ref="N293:O293"/>
    <mergeCell ref="N294:O294"/>
    <mergeCell ref="N295:O295"/>
    <mergeCell ref="N308:O308"/>
    <mergeCell ref="N309:O309"/>
    <mergeCell ref="N310:O310"/>
    <mergeCell ref="N311:O311"/>
    <mergeCell ref="N312:O312"/>
    <mergeCell ref="N313:O313"/>
    <mergeCell ref="N302:O302"/>
    <mergeCell ref="N303:O303"/>
    <mergeCell ref="N304:O304"/>
    <mergeCell ref="N305:O305"/>
    <mergeCell ref="N306:O306"/>
    <mergeCell ref="N307:O307"/>
    <mergeCell ref="N320:O320"/>
    <mergeCell ref="N321:O321"/>
    <mergeCell ref="N322:O322"/>
    <mergeCell ref="N323:O323"/>
    <mergeCell ref="N324:O324"/>
    <mergeCell ref="N325:O325"/>
    <mergeCell ref="N314:O314"/>
    <mergeCell ref="N315:O315"/>
    <mergeCell ref="N316:O316"/>
    <mergeCell ref="N317:O317"/>
    <mergeCell ref="N318:O318"/>
    <mergeCell ref="N319:O319"/>
    <mergeCell ref="N332:O332"/>
    <mergeCell ref="N333:O333"/>
    <mergeCell ref="N334:O334"/>
    <mergeCell ref="N335:O335"/>
    <mergeCell ref="N336:O336"/>
    <mergeCell ref="N337:O337"/>
    <mergeCell ref="N326:O326"/>
    <mergeCell ref="N327:O327"/>
    <mergeCell ref="N328:O328"/>
    <mergeCell ref="N329:O329"/>
    <mergeCell ref="N330:O330"/>
    <mergeCell ref="N331:O331"/>
    <mergeCell ref="N344:O344"/>
    <mergeCell ref="N345:O345"/>
    <mergeCell ref="N346:O346"/>
    <mergeCell ref="N347:O347"/>
    <mergeCell ref="N348:O348"/>
    <mergeCell ref="N349:O349"/>
    <mergeCell ref="N338:O338"/>
    <mergeCell ref="N339:O339"/>
    <mergeCell ref="N340:O340"/>
    <mergeCell ref="N341:O341"/>
    <mergeCell ref="N342:O342"/>
    <mergeCell ref="N343:O343"/>
    <mergeCell ref="N356:O356"/>
    <mergeCell ref="N357:O357"/>
    <mergeCell ref="N358:O358"/>
    <mergeCell ref="N359:O359"/>
    <mergeCell ref="N360:O360"/>
    <mergeCell ref="N361:O361"/>
    <mergeCell ref="N350:O350"/>
    <mergeCell ref="N351:O351"/>
    <mergeCell ref="N352:O352"/>
    <mergeCell ref="N353:O353"/>
    <mergeCell ref="N354:O354"/>
    <mergeCell ref="N355:O355"/>
    <mergeCell ref="N368:O368"/>
    <mergeCell ref="N369:O369"/>
    <mergeCell ref="N370:O370"/>
    <mergeCell ref="N371:O371"/>
    <mergeCell ref="N372:O372"/>
    <mergeCell ref="N373:O373"/>
    <mergeCell ref="N362:O362"/>
    <mergeCell ref="N363:O363"/>
    <mergeCell ref="N364:O364"/>
    <mergeCell ref="N365:O365"/>
    <mergeCell ref="N366:O366"/>
    <mergeCell ref="N367:O367"/>
    <mergeCell ref="N380:O380"/>
    <mergeCell ref="N384:O384"/>
    <mergeCell ref="N385:O385"/>
    <mergeCell ref="N386:O386"/>
    <mergeCell ref="N387:O387"/>
    <mergeCell ref="N388:O388"/>
    <mergeCell ref="N374:O374"/>
    <mergeCell ref="N375:O375"/>
    <mergeCell ref="N376:O376"/>
    <mergeCell ref="N377:O377"/>
    <mergeCell ref="N378:O378"/>
    <mergeCell ref="N379:O379"/>
    <mergeCell ref="N395:O395"/>
    <mergeCell ref="N396:O396"/>
    <mergeCell ref="N397:O397"/>
    <mergeCell ref="N398:O398"/>
    <mergeCell ref="N399:O399"/>
    <mergeCell ref="N400:O400"/>
    <mergeCell ref="N389:O389"/>
    <mergeCell ref="N390:O390"/>
    <mergeCell ref="N391:O391"/>
    <mergeCell ref="N392:O392"/>
    <mergeCell ref="N393:O393"/>
    <mergeCell ref="N394:O394"/>
    <mergeCell ref="N410:O410"/>
    <mergeCell ref="N411:O411"/>
    <mergeCell ref="N412:O412"/>
    <mergeCell ref="N413:O413"/>
    <mergeCell ref="N414:O414"/>
    <mergeCell ref="N415:O415"/>
    <mergeCell ref="N401:O401"/>
    <mergeCell ref="N402:O402"/>
    <mergeCell ref="N403:O403"/>
    <mergeCell ref="N404:O404"/>
    <mergeCell ref="N405:O405"/>
    <mergeCell ref="N406:O406"/>
    <mergeCell ref="N428:O428"/>
    <mergeCell ref="N429:O429"/>
    <mergeCell ref="N430:O430"/>
    <mergeCell ref="N419:O419"/>
    <mergeCell ref="N420:O420"/>
    <mergeCell ref="N421:O421"/>
    <mergeCell ref="N422:O422"/>
    <mergeCell ref="N423:O423"/>
    <mergeCell ref="N424:O424"/>
    <mergeCell ref="N449:O449"/>
    <mergeCell ref="N453:O453"/>
    <mergeCell ref="N454:O454"/>
    <mergeCell ref="N455:O455"/>
    <mergeCell ref="N456:O456"/>
    <mergeCell ref="N457:O457"/>
    <mergeCell ref="N443:O443"/>
    <mergeCell ref="N444:O444"/>
    <mergeCell ref="N445:O445"/>
    <mergeCell ref="N446:O446"/>
    <mergeCell ref="N447:O447"/>
    <mergeCell ref="N448:O448"/>
    <mergeCell ref="B3:R4"/>
    <mergeCell ref="A2:R2"/>
    <mergeCell ref="Q5:R6"/>
    <mergeCell ref="A5:O5"/>
    <mergeCell ref="N458:O458"/>
    <mergeCell ref="N462:O462"/>
    <mergeCell ref="N463:O463"/>
    <mergeCell ref="N464:O464"/>
    <mergeCell ref="N465:O465"/>
    <mergeCell ref="N437:O437"/>
    <mergeCell ref="N438:O438"/>
    <mergeCell ref="N439:O439"/>
    <mergeCell ref="N440:O440"/>
    <mergeCell ref="N441:O441"/>
    <mergeCell ref="N442:O442"/>
    <mergeCell ref="N431:O431"/>
    <mergeCell ref="N432:O432"/>
    <mergeCell ref="N433:O433"/>
    <mergeCell ref="N434:O434"/>
    <mergeCell ref="N435:O435"/>
    <mergeCell ref="N436:O436"/>
    <mergeCell ref="N425:O425"/>
    <mergeCell ref="N426:O426"/>
    <mergeCell ref="N427:O427"/>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499"/>
  <sheetViews>
    <sheetView topLeftCell="A481" zoomScaleNormal="100" workbookViewId="0">
      <selection activeCell="A498" sqref="A498:B498"/>
    </sheetView>
  </sheetViews>
  <sheetFormatPr baseColWidth="10" defaultRowHeight="14.4" x14ac:dyDescent="0.3"/>
  <cols>
    <col min="1" max="1" width="37.88671875" customWidth="1"/>
    <col min="2" max="2" width="13.6640625" customWidth="1"/>
    <col min="3" max="3" width="11.5546875" customWidth="1"/>
    <col min="4" max="4" width="16.6640625" customWidth="1"/>
    <col min="5" max="5" width="88.44140625" bestFit="1" customWidth="1"/>
    <col min="6" max="6" width="17.33203125" customWidth="1"/>
    <col min="7" max="7" width="19.88671875" customWidth="1"/>
    <col min="8" max="8" width="4.6640625" customWidth="1"/>
    <col min="9" max="9" width="19.6640625" customWidth="1"/>
    <col min="10" max="10" width="17.88671875" customWidth="1"/>
    <col min="11" max="11" width="2.6640625" style="78" customWidth="1"/>
    <col min="12" max="12" width="16.5546875" customWidth="1"/>
    <col min="13" max="13" width="31.44140625" customWidth="1"/>
    <col min="14" max="14" width="6.109375" style="78" customWidth="1"/>
    <col min="15" max="15" width="22.6640625" style="78" customWidth="1"/>
    <col min="16" max="16" width="33.44140625" style="78" customWidth="1"/>
    <col min="17" max="17" width="11.88671875" style="78" bestFit="1" customWidth="1"/>
    <col min="18" max="23" width="11.44140625" style="78"/>
  </cols>
  <sheetData>
    <row r="1" spans="1:22" ht="15" thickBot="1" x14ac:dyDescent="0.35"/>
    <row r="2" spans="1:22" ht="35.25" customHeight="1" thickBot="1" x14ac:dyDescent="0.35">
      <c r="A2" s="423" t="s">
        <v>488</v>
      </c>
      <c r="B2" s="424"/>
      <c r="C2" s="424"/>
      <c r="D2" s="424"/>
      <c r="E2" s="424"/>
      <c r="F2" s="424"/>
      <c r="G2" s="424"/>
      <c r="H2" s="424"/>
      <c r="I2" s="424"/>
      <c r="J2" s="424"/>
      <c r="K2" s="424"/>
      <c r="L2" s="424"/>
      <c r="M2" s="424"/>
      <c r="N2" s="424"/>
      <c r="O2" s="424"/>
      <c r="P2" s="424"/>
      <c r="Q2" s="424"/>
      <c r="R2" s="424"/>
      <c r="S2" s="425"/>
      <c r="T2" s="94"/>
      <c r="U2" s="94"/>
      <c r="V2" s="94"/>
    </row>
    <row r="3" spans="1:22" ht="15" customHeight="1" x14ac:dyDescent="0.3">
      <c r="A3" s="417" t="s">
        <v>81</v>
      </c>
      <c r="B3" s="383" t="s">
        <v>468</v>
      </c>
      <c r="C3" s="384"/>
      <c r="D3" s="384"/>
      <c r="E3" s="384"/>
      <c r="F3" s="384"/>
      <c r="G3" s="384"/>
      <c r="H3" s="384"/>
      <c r="I3" s="384"/>
      <c r="J3" s="384"/>
      <c r="K3" s="384"/>
      <c r="L3" s="384"/>
      <c r="M3" s="384"/>
      <c r="N3" s="384"/>
      <c r="O3" s="384"/>
      <c r="P3" s="384"/>
      <c r="Q3" s="384"/>
      <c r="R3" s="384"/>
      <c r="S3" s="385"/>
      <c r="T3" s="95"/>
      <c r="U3" s="95"/>
      <c r="V3" s="95"/>
    </row>
    <row r="4" spans="1:22" ht="43.5" customHeight="1" x14ac:dyDescent="0.3">
      <c r="A4" s="418"/>
      <c r="B4" s="420"/>
      <c r="C4" s="421"/>
      <c r="D4" s="421"/>
      <c r="E4" s="421"/>
      <c r="F4" s="421"/>
      <c r="G4" s="421"/>
      <c r="H4" s="421"/>
      <c r="I4" s="421"/>
      <c r="J4" s="421"/>
      <c r="K4" s="421"/>
      <c r="L4" s="421"/>
      <c r="M4" s="421"/>
      <c r="N4" s="421"/>
      <c r="O4" s="421"/>
      <c r="P4" s="421"/>
      <c r="Q4" s="421"/>
      <c r="R4" s="421"/>
      <c r="S4" s="422"/>
      <c r="T4" s="95"/>
      <c r="U4" s="95"/>
      <c r="V4" s="95"/>
    </row>
    <row r="5" spans="1:22" ht="43.5" customHeight="1" thickBot="1" x14ac:dyDescent="0.35">
      <c r="A5" s="419"/>
      <c r="B5" s="386"/>
      <c r="C5" s="387"/>
      <c r="D5" s="387"/>
      <c r="E5" s="387"/>
      <c r="F5" s="387"/>
      <c r="G5" s="387"/>
      <c r="H5" s="387"/>
      <c r="I5" s="387"/>
      <c r="J5" s="387"/>
      <c r="K5" s="387"/>
      <c r="L5" s="387"/>
      <c r="M5" s="387"/>
      <c r="N5" s="387"/>
      <c r="O5" s="387"/>
      <c r="P5" s="387"/>
      <c r="Q5" s="387"/>
      <c r="R5" s="387"/>
      <c r="S5" s="388"/>
      <c r="T5" s="79"/>
      <c r="U5" s="79"/>
      <c r="V5" s="79"/>
    </row>
    <row r="6" spans="1:22" ht="43.5" customHeight="1" thickBot="1" x14ac:dyDescent="0.35">
      <c r="A6" s="304" t="s">
        <v>0</v>
      </c>
      <c r="B6" s="305" t="s">
        <v>1</v>
      </c>
      <c r="C6" s="428" t="s">
        <v>2</v>
      </c>
      <c r="D6" s="429"/>
      <c r="E6" s="312" t="s">
        <v>3</v>
      </c>
      <c r="F6" s="305" t="s">
        <v>4</v>
      </c>
      <c r="G6" s="305" t="s">
        <v>5</v>
      </c>
      <c r="H6" s="75"/>
      <c r="I6" s="430" t="s">
        <v>487</v>
      </c>
      <c r="J6" s="431"/>
      <c r="K6" s="80"/>
      <c r="L6" s="430" t="s">
        <v>489</v>
      </c>
      <c r="M6" s="431"/>
      <c r="N6" s="79"/>
      <c r="O6" s="426" t="s">
        <v>491</v>
      </c>
      <c r="P6" s="427"/>
      <c r="Q6" s="79"/>
      <c r="R6" s="79"/>
      <c r="S6" s="79"/>
      <c r="T6" s="79"/>
      <c r="U6" s="79"/>
      <c r="V6" s="79"/>
    </row>
    <row r="7" spans="1:22" ht="71.25" customHeight="1" thickBot="1" x14ac:dyDescent="0.35">
      <c r="A7" s="305"/>
      <c r="B7" s="305"/>
      <c r="C7" s="309"/>
      <c r="D7" s="310"/>
      <c r="E7" s="312"/>
      <c r="F7" s="305"/>
      <c r="G7" s="305"/>
      <c r="H7" s="75"/>
      <c r="I7" s="415" t="s">
        <v>478</v>
      </c>
      <c r="J7" s="416"/>
      <c r="K7" s="81"/>
      <c r="L7" s="415" t="s">
        <v>478</v>
      </c>
      <c r="M7" s="416"/>
      <c r="O7" s="415" t="s">
        <v>478</v>
      </c>
      <c r="P7" s="416"/>
    </row>
    <row r="8" spans="1:22" ht="71.25" customHeight="1" thickBot="1" x14ac:dyDescent="0.35">
      <c r="A8" s="305"/>
      <c r="B8" s="305"/>
      <c r="C8" s="112"/>
      <c r="D8" s="113"/>
      <c r="E8" s="312"/>
      <c r="F8" s="305"/>
      <c r="G8" s="305"/>
      <c r="H8" s="75"/>
      <c r="I8" s="314" t="s">
        <v>6</v>
      </c>
      <c r="J8" s="314" t="s">
        <v>7</v>
      </c>
      <c r="K8" s="81"/>
      <c r="L8" s="314" t="s">
        <v>6</v>
      </c>
      <c r="M8" s="314" t="s">
        <v>7</v>
      </c>
      <c r="O8" s="314" t="s">
        <v>6</v>
      </c>
      <c r="P8" s="314" t="s">
        <v>7</v>
      </c>
      <c r="R8" s="78" t="s">
        <v>81</v>
      </c>
    </row>
    <row r="9" spans="1:22" ht="61.5" customHeight="1" thickBot="1" x14ac:dyDescent="0.35">
      <c r="A9" s="306"/>
      <c r="B9" s="306"/>
      <c r="C9" s="72" t="s">
        <v>8</v>
      </c>
      <c r="D9" s="72" t="s">
        <v>9</v>
      </c>
      <c r="E9" s="313"/>
      <c r="F9" s="306"/>
      <c r="G9" s="306"/>
      <c r="H9" s="75"/>
      <c r="I9" s="315"/>
      <c r="J9" s="315"/>
      <c r="K9" s="75"/>
      <c r="L9" s="315"/>
      <c r="M9" s="315"/>
      <c r="O9" s="315"/>
      <c r="P9" s="315"/>
    </row>
    <row r="10" spans="1:22" x14ac:dyDescent="0.3">
      <c r="A10" s="71"/>
      <c r="B10" s="71"/>
      <c r="C10" s="71"/>
      <c r="D10" s="71"/>
      <c r="E10" s="71" t="s">
        <v>10</v>
      </c>
      <c r="F10" s="71"/>
      <c r="G10" s="71"/>
      <c r="H10" s="71"/>
      <c r="I10" s="71"/>
      <c r="J10" s="71"/>
      <c r="K10" s="82"/>
      <c r="L10" s="71"/>
      <c r="M10" s="97"/>
      <c r="O10" s="71"/>
      <c r="P10" s="97"/>
    </row>
    <row r="11" spans="1:22" ht="18" x14ac:dyDescent="0.3">
      <c r="A11" s="226">
        <v>1.1000000000000001</v>
      </c>
      <c r="B11" s="3"/>
      <c r="C11" s="3"/>
      <c r="D11" s="3"/>
      <c r="E11" s="4" t="s">
        <v>11</v>
      </c>
      <c r="F11" s="3" t="s">
        <v>12</v>
      </c>
      <c r="G11" s="5">
        <v>1</v>
      </c>
      <c r="H11" s="5"/>
      <c r="I11" s="214">
        <f>ANEXO1!Z10</f>
        <v>38914.31</v>
      </c>
      <c r="J11" s="107">
        <f>I11</f>
        <v>38914.31</v>
      </c>
      <c r="K11" s="207"/>
      <c r="L11" s="203">
        <f>'ANEXO 2'!Q10</f>
        <v>40320.71</v>
      </c>
      <c r="M11" s="204">
        <f>ROUND((L11*$G11),2)</f>
        <v>40320.71</v>
      </c>
      <c r="N11" s="215"/>
      <c r="O11" s="203">
        <f>I11</f>
        <v>38914.31</v>
      </c>
      <c r="P11" s="204">
        <f>ROUND((O11*$G11),2)</f>
        <v>38914.31</v>
      </c>
    </row>
    <row r="12" spans="1:22" ht="18" x14ac:dyDescent="0.3">
      <c r="A12" s="226">
        <v>1.2</v>
      </c>
      <c r="B12" s="3"/>
      <c r="C12" s="3"/>
      <c r="D12" s="3"/>
      <c r="E12" s="4" t="s">
        <v>13</v>
      </c>
      <c r="F12" s="3" t="s">
        <v>12</v>
      </c>
      <c r="G12" s="5">
        <v>1</v>
      </c>
      <c r="H12" s="5"/>
      <c r="I12" s="214">
        <f>ANEXO1!Z11</f>
        <v>21228.03</v>
      </c>
      <c r="J12" s="107">
        <f t="shared" ref="J12:J75" si="0">I12</f>
        <v>21228.03</v>
      </c>
      <c r="K12" s="207"/>
      <c r="L12" s="203">
        <f>'ANEXO 2'!Q11</f>
        <v>22934.07</v>
      </c>
      <c r="M12" s="204">
        <f t="shared" ref="M12:M75" si="1">ROUND((L12*$G12),2)</f>
        <v>22934.07</v>
      </c>
      <c r="N12" s="215"/>
      <c r="O12" s="203">
        <f>I12</f>
        <v>21228.03</v>
      </c>
      <c r="P12" s="204">
        <f t="shared" ref="P12:P75" si="2">ROUND((O12*$G12),2)</f>
        <v>21228.03</v>
      </c>
    </row>
    <row r="13" spans="1:22" ht="18" x14ac:dyDescent="0.3">
      <c r="A13" s="226">
        <v>1.3</v>
      </c>
      <c r="B13" s="3"/>
      <c r="C13" s="3"/>
      <c r="D13" s="3"/>
      <c r="E13" s="4" t="s">
        <v>14</v>
      </c>
      <c r="F13" s="3" t="s">
        <v>12</v>
      </c>
      <c r="G13" s="5">
        <v>1</v>
      </c>
      <c r="H13" s="5"/>
      <c r="I13" s="214">
        <f>ANEXO1!Z12</f>
        <v>21672.27</v>
      </c>
      <c r="J13" s="107">
        <f t="shared" si="0"/>
        <v>21672.27</v>
      </c>
      <c r="K13" s="207"/>
      <c r="L13" s="203">
        <f>'ANEXO 2'!Q12</f>
        <v>22656.03</v>
      </c>
      <c r="M13" s="204">
        <f t="shared" si="1"/>
        <v>22656.03</v>
      </c>
      <c r="N13" s="215"/>
      <c r="O13" s="203">
        <f t="shared" ref="O13:O15" si="3">I13</f>
        <v>21672.27</v>
      </c>
      <c r="P13" s="204">
        <f t="shared" si="2"/>
        <v>21672.27</v>
      </c>
    </row>
    <row r="14" spans="1:22" ht="18" x14ac:dyDescent="0.3">
      <c r="A14" s="226">
        <v>1.4</v>
      </c>
      <c r="B14" s="3"/>
      <c r="C14" s="3"/>
      <c r="D14" s="3"/>
      <c r="E14" s="4" t="s">
        <v>15</v>
      </c>
      <c r="F14" s="3" t="s">
        <v>16</v>
      </c>
      <c r="G14" s="5">
        <v>1</v>
      </c>
      <c r="H14" s="5"/>
      <c r="I14" s="214">
        <f>ANEXO1!Z13</f>
        <v>12289.53</v>
      </c>
      <c r="J14" s="107">
        <f t="shared" si="0"/>
        <v>12289.53</v>
      </c>
      <c r="K14" s="207"/>
      <c r="L14" s="203">
        <f>'ANEXO 2'!Q13</f>
        <v>16995.34</v>
      </c>
      <c r="M14" s="204">
        <f t="shared" si="1"/>
        <v>16995.34</v>
      </c>
      <c r="N14" s="215"/>
      <c r="O14" s="203">
        <f t="shared" si="3"/>
        <v>12289.53</v>
      </c>
      <c r="P14" s="204">
        <f t="shared" si="2"/>
        <v>12289.53</v>
      </c>
    </row>
    <row r="15" spans="1:22" ht="18" x14ac:dyDescent="0.3">
      <c r="A15" s="226">
        <v>1.5</v>
      </c>
      <c r="B15" s="3"/>
      <c r="C15" s="3"/>
      <c r="D15" s="3"/>
      <c r="E15" s="43" t="s">
        <v>17</v>
      </c>
      <c r="F15" s="3" t="s">
        <v>18</v>
      </c>
      <c r="G15" s="5">
        <v>1</v>
      </c>
      <c r="H15" s="5"/>
      <c r="I15" s="214">
        <f>ANEXO1!Z14</f>
        <v>16158.44</v>
      </c>
      <c r="J15" s="107">
        <f t="shared" si="0"/>
        <v>16158.44</v>
      </c>
      <c r="K15" s="207"/>
      <c r="L15" s="203">
        <f>'ANEXO 2'!Q14</f>
        <v>19226.96</v>
      </c>
      <c r="M15" s="204">
        <f t="shared" si="1"/>
        <v>19226.96</v>
      </c>
      <c r="N15" s="215"/>
      <c r="O15" s="203">
        <f t="shared" si="3"/>
        <v>16158.44</v>
      </c>
      <c r="P15" s="204">
        <f t="shared" si="2"/>
        <v>16158.44</v>
      </c>
    </row>
    <row r="16" spans="1:22" ht="18" x14ac:dyDescent="0.3">
      <c r="A16" s="226">
        <v>1.6</v>
      </c>
      <c r="B16" s="3"/>
      <c r="C16" s="3"/>
      <c r="D16" s="3"/>
      <c r="E16" s="43" t="s">
        <v>19</v>
      </c>
      <c r="F16" s="3" t="s">
        <v>16</v>
      </c>
      <c r="G16" s="5">
        <v>1</v>
      </c>
      <c r="H16" s="5"/>
      <c r="I16" s="216">
        <f>ANEXO1!Z15</f>
        <v>13003.36</v>
      </c>
      <c r="J16" s="107">
        <f t="shared" si="0"/>
        <v>13003.36</v>
      </c>
      <c r="K16" s="207"/>
      <c r="L16" s="205">
        <f>'ANEXO 2'!Q15</f>
        <v>0</v>
      </c>
      <c r="M16" s="206">
        <f t="shared" si="1"/>
        <v>0</v>
      </c>
      <c r="N16" s="215"/>
      <c r="O16" s="203">
        <f>I16</f>
        <v>13003.36</v>
      </c>
      <c r="P16" s="204">
        <f t="shared" si="2"/>
        <v>13003.36</v>
      </c>
    </row>
    <row r="17" spans="1:16" ht="18" x14ac:dyDescent="0.3">
      <c r="A17" s="226">
        <v>1.7</v>
      </c>
      <c r="B17" s="3"/>
      <c r="C17" s="3"/>
      <c r="D17" s="3"/>
      <c r="E17" s="43" t="s">
        <v>20</v>
      </c>
      <c r="F17" s="3" t="s">
        <v>18</v>
      </c>
      <c r="G17" s="5">
        <v>1</v>
      </c>
      <c r="H17" s="5"/>
      <c r="I17" s="214">
        <f>ANEXO1!Z16</f>
        <v>125322.8</v>
      </c>
      <c r="J17" s="107">
        <f t="shared" si="0"/>
        <v>125322.8</v>
      </c>
      <c r="K17" s="207"/>
      <c r="L17" s="203">
        <f>'ANEXO 2'!Q16</f>
        <v>269011.17</v>
      </c>
      <c r="M17" s="204">
        <f t="shared" si="1"/>
        <v>269011.17</v>
      </c>
      <c r="N17" s="215"/>
      <c r="O17" s="203">
        <f t="shared" ref="O17:O19" si="4">I17</f>
        <v>125322.8</v>
      </c>
      <c r="P17" s="204">
        <f t="shared" si="2"/>
        <v>125322.8</v>
      </c>
    </row>
    <row r="18" spans="1:16" ht="18" x14ac:dyDescent="0.3">
      <c r="A18" s="226">
        <v>1.8</v>
      </c>
      <c r="B18" s="3"/>
      <c r="C18" s="3"/>
      <c r="D18" s="3"/>
      <c r="E18" s="43" t="s">
        <v>21</v>
      </c>
      <c r="F18" s="3" t="s">
        <v>12</v>
      </c>
      <c r="G18" s="5">
        <v>1</v>
      </c>
      <c r="H18" s="5"/>
      <c r="I18" s="216">
        <f>ANEXO1!Z17</f>
        <v>22253.4</v>
      </c>
      <c r="J18" s="107">
        <f t="shared" si="0"/>
        <v>22253.4</v>
      </c>
      <c r="K18" s="207"/>
      <c r="L18" s="205">
        <f>'ANEXO 2'!Q17</f>
        <v>0</v>
      </c>
      <c r="M18" s="206">
        <f t="shared" si="1"/>
        <v>0</v>
      </c>
      <c r="N18" s="215"/>
      <c r="O18" s="203">
        <f t="shared" si="4"/>
        <v>22253.4</v>
      </c>
      <c r="P18" s="204">
        <f t="shared" si="2"/>
        <v>22253.4</v>
      </c>
    </row>
    <row r="19" spans="1:16" ht="18" x14ac:dyDescent="0.3">
      <c r="A19" s="226">
        <v>1.9</v>
      </c>
      <c r="B19" s="3"/>
      <c r="C19" s="3"/>
      <c r="D19" s="3"/>
      <c r="E19" s="43" t="s">
        <v>22</v>
      </c>
      <c r="F19" s="3" t="s">
        <v>12</v>
      </c>
      <c r="G19" s="5">
        <v>1</v>
      </c>
      <c r="H19" s="5"/>
      <c r="I19" s="214">
        <f>ANEXO1!Z18</f>
        <v>18167.419999999998</v>
      </c>
      <c r="J19" s="107">
        <f t="shared" si="0"/>
        <v>18167.419999999998</v>
      </c>
      <c r="K19" s="207"/>
      <c r="L19" s="203">
        <f>'ANEXO 2'!Q18</f>
        <v>20186.099999999999</v>
      </c>
      <c r="M19" s="204">
        <f t="shared" si="1"/>
        <v>20186.099999999999</v>
      </c>
      <c r="N19" s="215"/>
      <c r="O19" s="203">
        <f t="shared" si="4"/>
        <v>18167.419999999998</v>
      </c>
      <c r="P19" s="204">
        <f t="shared" si="2"/>
        <v>18167.419999999998</v>
      </c>
    </row>
    <row r="20" spans="1:16" ht="18" x14ac:dyDescent="0.3">
      <c r="A20" s="2">
        <v>1.1000000000000001</v>
      </c>
      <c r="B20" s="3"/>
      <c r="C20" s="3"/>
      <c r="D20" s="3"/>
      <c r="E20" s="43" t="s">
        <v>23</v>
      </c>
      <c r="F20" s="3" t="s">
        <v>16</v>
      </c>
      <c r="G20" s="5">
        <v>1</v>
      </c>
      <c r="H20" s="5"/>
      <c r="I20" s="217">
        <f>ANEXO1!Z19</f>
        <v>7147.8</v>
      </c>
      <c r="J20" s="107">
        <f t="shared" si="0"/>
        <v>7147.8</v>
      </c>
      <c r="K20" s="207"/>
      <c r="L20" s="203">
        <f>'ANEXO 2'!Q19</f>
        <v>6559.53</v>
      </c>
      <c r="M20" s="204">
        <f t="shared" si="1"/>
        <v>6559.53</v>
      </c>
      <c r="N20" s="215"/>
      <c r="O20" s="203">
        <f>ROUND(AVERAGE(I20,L20),2)</f>
        <v>6853.67</v>
      </c>
      <c r="P20" s="204">
        <f t="shared" si="2"/>
        <v>6853.67</v>
      </c>
    </row>
    <row r="21" spans="1:16" ht="18" x14ac:dyDescent="0.3">
      <c r="A21" s="2">
        <v>1.1100000000000001</v>
      </c>
      <c r="B21" s="3"/>
      <c r="C21" s="3"/>
      <c r="D21" s="3"/>
      <c r="E21" s="43" t="s">
        <v>24</v>
      </c>
      <c r="F21" s="3" t="s">
        <v>12</v>
      </c>
      <c r="G21" s="5">
        <v>1</v>
      </c>
      <c r="H21" s="5"/>
      <c r="I21" s="214">
        <f>ANEXO1!Z20</f>
        <v>20458.310000000001</v>
      </c>
      <c r="J21" s="107">
        <f t="shared" si="0"/>
        <v>20458.310000000001</v>
      </c>
      <c r="K21" s="207"/>
      <c r="L21" s="203">
        <f>'ANEXO 2'!Q20</f>
        <v>21986.7</v>
      </c>
      <c r="M21" s="204">
        <f t="shared" si="1"/>
        <v>21986.7</v>
      </c>
      <c r="N21" s="215"/>
      <c r="O21" s="203">
        <f>I21</f>
        <v>20458.310000000001</v>
      </c>
      <c r="P21" s="204">
        <f t="shared" si="2"/>
        <v>20458.310000000001</v>
      </c>
    </row>
    <row r="22" spans="1:16" ht="18" x14ac:dyDescent="0.3">
      <c r="A22" s="2">
        <v>1.1200000000000001</v>
      </c>
      <c r="B22" s="3"/>
      <c r="C22" s="3"/>
      <c r="D22" s="3"/>
      <c r="E22" s="43" t="s">
        <v>25</v>
      </c>
      <c r="F22" s="3" t="s">
        <v>12</v>
      </c>
      <c r="G22" s="5">
        <v>1</v>
      </c>
      <c r="H22" s="5"/>
      <c r="I22" s="214">
        <f>ANEXO1!Z21</f>
        <v>16964.509999999998</v>
      </c>
      <c r="J22" s="107">
        <f t="shared" si="0"/>
        <v>16964.509999999998</v>
      </c>
      <c r="K22" s="207"/>
      <c r="L22" s="203">
        <f>'ANEXO 2'!Q21</f>
        <v>20186.099999999999</v>
      </c>
      <c r="M22" s="204">
        <f t="shared" si="1"/>
        <v>20186.099999999999</v>
      </c>
      <c r="N22" s="215"/>
      <c r="O22" s="203">
        <f t="shared" ref="O22:O36" si="5">I22</f>
        <v>16964.509999999998</v>
      </c>
      <c r="P22" s="204">
        <f t="shared" si="2"/>
        <v>16964.509999999998</v>
      </c>
    </row>
    <row r="23" spans="1:16" ht="18" x14ac:dyDescent="0.3">
      <c r="A23" s="2">
        <v>1.1299999999999999</v>
      </c>
      <c r="B23" s="3"/>
      <c r="C23" s="3"/>
      <c r="D23" s="3"/>
      <c r="E23" s="143" t="s">
        <v>26</v>
      </c>
      <c r="F23" s="3" t="s">
        <v>18</v>
      </c>
      <c r="G23" s="5">
        <v>1</v>
      </c>
      <c r="H23" s="5"/>
      <c r="I23" s="214">
        <f>ANEXO1!Z22</f>
        <v>29540.12</v>
      </c>
      <c r="J23" s="107">
        <f t="shared" si="0"/>
        <v>29540.12</v>
      </c>
      <c r="K23" s="207"/>
      <c r="L23" s="203">
        <f>'ANEXO 2'!Q22</f>
        <v>29674.54</v>
      </c>
      <c r="M23" s="204">
        <f t="shared" si="1"/>
        <v>29674.54</v>
      </c>
      <c r="N23" s="215"/>
      <c r="O23" s="203">
        <f t="shared" si="5"/>
        <v>29540.12</v>
      </c>
      <c r="P23" s="204">
        <f t="shared" si="2"/>
        <v>29540.12</v>
      </c>
    </row>
    <row r="24" spans="1:16" ht="18" x14ac:dyDescent="0.3">
      <c r="A24" s="2">
        <v>1.1399999999999999</v>
      </c>
      <c r="B24" s="3"/>
      <c r="C24" s="3"/>
      <c r="D24" s="3"/>
      <c r="E24" s="143" t="s">
        <v>27</v>
      </c>
      <c r="F24" s="3" t="s">
        <v>16</v>
      </c>
      <c r="G24" s="5">
        <v>1</v>
      </c>
      <c r="H24" s="5"/>
      <c r="I24" s="214">
        <f>ANEXO1!Z23</f>
        <v>17567.82</v>
      </c>
      <c r="J24" s="107">
        <f t="shared" si="0"/>
        <v>17567.82</v>
      </c>
      <c r="K24" s="207"/>
      <c r="L24" s="203">
        <f>'ANEXO 2'!Q23</f>
        <v>20903.98</v>
      </c>
      <c r="M24" s="204">
        <f t="shared" si="1"/>
        <v>20903.98</v>
      </c>
      <c r="N24" s="215"/>
      <c r="O24" s="203">
        <f t="shared" si="5"/>
        <v>17567.82</v>
      </c>
      <c r="P24" s="204">
        <f t="shared" si="2"/>
        <v>17567.82</v>
      </c>
    </row>
    <row r="25" spans="1:16" ht="18" x14ac:dyDescent="0.3">
      <c r="A25" s="2">
        <v>1.1499999999999999</v>
      </c>
      <c r="B25" s="3"/>
      <c r="C25" s="3"/>
      <c r="D25" s="3"/>
      <c r="E25" s="143" t="s">
        <v>28</v>
      </c>
      <c r="F25" s="3" t="s">
        <v>18</v>
      </c>
      <c r="G25" s="5">
        <v>1</v>
      </c>
      <c r="H25" s="5"/>
      <c r="I25" s="214">
        <f>ANEXO1!Z24</f>
        <v>15109.41</v>
      </c>
      <c r="J25" s="107">
        <f t="shared" si="0"/>
        <v>15109.41</v>
      </c>
      <c r="K25" s="207"/>
      <c r="L25" s="203">
        <f>'ANEXO 2'!Q24</f>
        <v>25496.68</v>
      </c>
      <c r="M25" s="204">
        <f t="shared" si="1"/>
        <v>25496.68</v>
      </c>
      <c r="N25" s="215"/>
      <c r="O25" s="203">
        <f t="shared" si="5"/>
        <v>15109.41</v>
      </c>
      <c r="P25" s="204">
        <f t="shared" si="2"/>
        <v>15109.41</v>
      </c>
    </row>
    <row r="26" spans="1:16" ht="18" x14ac:dyDescent="0.3">
      <c r="A26" s="2">
        <v>1.1599999999999999</v>
      </c>
      <c r="B26" s="3"/>
      <c r="C26" s="3"/>
      <c r="D26" s="3"/>
      <c r="E26" s="143" t="s">
        <v>29</v>
      </c>
      <c r="F26" s="3" t="s">
        <v>18</v>
      </c>
      <c r="G26" s="5">
        <v>1</v>
      </c>
      <c r="H26" s="5"/>
      <c r="I26" s="214">
        <f>ANEXO1!Z25</f>
        <v>25370.11</v>
      </c>
      <c r="J26" s="107">
        <f t="shared" si="0"/>
        <v>25370.11</v>
      </c>
      <c r="K26" s="207"/>
      <c r="L26" s="203">
        <f>'ANEXO 2'!Q25</f>
        <v>30187.94</v>
      </c>
      <c r="M26" s="204">
        <f t="shared" si="1"/>
        <v>30187.94</v>
      </c>
      <c r="N26" s="215"/>
      <c r="O26" s="203">
        <f t="shared" si="5"/>
        <v>25370.11</v>
      </c>
      <c r="P26" s="204">
        <f t="shared" si="2"/>
        <v>25370.11</v>
      </c>
    </row>
    <row r="27" spans="1:16" ht="18" x14ac:dyDescent="0.3">
      <c r="A27" s="2">
        <v>1.17</v>
      </c>
      <c r="B27" s="3"/>
      <c r="C27" s="3"/>
      <c r="D27" s="3"/>
      <c r="E27" s="143" t="s">
        <v>30</v>
      </c>
      <c r="F27" s="3" t="s">
        <v>18</v>
      </c>
      <c r="G27" s="5">
        <v>1</v>
      </c>
      <c r="H27" s="5"/>
      <c r="I27" s="214">
        <f>ANEXO1!Z26</f>
        <v>31152.29</v>
      </c>
      <c r="J27" s="107">
        <f t="shared" si="0"/>
        <v>31152.29</v>
      </c>
      <c r="K27" s="207"/>
      <c r="L27" s="203">
        <f>'ANEXO 2'!Q26</f>
        <v>37068.160000000003</v>
      </c>
      <c r="M27" s="204">
        <f t="shared" si="1"/>
        <v>37068.160000000003</v>
      </c>
      <c r="N27" s="215"/>
      <c r="O27" s="203">
        <f t="shared" si="5"/>
        <v>31152.29</v>
      </c>
      <c r="P27" s="204">
        <f t="shared" si="2"/>
        <v>31152.29</v>
      </c>
    </row>
    <row r="28" spans="1:16" ht="18" x14ac:dyDescent="0.3">
      <c r="A28" s="2">
        <v>1.18</v>
      </c>
      <c r="B28" s="3"/>
      <c r="C28" s="3"/>
      <c r="D28" s="3"/>
      <c r="E28" s="143" t="s">
        <v>31</v>
      </c>
      <c r="F28" s="3" t="s">
        <v>18</v>
      </c>
      <c r="G28" s="5">
        <v>1</v>
      </c>
      <c r="H28" s="5"/>
      <c r="I28" s="214">
        <f>ANEXO1!Z27</f>
        <v>35045.4</v>
      </c>
      <c r="J28" s="107">
        <f t="shared" si="0"/>
        <v>35045.4</v>
      </c>
      <c r="K28" s="207"/>
      <c r="L28" s="203">
        <f>'ANEXO 2'!Q27</f>
        <v>41700.58</v>
      </c>
      <c r="M28" s="204">
        <f t="shared" si="1"/>
        <v>41700.58</v>
      </c>
      <c r="N28" s="215"/>
      <c r="O28" s="203">
        <f t="shared" si="5"/>
        <v>35045.4</v>
      </c>
      <c r="P28" s="204">
        <f t="shared" si="2"/>
        <v>35045.4</v>
      </c>
    </row>
    <row r="29" spans="1:16" ht="18" x14ac:dyDescent="0.3">
      <c r="A29" s="2">
        <v>1.19</v>
      </c>
      <c r="B29" s="3"/>
      <c r="C29" s="3"/>
      <c r="D29" s="3"/>
      <c r="E29" s="143" t="s">
        <v>32</v>
      </c>
      <c r="F29" s="3" t="s">
        <v>12</v>
      </c>
      <c r="G29" s="5">
        <v>1</v>
      </c>
      <c r="H29" s="5"/>
      <c r="I29" s="214">
        <f>ANEXO1!Z28</f>
        <v>48762.61</v>
      </c>
      <c r="J29" s="107">
        <f t="shared" si="0"/>
        <v>48762.61</v>
      </c>
      <c r="K29" s="207"/>
      <c r="L29" s="203">
        <f>'ANEXO 2'!Q28</f>
        <v>49963.61</v>
      </c>
      <c r="M29" s="204">
        <f t="shared" si="1"/>
        <v>49963.61</v>
      </c>
      <c r="N29" s="215"/>
      <c r="O29" s="203">
        <f t="shared" si="5"/>
        <v>48762.61</v>
      </c>
      <c r="P29" s="204">
        <f t="shared" si="2"/>
        <v>48762.61</v>
      </c>
    </row>
    <row r="30" spans="1:16" ht="18" x14ac:dyDescent="0.3">
      <c r="A30" s="2">
        <v>1.2</v>
      </c>
      <c r="B30" s="3"/>
      <c r="C30" s="3"/>
      <c r="D30" s="3"/>
      <c r="E30" s="143" t="s">
        <v>33</v>
      </c>
      <c r="F30" s="3" t="s">
        <v>18</v>
      </c>
      <c r="G30" s="5">
        <v>1</v>
      </c>
      <c r="H30" s="5"/>
      <c r="I30" s="214">
        <f>ANEXO1!Z29</f>
        <v>73987.61</v>
      </c>
      <c r="J30" s="107">
        <f t="shared" si="0"/>
        <v>73987.61</v>
      </c>
      <c r="K30" s="207"/>
      <c r="L30" s="203">
        <f>'ANEXO 2'!Q29</f>
        <v>88037.99</v>
      </c>
      <c r="M30" s="204">
        <f t="shared" si="1"/>
        <v>88037.99</v>
      </c>
      <c r="N30" s="215"/>
      <c r="O30" s="203">
        <f t="shared" si="5"/>
        <v>73987.61</v>
      </c>
      <c r="P30" s="204">
        <f t="shared" si="2"/>
        <v>73987.61</v>
      </c>
    </row>
    <row r="31" spans="1:16" ht="18" x14ac:dyDescent="0.3">
      <c r="A31" s="2">
        <v>1.21</v>
      </c>
      <c r="B31" s="3"/>
      <c r="C31" s="3"/>
      <c r="D31" s="3"/>
      <c r="E31" s="143" t="s">
        <v>34</v>
      </c>
      <c r="F31" s="3" t="s">
        <v>18</v>
      </c>
      <c r="G31" s="5">
        <v>1</v>
      </c>
      <c r="H31" s="5"/>
      <c r="I31" s="214">
        <f>ANEXO1!Z30</f>
        <v>70600.149999999994</v>
      </c>
      <c r="J31" s="107">
        <f t="shared" si="0"/>
        <v>70600.149999999994</v>
      </c>
      <c r="K31" s="207"/>
      <c r="L31" s="203">
        <f>'ANEXO 2'!Q30</f>
        <v>84007.24</v>
      </c>
      <c r="M31" s="204">
        <f t="shared" si="1"/>
        <v>84007.24</v>
      </c>
      <c r="N31" s="215"/>
      <c r="O31" s="203">
        <f t="shared" si="5"/>
        <v>70600.149999999994</v>
      </c>
      <c r="P31" s="204">
        <f t="shared" si="2"/>
        <v>70600.149999999994</v>
      </c>
    </row>
    <row r="32" spans="1:16" ht="18" x14ac:dyDescent="0.3">
      <c r="A32" s="2">
        <v>1.22</v>
      </c>
      <c r="B32" s="3"/>
      <c r="C32" s="3"/>
      <c r="D32" s="3"/>
      <c r="E32" s="143" t="s">
        <v>35</v>
      </c>
      <c r="F32" s="3" t="s">
        <v>18</v>
      </c>
      <c r="G32" s="5">
        <v>1</v>
      </c>
      <c r="H32" s="5"/>
      <c r="I32" s="214">
        <f>ANEXO1!Z31</f>
        <v>47643.4</v>
      </c>
      <c r="J32" s="107">
        <f t="shared" si="0"/>
        <v>47643.4</v>
      </c>
      <c r="K32" s="207"/>
      <c r="L32" s="203">
        <f>'ANEXO 2'!Q31</f>
        <v>50229.88</v>
      </c>
      <c r="M32" s="204">
        <f t="shared" si="1"/>
        <v>50229.88</v>
      </c>
      <c r="N32" s="215"/>
      <c r="O32" s="203">
        <f t="shared" si="5"/>
        <v>47643.4</v>
      </c>
      <c r="P32" s="204">
        <f t="shared" si="2"/>
        <v>47643.4</v>
      </c>
    </row>
    <row r="33" spans="1:16" ht="18" x14ac:dyDescent="0.3">
      <c r="A33" s="2">
        <v>1.23</v>
      </c>
      <c r="B33" s="3"/>
      <c r="C33" s="3"/>
      <c r="D33" s="3"/>
      <c r="E33" s="143" t="s">
        <v>36</v>
      </c>
      <c r="F33" s="3" t="s">
        <v>18</v>
      </c>
      <c r="G33" s="5">
        <v>1</v>
      </c>
      <c r="H33" s="5"/>
      <c r="I33" s="214">
        <f>ANEXO1!Z32</f>
        <v>43971.9</v>
      </c>
      <c r="J33" s="107">
        <f t="shared" si="0"/>
        <v>43971.9</v>
      </c>
      <c r="K33" s="207"/>
      <c r="L33" s="203">
        <f>'ANEXO 2'!Q32</f>
        <v>48702.9</v>
      </c>
      <c r="M33" s="204">
        <f t="shared" si="1"/>
        <v>48702.9</v>
      </c>
      <c r="N33" s="215"/>
      <c r="O33" s="203">
        <f t="shared" si="5"/>
        <v>43971.9</v>
      </c>
      <c r="P33" s="204">
        <f t="shared" si="2"/>
        <v>43971.9</v>
      </c>
    </row>
    <row r="34" spans="1:16" ht="18" x14ac:dyDescent="0.3">
      <c r="A34" s="2">
        <v>1.24</v>
      </c>
      <c r="B34" s="3"/>
      <c r="C34" s="3"/>
      <c r="D34" s="3"/>
      <c r="E34" s="143" t="s">
        <v>37</v>
      </c>
      <c r="F34" s="3" t="s">
        <v>18</v>
      </c>
      <c r="G34" s="5">
        <v>1</v>
      </c>
      <c r="H34" s="5"/>
      <c r="I34" s="214">
        <f>ANEXO1!Z33</f>
        <v>44804.55</v>
      </c>
      <c r="J34" s="107">
        <f t="shared" si="0"/>
        <v>44804.55</v>
      </c>
      <c r="K34" s="207"/>
      <c r="L34" s="203">
        <f>'ANEXO 2'!Q33</f>
        <v>50023.92</v>
      </c>
      <c r="M34" s="204">
        <f t="shared" si="1"/>
        <v>50023.92</v>
      </c>
      <c r="N34" s="215"/>
      <c r="O34" s="203">
        <f t="shared" si="5"/>
        <v>44804.55</v>
      </c>
      <c r="P34" s="204">
        <f t="shared" si="2"/>
        <v>44804.55</v>
      </c>
    </row>
    <row r="35" spans="1:16" ht="18" x14ac:dyDescent="0.3">
      <c r="A35" s="2">
        <v>1.25</v>
      </c>
      <c r="B35" s="3"/>
      <c r="C35" s="3"/>
      <c r="D35" s="3"/>
      <c r="E35" s="143" t="s">
        <v>38</v>
      </c>
      <c r="F35" s="3" t="s">
        <v>12</v>
      </c>
      <c r="G35" s="5">
        <v>1</v>
      </c>
      <c r="H35" s="5"/>
      <c r="I35" s="214">
        <f>ANEXO1!Z34</f>
        <v>40000</v>
      </c>
      <c r="J35" s="107">
        <f t="shared" si="0"/>
        <v>40000</v>
      </c>
      <c r="K35" s="207"/>
      <c r="L35" s="203">
        <f>'ANEXO 2'!Q34</f>
        <v>44117.56</v>
      </c>
      <c r="M35" s="204">
        <f t="shared" si="1"/>
        <v>44117.56</v>
      </c>
      <c r="N35" s="215"/>
      <c r="O35" s="203">
        <f t="shared" si="5"/>
        <v>40000</v>
      </c>
      <c r="P35" s="204">
        <f t="shared" si="2"/>
        <v>40000</v>
      </c>
    </row>
    <row r="36" spans="1:16" ht="18" x14ac:dyDescent="0.3">
      <c r="A36" s="2">
        <v>1.26</v>
      </c>
      <c r="B36" s="3"/>
      <c r="C36" s="3"/>
      <c r="D36" s="3"/>
      <c r="E36" s="143" t="s">
        <v>39</v>
      </c>
      <c r="F36" s="3" t="s">
        <v>16</v>
      </c>
      <c r="G36" s="5">
        <v>1</v>
      </c>
      <c r="H36" s="5"/>
      <c r="I36" s="214">
        <f>ANEXO1!Z35</f>
        <v>41488.04</v>
      </c>
      <c r="J36" s="107">
        <f t="shared" si="0"/>
        <v>41488.04</v>
      </c>
      <c r="K36" s="207"/>
      <c r="L36" s="203">
        <f>'ANEXO 2'!Q35</f>
        <v>42024.22</v>
      </c>
      <c r="M36" s="204">
        <f t="shared" si="1"/>
        <v>42024.22</v>
      </c>
      <c r="N36" s="215"/>
      <c r="O36" s="203">
        <f t="shared" si="5"/>
        <v>41488.04</v>
      </c>
      <c r="P36" s="204">
        <f t="shared" si="2"/>
        <v>41488.04</v>
      </c>
    </row>
    <row r="37" spans="1:16" ht="18" x14ac:dyDescent="0.3">
      <c r="A37" s="2">
        <v>1.27</v>
      </c>
      <c r="B37" s="3"/>
      <c r="C37" s="3"/>
      <c r="D37" s="3"/>
      <c r="E37" s="143" t="s">
        <v>40</v>
      </c>
      <c r="F37" s="3" t="s">
        <v>12</v>
      </c>
      <c r="G37" s="5">
        <v>1</v>
      </c>
      <c r="H37" s="5"/>
      <c r="I37" s="218">
        <f>ANEXO1!Z36</f>
        <v>20934.7</v>
      </c>
      <c r="J37" s="107">
        <f t="shared" si="0"/>
        <v>20934.7</v>
      </c>
      <c r="K37" s="207"/>
      <c r="L37" s="203">
        <f>'ANEXO 2'!Q36</f>
        <v>18170.73</v>
      </c>
      <c r="M37" s="204">
        <f t="shared" si="1"/>
        <v>18170.73</v>
      </c>
      <c r="N37" s="215"/>
      <c r="O37" s="203">
        <f>ROUND(AVERAGE(I37,L37),2)</f>
        <v>19552.72</v>
      </c>
      <c r="P37" s="204">
        <f t="shared" si="2"/>
        <v>19552.72</v>
      </c>
    </row>
    <row r="38" spans="1:16" ht="18" x14ac:dyDescent="0.3">
      <c r="A38" s="2">
        <v>1.28</v>
      </c>
      <c r="B38" s="3"/>
      <c r="C38" s="3"/>
      <c r="D38" s="3"/>
      <c r="E38" s="143" t="s">
        <v>41</v>
      </c>
      <c r="F38" s="3" t="s">
        <v>12</v>
      </c>
      <c r="G38" s="5">
        <v>1</v>
      </c>
      <c r="H38" s="5"/>
      <c r="I38" s="218">
        <f>ANEXO1!Z37</f>
        <v>18480.34</v>
      </c>
      <c r="J38" s="107">
        <f t="shared" si="0"/>
        <v>18480.34</v>
      </c>
      <c r="K38" s="207"/>
      <c r="L38" s="203">
        <f>'ANEXO 2'!Q37</f>
        <v>14276.79</v>
      </c>
      <c r="M38" s="204">
        <f t="shared" si="1"/>
        <v>14276.79</v>
      </c>
      <c r="N38" s="215"/>
      <c r="O38" s="203">
        <f>ROUND(AVERAGE(I38,L38),2)</f>
        <v>16378.57</v>
      </c>
      <c r="P38" s="204">
        <f t="shared" si="2"/>
        <v>16378.57</v>
      </c>
    </row>
    <row r="39" spans="1:16" ht="18" x14ac:dyDescent="0.3">
      <c r="A39" s="2">
        <v>1.29</v>
      </c>
      <c r="B39" s="3"/>
      <c r="C39" s="3"/>
      <c r="D39" s="3"/>
      <c r="E39" s="43" t="s">
        <v>42</v>
      </c>
      <c r="F39" s="3" t="s">
        <v>12</v>
      </c>
      <c r="G39" s="5">
        <v>1</v>
      </c>
      <c r="H39" s="5"/>
      <c r="I39" s="218">
        <f>ANEXO1!Z38</f>
        <v>16544.77</v>
      </c>
      <c r="J39" s="107">
        <f t="shared" si="0"/>
        <v>16544.77</v>
      </c>
      <c r="K39" s="207"/>
      <c r="L39" s="203">
        <f>'ANEXO 2'!Q38</f>
        <v>14422.42</v>
      </c>
      <c r="M39" s="204">
        <f t="shared" si="1"/>
        <v>14422.42</v>
      </c>
      <c r="N39" s="215"/>
      <c r="O39" s="203">
        <f>ROUND(AVERAGE(I39,L39),2)</f>
        <v>15483.6</v>
      </c>
      <c r="P39" s="204">
        <f t="shared" si="2"/>
        <v>15483.6</v>
      </c>
    </row>
    <row r="40" spans="1:16" ht="18" x14ac:dyDescent="0.3">
      <c r="A40" s="2">
        <v>1.3</v>
      </c>
      <c r="B40" s="3"/>
      <c r="C40" s="3"/>
      <c r="D40" s="3"/>
      <c r="E40" s="143" t="s">
        <v>43</v>
      </c>
      <c r="F40" s="3" t="s">
        <v>12</v>
      </c>
      <c r="G40" s="5">
        <v>1</v>
      </c>
      <c r="H40" s="5"/>
      <c r="I40" s="214">
        <f>ANEXO1!Z39</f>
        <v>17879.37</v>
      </c>
      <c r="J40" s="107">
        <f t="shared" si="0"/>
        <v>17879.37</v>
      </c>
      <c r="K40" s="207"/>
      <c r="L40" s="203">
        <f>'ANEXO 2'!Q39</f>
        <v>21274.69</v>
      </c>
      <c r="M40" s="204">
        <f t="shared" si="1"/>
        <v>21274.69</v>
      </c>
      <c r="N40" s="215"/>
      <c r="O40" s="203">
        <f>I40</f>
        <v>17879.37</v>
      </c>
      <c r="P40" s="204">
        <f t="shared" si="2"/>
        <v>17879.37</v>
      </c>
    </row>
    <row r="41" spans="1:16" ht="18" x14ac:dyDescent="0.3">
      <c r="A41" s="2">
        <v>1.31</v>
      </c>
      <c r="B41" s="3"/>
      <c r="C41" s="3"/>
      <c r="D41" s="3"/>
      <c r="E41" s="143" t="s">
        <v>44</v>
      </c>
      <c r="F41" s="3" t="s">
        <v>18</v>
      </c>
      <c r="G41" s="5">
        <v>1</v>
      </c>
      <c r="H41" s="5"/>
      <c r="I41" s="214">
        <f>ANEXO1!Z40</f>
        <v>23604.68</v>
      </c>
      <c r="J41" s="107">
        <f t="shared" si="0"/>
        <v>23604.68</v>
      </c>
      <c r="K41" s="207"/>
      <c r="L41" s="203">
        <f>'ANEXO 2'!Q40</f>
        <v>28087.25</v>
      </c>
      <c r="M41" s="204">
        <f t="shared" si="1"/>
        <v>28087.25</v>
      </c>
      <c r="N41" s="215"/>
      <c r="O41" s="203">
        <f t="shared" ref="O41:O42" si="6">I41</f>
        <v>23604.68</v>
      </c>
      <c r="P41" s="204">
        <f t="shared" si="2"/>
        <v>23604.68</v>
      </c>
    </row>
    <row r="42" spans="1:16" ht="18" x14ac:dyDescent="0.3">
      <c r="A42" s="2">
        <v>1.32</v>
      </c>
      <c r="B42" s="3"/>
      <c r="C42" s="3"/>
      <c r="D42" s="3"/>
      <c r="E42" s="143" t="s">
        <v>45</v>
      </c>
      <c r="F42" s="3" t="s">
        <v>12</v>
      </c>
      <c r="G42" s="5">
        <v>1</v>
      </c>
      <c r="H42" s="5"/>
      <c r="I42" s="214">
        <f>ANEXO1!Z41</f>
        <v>26574.27</v>
      </c>
      <c r="J42" s="107">
        <f t="shared" si="0"/>
        <v>26574.27</v>
      </c>
      <c r="K42" s="207"/>
      <c r="L42" s="203">
        <f>'ANEXO 2'!Q41</f>
        <v>31620.77</v>
      </c>
      <c r="M42" s="204">
        <f t="shared" si="1"/>
        <v>31620.77</v>
      </c>
      <c r="N42" s="215"/>
      <c r="O42" s="203">
        <f t="shared" si="6"/>
        <v>26574.27</v>
      </c>
      <c r="P42" s="204">
        <f t="shared" si="2"/>
        <v>26574.27</v>
      </c>
    </row>
    <row r="43" spans="1:16" ht="18" x14ac:dyDescent="0.3">
      <c r="A43" s="144">
        <v>1.33</v>
      </c>
      <c r="B43" s="145"/>
      <c r="C43" s="145"/>
      <c r="D43" s="145"/>
      <c r="E43" s="143" t="s">
        <v>46</v>
      </c>
      <c r="F43" s="3" t="s">
        <v>12</v>
      </c>
      <c r="G43" s="5">
        <v>1</v>
      </c>
      <c r="H43" s="5"/>
      <c r="I43" s="218">
        <f>ANEXO1!Z42</f>
        <v>5325.26</v>
      </c>
      <c r="J43" s="107">
        <f t="shared" si="0"/>
        <v>5325.26</v>
      </c>
      <c r="K43" s="207"/>
      <c r="L43" s="203">
        <f>'ANEXO 2'!Q42</f>
        <v>4482.37</v>
      </c>
      <c r="M43" s="204">
        <f t="shared" si="1"/>
        <v>4482.37</v>
      </c>
      <c r="N43" s="215"/>
      <c r="O43" s="203">
        <f>ROUND(AVERAGE(I43,L43),2)</f>
        <v>4903.82</v>
      </c>
      <c r="P43" s="204">
        <f t="shared" si="2"/>
        <v>4903.82</v>
      </c>
    </row>
    <row r="44" spans="1:16" ht="18" x14ac:dyDescent="0.3">
      <c r="A44" s="144">
        <v>1.34</v>
      </c>
      <c r="B44" s="145"/>
      <c r="C44" s="145"/>
      <c r="D44" s="145"/>
      <c r="E44" s="143" t="s">
        <v>47</v>
      </c>
      <c r="F44" s="3" t="s">
        <v>16</v>
      </c>
      <c r="G44" s="5">
        <v>1</v>
      </c>
      <c r="H44" s="5"/>
      <c r="I44" s="214">
        <f>ANEXO1!Z43</f>
        <v>56472.33</v>
      </c>
      <c r="J44" s="107">
        <f t="shared" si="0"/>
        <v>56472.33</v>
      </c>
      <c r="K44" s="207"/>
      <c r="L44" s="203">
        <f>'ANEXO 2'!Q43</f>
        <v>87134.75</v>
      </c>
      <c r="M44" s="204">
        <f t="shared" si="1"/>
        <v>87134.75</v>
      </c>
      <c r="N44" s="215"/>
      <c r="O44" s="203">
        <f>I44</f>
        <v>56472.33</v>
      </c>
      <c r="P44" s="204">
        <f t="shared" si="2"/>
        <v>56472.33</v>
      </c>
    </row>
    <row r="45" spans="1:16" ht="18" x14ac:dyDescent="0.3">
      <c r="A45" s="144">
        <v>1.35</v>
      </c>
      <c r="B45" s="145"/>
      <c r="C45" s="145"/>
      <c r="D45" s="145"/>
      <c r="E45" s="143" t="s">
        <v>48</v>
      </c>
      <c r="F45" s="3" t="s">
        <v>18</v>
      </c>
      <c r="G45" s="5">
        <v>1</v>
      </c>
      <c r="H45" s="5"/>
      <c r="I45" s="214">
        <f>ANEXO1!Z44</f>
        <v>23903.9</v>
      </c>
      <c r="J45" s="107">
        <f t="shared" si="0"/>
        <v>23903.9</v>
      </c>
      <c r="K45" s="207"/>
      <c r="L45" s="203">
        <f>'ANEXO 2'!Q44</f>
        <v>31216.22</v>
      </c>
      <c r="M45" s="204">
        <f t="shared" si="1"/>
        <v>31216.22</v>
      </c>
      <c r="N45" s="215"/>
      <c r="O45" s="203">
        <f>I45</f>
        <v>23903.9</v>
      </c>
      <c r="P45" s="204">
        <f t="shared" si="2"/>
        <v>23903.9</v>
      </c>
    </row>
    <row r="46" spans="1:16" ht="18" x14ac:dyDescent="0.3">
      <c r="A46" s="144">
        <v>1.36</v>
      </c>
      <c r="B46" s="145"/>
      <c r="C46" s="145"/>
      <c r="D46" s="145"/>
      <c r="E46" s="143" t="s">
        <v>49</v>
      </c>
      <c r="F46" s="3" t="s">
        <v>18</v>
      </c>
      <c r="G46" s="5">
        <v>1</v>
      </c>
      <c r="H46" s="5"/>
      <c r="I46" s="218">
        <f>ANEXO1!Z45</f>
        <v>15252.99</v>
      </c>
      <c r="J46" s="107">
        <f t="shared" si="0"/>
        <v>15252.99</v>
      </c>
      <c r="K46" s="207"/>
      <c r="L46" s="203">
        <f>'ANEXO 2'!Q45</f>
        <v>13454.46</v>
      </c>
      <c r="M46" s="204">
        <f t="shared" si="1"/>
        <v>13454.46</v>
      </c>
      <c r="N46" s="215"/>
      <c r="O46" s="203">
        <f>ROUND(AVERAGE(I46,L46),2)</f>
        <v>14353.73</v>
      </c>
      <c r="P46" s="204">
        <f t="shared" si="2"/>
        <v>14353.73</v>
      </c>
    </row>
    <row r="47" spans="1:16" ht="18" x14ac:dyDescent="0.3">
      <c r="A47" s="144">
        <v>1.37</v>
      </c>
      <c r="B47" s="145"/>
      <c r="C47" s="145"/>
      <c r="D47" s="145"/>
      <c r="E47" s="143" t="s">
        <v>50</v>
      </c>
      <c r="F47" s="3" t="s">
        <v>18</v>
      </c>
      <c r="G47" s="5">
        <v>1</v>
      </c>
      <c r="H47" s="5"/>
      <c r="I47" s="218">
        <f>ANEXO1!Z46</f>
        <v>15680.44</v>
      </c>
      <c r="J47" s="107">
        <f t="shared" si="0"/>
        <v>15680.44</v>
      </c>
      <c r="K47" s="207"/>
      <c r="L47" s="203">
        <f>'ANEXO 2'!Q46</f>
        <v>14132.62</v>
      </c>
      <c r="M47" s="204">
        <f t="shared" si="1"/>
        <v>14132.62</v>
      </c>
      <c r="N47" s="215"/>
      <c r="O47" s="203">
        <f>ROUND(AVERAGE(I47,L47),2)</f>
        <v>14906.53</v>
      </c>
      <c r="P47" s="204">
        <f t="shared" si="2"/>
        <v>14906.53</v>
      </c>
    </row>
    <row r="48" spans="1:16" ht="18" x14ac:dyDescent="0.3">
      <c r="A48" s="144">
        <v>1.38</v>
      </c>
      <c r="B48" s="145"/>
      <c r="C48" s="145"/>
      <c r="D48" s="145"/>
      <c r="E48" s="143" t="s">
        <v>51</v>
      </c>
      <c r="F48" s="3" t="s">
        <v>18</v>
      </c>
      <c r="G48" s="5">
        <v>1</v>
      </c>
      <c r="H48" s="5"/>
      <c r="I48" s="218">
        <f>ANEXO1!Z47</f>
        <v>16035.57</v>
      </c>
      <c r="J48" s="107">
        <f t="shared" si="0"/>
        <v>16035.57</v>
      </c>
      <c r="K48" s="207"/>
      <c r="L48" s="203">
        <f>'ANEXO 2'!Q47</f>
        <v>14696.04</v>
      </c>
      <c r="M48" s="204">
        <f t="shared" si="1"/>
        <v>14696.04</v>
      </c>
      <c r="N48" s="215"/>
      <c r="O48" s="203">
        <f>ROUND(AVERAGE(I48,L48),2)</f>
        <v>15365.81</v>
      </c>
      <c r="P48" s="204">
        <f t="shared" si="2"/>
        <v>15365.81</v>
      </c>
    </row>
    <row r="49" spans="1:16" ht="36" x14ac:dyDescent="0.3">
      <c r="A49" s="144">
        <v>1.39</v>
      </c>
      <c r="B49" s="145"/>
      <c r="C49" s="145"/>
      <c r="D49" s="145"/>
      <c r="E49" s="143" t="s">
        <v>52</v>
      </c>
      <c r="F49" s="3" t="s">
        <v>16</v>
      </c>
      <c r="G49" s="5">
        <v>1</v>
      </c>
      <c r="H49" s="5"/>
      <c r="I49" s="216">
        <f>ANEXO1!Z48</f>
        <v>27090.34</v>
      </c>
      <c r="J49" s="107">
        <f t="shared" si="0"/>
        <v>27090.34</v>
      </c>
      <c r="K49" s="207"/>
      <c r="L49" s="205">
        <f>'ANEXO 2'!Q48</f>
        <v>0</v>
      </c>
      <c r="M49" s="206">
        <f t="shared" si="1"/>
        <v>0</v>
      </c>
      <c r="N49" s="215"/>
      <c r="O49" s="203">
        <f t="shared" ref="O49" si="7">I49</f>
        <v>27090.34</v>
      </c>
      <c r="P49" s="204">
        <f t="shared" si="2"/>
        <v>27090.34</v>
      </c>
    </row>
    <row r="50" spans="1:16" ht="18" x14ac:dyDescent="0.3">
      <c r="A50" s="144">
        <v>1.4</v>
      </c>
      <c r="B50" s="145"/>
      <c r="C50" s="145"/>
      <c r="D50" s="145"/>
      <c r="E50" s="143" t="s">
        <v>53</v>
      </c>
      <c r="F50" s="3" t="s">
        <v>12</v>
      </c>
      <c r="G50" s="5">
        <v>1</v>
      </c>
      <c r="H50" s="5"/>
      <c r="I50" s="214">
        <f>ANEXO1!Z49</f>
        <v>16011.36</v>
      </c>
      <c r="J50" s="107">
        <f t="shared" si="0"/>
        <v>16011.36</v>
      </c>
      <c r="K50" s="207"/>
      <c r="L50" s="203">
        <f>'ANEXO 2'!Q49</f>
        <v>24458.1</v>
      </c>
      <c r="M50" s="204">
        <f t="shared" si="1"/>
        <v>24458.1</v>
      </c>
      <c r="N50" s="215"/>
      <c r="O50" s="203">
        <f>I50</f>
        <v>16011.36</v>
      </c>
      <c r="P50" s="204">
        <f t="shared" si="2"/>
        <v>16011.36</v>
      </c>
    </row>
    <row r="51" spans="1:16" ht="18" x14ac:dyDescent="0.3">
      <c r="A51" s="144">
        <v>1.41</v>
      </c>
      <c r="B51" s="145"/>
      <c r="C51" s="145"/>
      <c r="D51" s="145"/>
      <c r="E51" s="143" t="s">
        <v>54</v>
      </c>
      <c r="F51" s="3" t="s">
        <v>12</v>
      </c>
      <c r="G51" s="5">
        <v>1</v>
      </c>
      <c r="H51" s="5"/>
      <c r="I51" s="214">
        <f>ANEXO1!Z50</f>
        <v>30414.560000000001</v>
      </c>
      <c r="J51" s="107">
        <f t="shared" si="0"/>
        <v>30414.560000000001</v>
      </c>
      <c r="K51" s="207"/>
      <c r="L51" s="203">
        <f>'ANEXO 2'!Q50</f>
        <v>34657.07</v>
      </c>
      <c r="M51" s="204">
        <f t="shared" si="1"/>
        <v>34657.07</v>
      </c>
      <c r="N51" s="215"/>
      <c r="O51" s="203">
        <f t="shared" ref="O51:O53" si="8">I51</f>
        <v>30414.560000000001</v>
      </c>
      <c r="P51" s="204">
        <f t="shared" si="2"/>
        <v>30414.560000000001</v>
      </c>
    </row>
    <row r="52" spans="1:16" ht="18" x14ac:dyDescent="0.3">
      <c r="A52" s="144">
        <v>1.42</v>
      </c>
      <c r="B52" s="145"/>
      <c r="C52" s="145"/>
      <c r="D52" s="145"/>
      <c r="E52" s="143" t="s">
        <v>55</v>
      </c>
      <c r="F52" s="3" t="s">
        <v>12</v>
      </c>
      <c r="G52" s="5">
        <v>1</v>
      </c>
      <c r="H52" s="5"/>
      <c r="I52" s="214">
        <f>ANEXO1!Z51</f>
        <v>67112.53</v>
      </c>
      <c r="J52" s="107">
        <f t="shared" si="0"/>
        <v>67112.53</v>
      </c>
      <c r="K52" s="207"/>
      <c r="L52" s="203">
        <f>'ANEXO 2'!Q51</f>
        <v>104650.84</v>
      </c>
      <c r="M52" s="204">
        <f t="shared" si="1"/>
        <v>104650.84</v>
      </c>
      <c r="N52" s="215"/>
      <c r="O52" s="203">
        <f t="shared" si="8"/>
        <v>67112.53</v>
      </c>
      <c r="P52" s="204">
        <f t="shared" si="2"/>
        <v>67112.53</v>
      </c>
    </row>
    <row r="53" spans="1:16" ht="18" x14ac:dyDescent="0.3">
      <c r="A53" s="144">
        <v>1.43</v>
      </c>
      <c r="B53" s="145"/>
      <c r="C53" s="145"/>
      <c r="D53" s="145"/>
      <c r="E53" s="143" t="s">
        <v>56</v>
      </c>
      <c r="F53" s="3" t="s">
        <v>18</v>
      </c>
      <c r="G53" s="5">
        <v>1</v>
      </c>
      <c r="H53" s="5"/>
      <c r="I53" s="214">
        <f>ANEXO1!Z52</f>
        <v>32711.26</v>
      </c>
      <c r="J53" s="107">
        <f t="shared" si="0"/>
        <v>32711.26</v>
      </c>
      <c r="K53" s="207"/>
      <c r="L53" s="203">
        <f>'ANEXO 2'!Q52</f>
        <v>38923.19</v>
      </c>
      <c r="M53" s="204">
        <f t="shared" si="1"/>
        <v>38923.19</v>
      </c>
      <c r="N53" s="215"/>
      <c r="O53" s="203">
        <f t="shared" si="8"/>
        <v>32711.26</v>
      </c>
      <c r="P53" s="204">
        <f t="shared" si="2"/>
        <v>32711.26</v>
      </c>
    </row>
    <row r="54" spans="1:16" ht="18" x14ac:dyDescent="0.3">
      <c r="A54" s="144">
        <v>1.44</v>
      </c>
      <c r="B54" s="145"/>
      <c r="C54" s="145"/>
      <c r="D54" s="145"/>
      <c r="E54" s="43" t="s">
        <v>57</v>
      </c>
      <c r="F54" s="3" t="s">
        <v>18</v>
      </c>
      <c r="G54" s="5">
        <v>1</v>
      </c>
      <c r="H54" s="5"/>
      <c r="I54" s="216">
        <f>ANEXO1!Z53</f>
        <v>81336.34</v>
      </c>
      <c r="J54" s="107">
        <f t="shared" si="0"/>
        <v>81336.34</v>
      </c>
      <c r="K54" s="207"/>
      <c r="L54" s="205">
        <f>'ANEXO 2'!Q53</f>
        <v>0</v>
      </c>
      <c r="M54" s="206">
        <f t="shared" si="1"/>
        <v>0</v>
      </c>
      <c r="N54" s="215"/>
      <c r="O54" s="203">
        <f t="shared" ref="O54:O57" si="9">I54</f>
        <v>81336.34</v>
      </c>
      <c r="P54" s="204">
        <f t="shared" si="2"/>
        <v>81336.34</v>
      </c>
    </row>
    <row r="55" spans="1:16" ht="18" x14ac:dyDescent="0.3">
      <c r="A55" s="144">
        <v>1.45</v>
      </c>
      <c r="B55" s="145"/>
      <c r="C55" s="145"/>
      <c r="D55" s="145"/>
      <c r="E55" s="43" t="s">
        <v>58</v>
      </c>
      <c r="F55" s="3" t="s">
        <v>18</v>
      </c>
      <c r="G55" s="5">
        <v>1</v>
      </c>
      <c r="H55" s="5"/>
      <c r="I55" s="216">
        <f>ANEXO1!Z54</f>
        <v>38462.300000000003</v>
      </c>
      <c r="J55" s="107">
        <f t="shared" si="0"/>
        <v>38462.300000000003</v>
      </c>
      <c r="K55" s="207"/>
      <c r="L55" s="205">
        <f>'ANEXO 2'!Q54</f>
        <v>0</v>
      </c>
      <c r="M55" s="206">
        <f t="shared" si="1"/>
        <v>0</v>
      </c>
      <c r="N55" s="215"/>
      <c r="O55" s="203">
        <f t="shared" si="9"/>
        <v>38462.300000000003</v>
      </c>
      <c r="P55" s="204">
        <f t="shared" si="2"/>
        <v>38462.300000000003</v>
      </c>
    </row>
    <row r="56" spans="1:16" ht="18" x14ac:dyDescent="0.3">
      <c r="A56" s="144">
        <v>1.46</v>
      </c>
      <c r="B56" s="145"/>
      <c r="C56" s="145"/>
      <c r="D56" s="145"/>
      <c r="E56" s="43" t="s">
        <v>59</v>
      </c>
      <c r="F56" s="3" t="s">
        <v>12</v>
      </c>
      <c r="G56" s="5">
        <v>1</v>
      </c>
      <c r="H56" s="5"/>
      <c r="I56" s="216">
        <f>ANEXO1!Z55</f>
        <v>15058.64</v>
      </c>
      <c r="J56" s="107">
        <f t="shared" si="0"/>
        <v>15058.64</v>
      </c>
      <c r="K56" s="207"/>
      <c r="L56" s="205">
        <f>'ANEXO 2'!Q55</f>
        <v>0</v>
      </c>
      <c r="M56" s="206">
        <f t="shared" si="1"/>
        <v>0</v>
      </c>
      <c r="N56" s="215"/>
      <c r="O56" s="203">
        <f t="shared" si="9"/>
        <v>15058.64</v>
      </c>
      <c r="P56" s="204">
        <f t="shared" si="2"/>
        <v>15058.64</v>
      </c>
    </row>
    <row r="57" spans="1:16" ht="18" x14ac:dyDescent="0.3">
      <c r="A57" s="144">
        <v>1.47</v>
      </c>
      <c r="B57" s="145"/>
      <c r="C57" s="145"/>
      <c r="D57" s="145"/>
      <c r="E57" s="143" t="s">
        <v>60</v>
      </c>
      <c r="F57" s="3" t="s">
        <v>16</v>
      </c>
      <c r="G57" s="5">
        <v>1</v>
      </c>
      <c r="H57" s="5"/>
      <c r="I57" s="216">
        <f>ANEXO1!Z56</f>
        <v>19568.990000000002</v>
      </c>
      <c r="J57" s="107">
        <f t="shared" si="0"/>
        <v>19568.990000000002</v>
      </c>
      <c r="K57" s="207"/>
      <c r="L57" s="205">
        <f>'ANEXO 2'!Q56</f>
        <v>0</v>
      </c>
      <c r="M57" s="206">
        <f t="shared" si="1"/>
        <v>0</v>
      </c>
      <c r="N57" s="215"/>
      <c r="O57" s="203">
        <f t="shared" si="9"/>
        <v>19568.990000000002</v>
      </c>
      <c r="P57" s="204">
        <f t="shared" si="2"/>
        <v>19568.990000000002</v>
      </c>
    </row>
    <row r="58" spans="1:16" ht="18" x14ac:dyDescent="0.3">
      <c r="A58" s="144">
        <v>1.48</v>
      </c>
      <c r="B58" s="145"/>
      <c r="C58" s="145"/>
      <c r="D58" s="145"/>
      <c r="E58" s="143" t="s">
        <v>61</v>
      </c>
      <c r="F58" s="3" t="s">
        <v>18</v>
      </c>
      <c r="G58" s="5">
        <v>1</v>
      </c>
      <c r="H58" s="5"/>
      <c r="I58" s="214">
        <f>ANEXO1!Z57</f>
        <v>73660.61</v>
      </c>
      <c r="J58" s="107">
        <f t="shared" si="0"/>
        <v>73660.61</v>
      </c>
      <c r="K58" s="207"/>
      <c r="L58" s="203">
        <f>'ANEXO 2'!Q57</f>
        <v>122372.89</v>
      </c>
      <c r="M58" s="204">
        <f t="shared" si="1"/>
        <v>122372.89</v>
      </c>
      <c r="N58" s="215"/>
      <c r="O58" s="203">
        <f>I58</f>
        <v>73660.61</v>
      </c>
      <c r="P58" s="204">
        <f t="shared" si="2"/>
        <v>73660.61</v>
      </c>
    </row>
    <row r="59" spans="1:16" ht="18" x14ac:dyDescent="0.3">
      <c r="A59" s="144">
        <v>1.49</v>
      </c>
      <c r="B59" s="145"/>
      <c r="C59" s="145"/>
      <c r="D59" s="145"/>
      <c r="E59" s="143" t="s">
        <v>62</v>
      </c>
      <c r="F59" s="3" t="s">
        <v>18</v>
      </c>
      <c r="G59" s="5">
        <v>1</v>
      </c>
      <c r="H59" s="5"/>
      <c r="I59" s="214">
        <f>ANEXO1!Z58</f>
        <v>48400.01</v>
      </c>
      <c r="J59" s="107">
        <f t="shared" si="0"/>
        <v>48400.01</v>
      </c>
      <c r="K59" s="207"/>
      <c r="L59" s="203">
        <f>'ANEXO 2'!Q58</f>
        <v>51430.27</v>
      </c>
      <c r="M59" s="204">
        <f t="shared" si="1"/>
        <v>51430.27</v>
      </c>
      <c r="N59" s="215"/>
      <c r="O59" s="203">
        <f>I59</f>
        <v>48400.01</v>
      </c>
      <c r="P59" s="204">
        <f t="shared" si="2"/>
        <v>48400.01</v>
      </c>
    </row>
    <row r="60" spans="1:16" ht="36" x14ac:dyDescent="0.3">
      <c r="A60" s="144">
        <v>1.5</v>
      </c>
      <c r="B60" s="145"/>
      <c r="C60" s="145"/>
      <c r="D60" s="145"/>
      <c r="E60" s="43" t="s">
        <v>63</v>
      </c>
      <c r="F60" s="3" t="s">
        <v>64</v>
      </c>
      <c r="G60" s="5">
        <v>1</v>
      </c>
      <c r="H60" s="5"/>
      <c r="I60" s="216">
        <f>ANEXO1!Z59</f>
        <v>164100.28</v>
      </c>
      <c r="J60" s="107">
        <f t="shared" si="0"/>
        <v>164100.28</v>
      </c>
      <c r="K60" s="207"/>
      <c r="L60" s="205">
        <f>'ANEXO 2'!Q59</f>
        <v>0</v>
      </c>
      <c r="M60" s="206">
        <f t="shared" si="1"/>
        <v>0</v>
      </c>
      <c r="N60" s="215"/>
      <c r="O60" s="203">
        <f t="shared" ref="O60:O64" si="10">I60</f>
        <v>164100.28</v>
      </c>
      <c r="P60" s="204">
        <f t="shared" si="2"/>
        <v>164100.28</v>
      </c>
    </row>
    <row r="61" spans="1:16" ht="18" x14ac:dyDescent="0.3">
      <c r="A61" s="144">
        <v>1.51</v>
      </c>
      <c r="B61" s="145"/>
      <c r="C61" s="145"/>
      <c r="D61" s="145"/>
      <c r="E61" s="43" t="s">
        <v>65</v>
      </c>
      <c r="F61" s="3" t="s">
        <v>12</v>
      </c>
      <c r="G61" s="5">
        <v>1</v>
      </c>
      <c r="H61" s="5"/>
      <c r="I61" s="216">
        <f>ANEXO1!Z60</f>
        <v>40830.120000000003</v>
      </c>
      <c r="J61" s="107">
        <f t="shared" si="0"/>
        <v>40830.120000000003</v>
      </c>
      <c r="K61" s="207"/>
      <c r="L61" s="205">
        <f>'ANEXO 2'!Q60</f>
        <v>0</v>
      </c>
      <c r="M61" s="206">
        <f t="shared" si="1"/>
        <v>0</v>
      </c>
      <c r="N61" s="215"/>
      <c r="O61" s="203">
        <f t="shared" si="10"/>
        <v>40830.120000000003</v>
      </c>
      <c r="P61" s="204">
        <f t="shared" si="2"/>
        <v>40830.120000000003</v>
      </c>
    </row>
    <row r="62" spans="1:16" ht="18" x14ac:dyDescent="0.3">
      <c r="A62" s="144">
        <v>1.52</v>
      </c>
      <c r="B62" s="145"/>
      <c r="C62" s="145"/>
      <c r="D62" s="145"/>
      <c r="E62" s="43" t="s">
        <v>66</v>
      </c>
      <c r="F62" s="3" t="s">
        <v>12</v>
      </c>
      <c r="G62" s="5">
        <v>1</v>
      </c>
      <c r="H62" s="5"/>
      <c r="I62" s="216">
        <f>ANEXO1!Z61</f>
        <v>48502.53</v>
      </c>
      <c r="J62" s="107">
        <f t="shared" si="0"/>
        <v>48502.53</v>
      </c>
      <c r="K62" s="207"/>
      <c r="L62" s="205">
        <f>'ANEXO 2'!Q61</f>
        <v>0</v>
      </c>
      <c r="M62" s="206">
        <f t="shared" si="1"/>
        <v>0</v>
      </c>
      <c r="N62" s="215"/>
      <c r="O62" s="203">
        <f t="shared" si="10"/>
        <v>48502.53</v>
      </c>
      <c r="P62" s="204">
        <f t="shared" si="2"/>
        <v>48502.53</v>
      </c>
    </row>
    <row r="63" spans="1:16" ht="18" x14ac:dyDescent="0.3">
      <c r="A63" s="144">
        <v>1.53</v>
      </c>
      <c r="B63" s="145"/>
      <c r="C63" s="145"/>
      <c r="D63" s="145"/>
      <c r="E63" s="43" t="s">
        <v>67</v>
      </c>
      <c r="F63" s="3" t="s">
        <v>12</v>
      </c>
      <c r="G63" s="5">
        <v>1</v>
      </c>
      <c r="H63" s="5"/>
      <c r="I63" s="216">
        <f>ANEXO1!Z62</f>
        <v>53097.06</v>
      </c>
      <c r="J63" s="107">
        <f t="shared" si="0"/>
        <v>53097.06</v>
      </c>
      <c r="K63" s="207"/>
      <c r="L63" s="205">
        <f>'ANEXO 2'!Q62</f>
        <v>0</v>
      </c>
      <c r="M63" s="206">
        <f t="shared" si="1"/>
        <v>0</v>
      </c>
      <c r="N63" s="215"/>
      <c r="O63" s="203">
        <f t="shared" si="10"/>
        <v>53097.06</v>
      </c>
      <c r="P63" s="204">
        <f t="shared" si="2"/>
        <v>53097.06</v>
      </c>
    </row>
    <row r="64" spans="1:16" ht="54" x14ac:dyDescent="0.3">
      <c r="A64" s="144">
        <v>1.54</v>
      </c>
      <c r="B64" s="145"/>
      <c r="C64" s="145"/>
      <c r="D64" s="145"/>
      <c r="E64" s="43" t="s">
        <v>68</v>
      </c>
      <c r="F64" s="3" t="s">
        <v>16</v>
      </c>
      <c r="G64" s="5">
        <v>1</v>
      </c>
      <c r="H64" s="5"/>
      <c r="I64" s="216">
        <f>ANEXO1!Z63</f>
        <v>43223.91</v>
      </c>
      <c r="J64" s="107">
        <f t="shared" si="0"/>
        <v>43223.91</v>
      </c>
      <c r="K64" s="207"/>
      <c r="L64" s="205">
        <f>'ANEXO 2'!Q63</f>
        <v>0</v>
      </c>
      <c r="M64" s="206">
        <f t="shared" si="1"/>
        <v>0</v>
      </c>
      <c r="N64" s="215"/>
      <c r="O64" s="203">
        <f t="shared" si="10"/>
        <v>43223.91</v>
      </c>
      <c r="P64" s="204">
        <f t="shared" si="2"/>
        <v>43223.91</v>
      </c>
    </row>
    <row r="65" spans="1:16" ht="18" x14ac:dyDescent="0.3">
      <c r="A65" s="144">
        <v>1.55</v>
      </c>
      <c r="B65" s="145"/>
      <c r="C65" s="145"/>
      <c r="D65" s="145"/>
      <c r="E65" s="143" t="s">
        <v>69</v>
      </c>
      <c r="F65" s="3" t="s">
        <v>16</v>
      </c>
      <c r="G65" s="5">
        <v>1</v>
      </c>
      <c r="H65" s="5"/>
      <c r="I65" s="214">
        <f>ANEXO1!Z64</f>
        <v>12664.66</v>
      </c>
      <c r="J65" s="107">
        <f t="shared" si="0"/>
        <v>12664.66</v>
      </c>
      <c r="K65" s="207"/>
      <c r="L65" s="203">
        <f>'ANEXO 2'!Q64</f>
        <v>15069.7</v>
      </c>
      <c r="M65" s="204">
        <f t="shared" si="1"/>
        <v>15069.7</v>
      </c>
      <c r="N65" s="215"/>
      <c r="O65" s="203">
        <f>I65</f>
        <v>12664.66</v>
      </c>
      <c r="P65" s="204">
        <f t="shared" si="2"/>
        <v>12664.66</v>
      </c>
    </row>
    <row r="66" spans="1:16" ht="18" x14ac:dyDescent="0.3">
      <c r="A66" s="144">
        <v>1.56</v>
      </c>
      <c r="B66" s="145"/>
      <c r="C66" s="145"/>
      <c r="D66" s="145"/>
      <c r="E66" s="143" t="s">
        <v>70</v>
      </c>
      <c r="F66" s="3" t="s">
        <v>16</v>
      </c>
      <c r="G66" s="5">
        <v>1</v>
      </c>
      <c r="H66" s="5"/>
      <c r="I66" s="214">
        <f>ANEXO1!Z65</f>
        <v>14135.99</v>
      </c>
      <c r="J66" s="107">
        <f t="shared" si="0"/>
        <v>14135.99</v>
      </c>
      <c r="K66" s="207"/>
      <c r="L66" s="203">
        <f>'ANEXO 2'!Q65</f>
        <v>20789.240000000002</v>
      </c>
      <c r="M66" s="204">
        <f t="shared" si="1"/>
        <v>20789.240000000002</v>
      </c>
      <c r="N66" s="215"/>
      <c r="O66" s="203">
        <f t="shared" ref="O66:O67" si="11">I66</f>
        <v>14135.99</v>
      </c>
      <c r="P66" s="204">
        <f t="shared" si="2"/>
        <v>14135.99</v>
      </c>
    </row>
    <row r="67" spans="1:16" ht="18" x14ac:dyDescent="0.3">
      <c r="A67" s="144">
        <v>1.57</v>
      </c>
      <c r="B67" s="145"/>
      <c r="C67" s="145"/>
      <c r="D67" s="145"/>
      <c r="E67" s="143" t="s">
        <v>71</v>
      </c>
      <c r="F67" s="3" t="s">
        <v>18</v>
      </c>
      <c r="G67" s="5">
        <v>1</v>
      </c>
      <c r="H67" s="5"/>
      <c r="I67" s="214">
        <f>ANEXO1!Z66</f>
        <v>27090.34</v>
      </c>
      <c r="J67" s="107">
        <f t="shared" si="0"/>
        <v>27090.34</v>
      </c>
      <c r="K67" s="207"/>
      <c r="L67" s="203">
        <f>'ANEXO 2'!Q66</f>
        <v>27272.27</v>
      </c>
      <c r="M67" s="204">
        <f t="shared" si="1"/>
        <v>27272.27</v>
      </c>
      <c r="N67" s="215"/>
      <c r="O67" s="203">
        <f t="shared" si="11"/>
        <v>27090.34</v>
      </c>
      <c r="P67" s="204">
        <f t="shared" si="2"/>
        <v>27090.34</v>
      </c>
    </row>
    <row r="68" spans="1:16" ht="18" x14ac:dyDescent="0.3">
      <c r="A68" s="144">
        <v>1.58</v>
      </c>
      <c r="B68" s="145"/>
      <c r="C68" s="145"/>
      <c r="D68" s="145"/>
      <c r="E68" s="143" t="s">
        <v>72</v>
      </c>
      <c r="F68" s="3" t="s">
        <v>18</v>
      </c>
      <c r="G68" s="5">
        <v>1</v>
      </c>
      <c r="H68" s="5"/>
      <c r="I68" s="216">
        <f>ANEXO1!Z67</f>
        <v>125586.38</v>
      </c>
      <c r="J68" s="107">
        <f t="shared" si="0"/>
        <v>125586.38</v>
      </c>
      <c r="K68" s="207"/>
      <c r="L68" s="205">
        <f>'ANEXO 2'!Q67</f>
        <v>0</v>
      </c>
      <c r="M68" s="206">
        <f t="shared" si="1"/>
        <v>0</v>
      </c>
      <c r="N68" s="215"/>
      <c r="O68" s="203">
        <f t="shared" ref="O68:O78" si="12">I68</f>
        <v>125586.38</v>
      </c>
      <c r="P68" s="204">
        <f t="shared" si="2"/>
        <v>125586.38</v>
      </c>
    </row>
    <row r="69" spans="1:16" ht="54" x14ac:dyDescent="0.3">
      <c r="A69" s="144">
        <v>1.59</v>
      </c>
      <c r="B69" s="145"/>
      <c r="C69" s="145"/>
      <c r="D69" s="145"/>
      <c r="E69" s="43" t="s">
        <v>73</v>
      </c>
      <c r="F69" s="3" t="s">
        <v>12</v>
      </c>
      <c r="G69" s="5">
        <v>1</v>
      </c>
      <c r="H69" s="5"/>
      <c r="I69" s="216">
        <f>ANEXO1!Z68</f>
        <v>163767</v>
      </c>
      <c r="J69" s="107">
        <f t="shared" si="0"/>
        <v>163767</v>
      </c>
      <c r="K69" s="207"/>
      <c r="L69" s="205">
        <f>'ANEXO 2'!Q68</f>
        <v>0</v>
      </c>
      <c r="M69" s="206">
        <f t="shared" si="1"/>
        <v>0</v>
      </c>
      <c r="N69" s="215"/>
      <c r="O69" s="203">
        <f t="shared" si="12"/>
        <v>163767</v>
      </c>
      <c r="P69" s="204">
        <f t="shared" si="2"/>
        <v>163767</v>
      </c>
    </row>
    <row r="70" spans="1:16" ht="36" x14ac:dyDescent="0.3">
      <c r="A70" s="144">
        <v>1.6</v>
      </c>
      <c r="B70" s="145"/>
      <c r="C70" s="145"/>
      <c r="D70" s="145"/>
      <c r="E70" s="43" t="s">
        <v>74</v>
      </c>
      <c r="F70" s="3" t="s">
        <v>12</v>
      </c>
      <c r="G70" s="5">
        <v>1</v>
      </c>
      <c r="H70" s="5"/>
      <c r="I70" s="216">
        <f>ANEXO1!Z69</f>
        <v>57921.63</v>
      </c>
      <c r="J70" s="107">
        <f t="shared" si="0"/>
        <v>57921.63</v>
      </c>
      <c r="K70" s="207"/>
      <c r="L70" s="205">
        <f>'ANEXO 2'!Q69</f>
        <v>0</v>
      </c>
      <c r="M70" s="206">
        <f t="shared" si="1"/>
        <v>0</v>
      </c>
      <c r="N70" s="215"/>
      <c r="O70" s="203">
        <f t="shared" si="12"/>
        <v>57921.63</v>
      </c>
      <c r="P70" s="204">
        <f t="shared" si="2"/>
        <v>57921.63</v>
      </c>
    </row>
    <row r="71" spans="1:16" ht="54" x14ac:dyDescent="0.3">
      <c r="A71" s="144">
        <v>1.61</v>
      </c>
      <c r="B71" s="145"/>
      <c r="C71" s="145"/>
      <c r="D71" s="145"/>
      <c r="E71" s="43" t="s">
        <v>75</v>
      </c>
      <c r="F71" s="3" t="s">
        <v>12</v>
      </c>
      <c r="G71" s="5">
        <v>1</v>
      </c>
      <c r="H71" s="5"/>
      <c r="I71" s="216">
        <f>ANEXO1!Z70</f>
        <v>9051.27</v>
      </c>
      <c r="J71" s="107">
        <f t="shared" si="0"/>
        <v>9051.27</v>
      </c>
      <c r="K71" s="207"/>
      <c r="L71" s="205">
        <f>'ANEXO 2'!Q70</f>
        <v>0</v>
      </c>
      <c r="M71" s="206">
        <f t="shared" si="1"/>
        <v>0</v>
      </c>
      <c r="N71" s="215"/>
      <c r="O71" s="203">
        <f t="shared" si="12"/>
        <v>9051.27</v>
      </c>
      <c r="P71" s="204">
        <f t="shared" si="2"/>
        <v>9051.27</v>
      </c>
    </row>
    <row r="72" spans="1:16" ht="54" x14ac:dyDescent="0.3">
      <c r="A72" s="144">
        <v>1.62</v>
      </c>
      <c r="B72" s="145"/>
      <c r="C72" s="145"/>
      <c r="D72" s="145"/>
      <c r="E72" s="43" t="s">
        <v>76</v>
      </c>
      <c r="F72" s="3" t="s">
        <v>16</v>
      </c>
      <c r="G72" s="5">
        <v>1</v>
      </c>
      <c r="H72" s="5"/>
      <c r="I72" s="216">
        <f>ANEXO1!Z71</f>
        <v>50809.55</v>
      </c>
      <c r="J72" s="107">
        <f t="shared" si="0"/>
        <v>50809.55</v>
      </c>
      <c r="K72" s="207"/>
      <c r="L72" s="205">
        <f>'ANEXO 2'!Q71</f>
        <v>0</v>
      </c>
      <c r="M72" s="206">
        <f t="shared" si="1"/>
        <v>0</v>
      </c>
      <c r="N72" s="215"/>
      <c r="O72" s="203">
        <f t="shared" si="12"/>
        <v>50809.55</v>
      </c>
      <c r="P72" s="204">
        <f t="shared" si="2"/>
        <v>50809.55</v>
      </c>
    </row>
    <row r="73" spans="1:16" ht="90" x14ac:dyDescent="0.3">
      <c r="A73" s="144">
        <v>1.63</v>
      </c>
      <c r="B73" s="145"/>
      <c r="C73" s="145"/>
      <c r="D73" s="145"/>
      <c r="E73" s="43" t="s">
        <v>77</v>
      </c>
      <c r="F73" s="3" t="s">
        <v>64</v>
      </c>
      <c r="G73" s="5">
        <v>1</v>
      </c>
      <c r="H73" s="5"/>
      <c r="I73" s="216">
        <f>ANEXO1!Z72</f>
        <v>71705.399999999994</v>
      </c>
      <c r="J73" s="107">
        <f t="shared" si="0"/>
        <v>71705.399999999994</v>
      </c>
      <c r="K73" s="207"/>
      <c r="L73" s="205">
        <f>'ANEXO 2'!Q72</f>
        <v>0</v>
      </c>
      <c r="M73" s="206">
        <f t="shared" si="1"/>
        <v>0</v>
      </c>
      <c r="N73" s="215"/>
      <c r="O73" s="203">
        <f t="shared" si="12"/>
        <v>71705.399999999994</v>
      </c>
      <c r="P73" s="204">
        <f t="shared" si="2"/>
        <v>71705.399999999994</v>
      </c>
    </row>
    <row r="74" spans="1:16" ht="54" x14ac:dyDescent="0.3">
      <c r="A74" s="144">
        <v>1.64</v>
      </c>
      <c r="B74" s="145"/>
      <c r="C74" s="145"/>
      <c r="D74" s="145"/>
      <c r="E74" s="43" t="s">
        <v>78</v>
      </c>
      <c r="F74" s="3" t="s">
        <v>12</v>
      </c>
      <c r="G74" s="5">
        <v>1</v>
      </c>
      <c r="H74" s="5"/>
      <c r="I74" s="216">
        <f>ANEXO1!Z73</f>
        <v>11781.92</v>
      </c>
      <c r="J74" s="107">
        <f t="shared" si="0"/>
        <v>11781.92</v>
      </c>
      <c r="K74" s="207"/>
      <c r="L74" s="205">
        <f>'ANEXO 2'!Q73</f>
        <v>0</v>
      </c>
      <c r="M74" s="206">
        <f t="shared" si="1"/>
        <v>0</v>
      </c>
      <c r="N74" s="215"/>
      <c r="O74" s="203">
        <f t="shared" si="12"/>
        <v>11781.92</v>
      </c>
      <c r="P74" s="204">
        <f t="shared" si="2"/>
        <v>11781.92</v>
      </c>
    </row>
    <row r="75" spans="1:16" ht="108" x14ac:dyDescent="0.3">
      <c r="A75" s="144">
        <v>1.65</v>
      </c>
      <c r="B75" s="145"/>
      <c r="C75" s="145"/>
      <c r="D75" s="145"/>
      <c r="E75" s="43" t="s">
        <v>79</v>
      </c>
      <c r="F75" s="3" t="s">
        <v>16</v>
      </c>
      <c r="G75" s="5">
        <v>1</v>
      </c>
      <c r="H75" s="5"/>
      <c r="I75" s="216">
        <f>ANEXO1!Z74</f>
        <v>179263.5</v>
      </c>
      <c r="J75" s="107">
        <f t="shared" si="0"/>
        <v>179263.5</v>
      </c>
      <c r="K75" s="207"/>
      <c r="L75" s="205">
        <f>'ANEXO 2'!Q74</f>
        <v>0</v>
      </c>
      <c r="M75" s="206">
        <f t="shared" si="1"/>
        <v>0</v>
      </c>
      <c r="N75" s="215"/>
      <c r="O75" s="203">
        <f t="shared" si="12"/>
        <v>179263.5</v>
      </c>
      <c r="P75" s="204">
        <f t="shared" si="2"/>
        <v>179263.5</v>
      </c>
    </row>
    <row r="76" spans="1:16" ht="54" x14ac:dyDescent="0.3">
      <c r="A76" s="144">
        <v>1.66</v>
      </c>
      <c r="B76" s="145"/>
      <c r="C76" s="145"/>
      <c r="D76" s="145"/>
      <c r="E76" s="43" t="s">
        <v>80</v>
      </c>
      <c r="F76" s="3" t="s">
        <v>12</v>
      </c>
      <c r="G76" s="5">
        <v>1</v>
      </c>
      <c r="H76" s="5"/>
      <c r="I76" s="216">
        <f>ANEXO1!Z75</f>
        <v>30000</v>
      </c>
      <c r="J76" s="107">
        <f t="shared" ref="J76:J139" si="13">I76</f>
        <v>30000</v>
      </c>
      <c r="K76" s="207"/>
      <c r="L76" s="205">
        <f>'ANEXO 2'!Q75</f>
        <v>0</v>
      </c>
      <c r="M76" s="206">
        <f t="shared" ref="M76:M78" si="14">ROUND((L76*$G76),2)</f>
        <v>0</v>
      </c>
      <c r="N76" s="215"/>
      <c r="O76" s="203">
        <f t="shared" si="12"/>
        <v>30000</v>
      </c>
      <c r="P76" s="204">
        <f t="shared" ref="P76:P78" si="15">ROUND((O76*$G76),2)</f>
        <v>30000</v>
      </c>
    </row>
    <row r="77" spans="1:16" ht="72" x14ac:dyDescent="0.3">
      <c r="A77" s="144">
        <v>1.67</v>
      </c>
      <c r="B77" s="145"/>
      <c r="C77" s="145"/>
      <c r="D77" s="145" t="s">
        <v>81</v>
      </c>
      <c r="E77" s="43" t="s">
        <v>82</v>
      </c>
      <c r="F77" s="3" t="s">
        <v>64</v>
      </c>
      <c r="G77" s="5">
        <v>1</v>
      </c>
      <c r="H77" s="5"/>
      <c r="I77" s="216">
        <f>ANEXO1!Z76</f>
        <v>13408.35</v>
      </c>
      <c r="J77" s="107">
        <f t="shared" si="13"/>
        <v>13408.35</v>
      </c>
      <c r="K77" s="207"/>
      <c r="L77" s="205">
        <f>'ANEXO 2'!Q76</f>
        <v>0</v>
      </c>
      <c r="M77" s="206">
        <f t="shared" si="14"/>
        <v>0</v>
      </c>
      <c r="N77" s="215"/>
      <c r="O77" s="203">
        <f t="shared" si="12"/>
        <v>13408.35</v>
      </c>
      <c r="P77" s="204">
        <f t="shared" si="15"/>
        <v>13408.35</v>
      </c>
    </row>
    <row r="78" spans="1:16" ht="90" x14ac:dyDescent="0.3">
      <c r="A78" s="144">
        <v>1.68</v>
      </c>
      <c r="B78" s="145"/>
      <c r="C78" s="145"/>
      <c r="D78" s="145"/>
      <c r="E78" s="43" t="s">
        <v>83</v>
      </c>
      <c r="F78" s="3" t="s">
        <v>12</v>
      </c>
      <c r="G78" s="5">
        <v>1</v>
      </c>
      <c r="H78" s="5"/>
      <c r="I78" s="216">
        <f>ANEXO1!Z77</f>
        <v>106194.12</v>
      </c>
      <c r="J78" s="107">
        <f t="shared" si="13"/>
        <v>106194.12</v>
      </c>
      <c r="K78" s="207"/>
      <c r="L78" s="205">
        <f>'ANEXO 2'!Q77</f>
        <v>0</v>
      </c>
      <c r="M78" s="206">
        <f t="shared" si="14"/>
        <v>0</v>
      </c>
      <c r="N78" s="215"/>
      <c r="O78" s="203">
        <f t="shared" si="12"/>
        <v>106194.12</v>
      </c>
      <c r="P78" s="204">
        <f t="shared" si="15"/>
        <v>106194.12</v>
      </c>
    </row>
    <row r="79" spans="1:16" x14ac:dyDescent="0.3">
      <c r="A79" s="350" t="s">
        <v>84</v>
      </c>
      <c r="B79" s="351"/>
      <c r="C79" s="351"/>
      <c r="D79" s="9"/>
      <c r="E79" s="10"/>
      <c r="F79" s="11"/>
      <c r="G79" s="5"/>
      <c r="H79" s="5"/>
      <c r="I79" s="107"/>
      <c r="J79" s="107"/>
      <c r="K79" s="207"/>
      <c r="L79" s="203"/>
      <c r="M79" s="211">
        <f>ROUND(SUM(M11:M78),2)</f>
        <v>1834794.59</v>
      </c>
      <c r="N79" s="215"/>
      <c r="O79" s="203"/>
      <c r="P79" s="211">
        <f>ROUND(SUM(P11:P78),2)</f>
        <v>2820669.74</v>
      </c>
    </row>
    <row r="80" spans="1:16" x14ac:dyDescent="0.3">
      <c r="A80" s="13"/>
      <c r="B80" s="1"/>
      <c r="C80" s="1"/>
      <c r="D80" s="1"/>
      <c r="E80" s="14" t="s">
        <v>85</v>
      </c>
      <c r="F80" s="1"/>
      <c r="G80" s="1"/>
      <c r="H80" s="1"/>
      <c r="I80" s="107"/>
      <c r="J80" s="107"/>
      <c r="K80" s="219"/>
      <c r="L80" s="203"/>
      <c r="M80" s="220"/>
      <c r="N80" s="215"/>
      <c r="O80" s="203"/>
      <c r="P80" s="220"/>
    </row>
    <row r="81" spans="1:16" x14ac:dyDescent="0.3">
      <c r="A81" s="225">
        <v>2.1</v>
      </c>
      <c r="B81" s="145"/>
      <c r="C81" s="145"/>
      <c r="D81" s="145"/>
      <c r="E81" s="146" t="s">
        <v>86</v>
      </c>
      <c r="F81" s="3" t="s">
        <v>12</v>
      </c>
      <c r="G81" s="5">
        <v>1</v>
      </c>
      <c r="H81" s="5"/>
      <c r="I81" s="214">
        <f>ANEXO1!Z80</f>
        <v>133675.88</v>
      </c>
      <c r="J81" s="107">
        <f t="shared" si="13"/>
        <v>133675.88</v>
      </c>
      <c r="K81" s="207"/>
      <c r="L81" s="203">
        <f>'ANEXO 2'!Q80</f>
        <v>143188.60999999999</v>
      </c>
      <c r="M81" s="204">
        <f>ROUND((L81*$G81),2)</f>
        <v>143188.60999999999</v>
      </c>
      <c r="N81" s="215"/>
      <c r="O81" s="203">
        <f>I81</f>
        <v>133675.88</v>
      </c>
      <c r="P81" s="204">
        <f>ROUND((O81*$G81),2)</f>
        <v>133675.88</v>
      </c>
    </row>
    <row r="82" spans="1:16" x14ac:dyDescent="0.3">
      <c r="A82" s="225">
        <v>2.2000000000000002</v>
      </c>
      <c r="B82" s="145"/>
      <c r="C82" s="145"/>
      <c r="D82" s="145"/>
      <c r="E82" s="147" t="s">
        <v>87</v>
      </c>
      <c r="F82" s="3" t="s">
        <v>16</v>
      </c>
      <c r="G82" s="5">
        <v>1</v>
      </c>
      <c r="H82" s="5"/>
      <c r="I82" s="216">
        <f>ANEXO1!Z81</f>
        <v>58736.61</v>
      </c>
      <c r="J82" s="107">
        <f t="shared" si="13"/>
        <v>58736.61</v>
      </c>
      <c r="K82" s="207"/>
      <c r="L82" s="205">
        <f>'ANEXO 2'!Q81</f>
        <v>0</v>
      </c>
      <c r="M82" s="206">
        <f t="shared" ref="M82:M88" si="16">ROUND((L82*$G82),2)</f>
        <v>0</v>
      </c>
      <c r="N82" s="215"/>
      <c r="O82" s="203">
        <f t="shared" ref="O82:O88" si="17">I82</f>
        <v>58736.61</v>
      </c>
      <c r="P82" s="204">
        <f t="shared" ref="P82:P88" si="18">ROUND((O82*$G82),2)</f>
        <v>58736.61</v>
      </c>
    </row>
    <row r="83" spans="1:16" x14ac:dyDescent="0.3">
      <c r="A83" s="225">
        <v>2.2999999999999998</v>
      </c>
      <c r="B83" s="109"/>
      <c r="C83" s="109"/>
      <c r="D83" s="109"/>
      <c r="E83" s="148" t="s">
        <v>88</v>
      </c>
      <c r="F83" s="17" t="s">
        <v>12</v>
      </c>
      <c r="G83" s="5">
        <v>1</v>
      </c>
      <c r="H83" s="5"/>
      <c r="I83" s="214">
        <f>ANEXO1!Z82</f>
        <v>86391.71</v>
      </c>
      <c r="J83" s="107">
        <f t="shared" si="13"/>
        <v>86391.71</v>
      </c>
      <c r="K83" s="207"/>
      <c r="L83" s="203">
        <f>'ANEXO 2'!Q82</f>
        <v>88118.9</v>
      </c>
      <c r="M83" s="204">
        <f t="shared" si="16"/>
        <v>88118.9</v>
      </c>
      <c r="N83" s="215"/>
      <c r="O83" s="203">
        <f t="shared" si="17"/>
        <v>86391.71</v>
      </c>
      <c r="P83" s="204">
        <f t="shared" si="18"/>
        <v>86391.71</v>
      </c>
    </row>
    <row r="84" spans="1:16" x14ac:dyDescent="0.3">
      <c r="A84" s="225">
        <v>2.4</v>
      </c>
      <c r="B84" s="145"/>
      <c r="C84" s="145"/>
      <c r="D84" s="145"/>
      <c r="E84" s="147" t="s">
        <v>89</v>
      </c>
      <c r="F84" s="3" t="s">
        <v>12</v>
      </c>
      <c r="G84" s="5">
        <v>1</v>
      </c>
      <c r="H84" s="5"/>
      <c r="I84" s="214">
        <f>ANEXO1!Z83</f>
        <v>41089.47</v>
      </c>
      <c r="J84" s="107">
        <f t="shared" si="13"/>
        <v>41089.47</v>
      </c>
      <c r="K84" s="207"/>
      <c r="L84" s="203">
        <f>'ANEXO 2'!Q83</f>
        <v>45849.01</v>
      </c>
      <c r="M84" s="204">
        <f t="shared" si="16"/>
        <v>45849.01</v>
      </c>
      <c r="N84" s="215"/>
      <c r="O84" s="203">
        <f t="shared" si="17"/>
        <v>41089.47</v>
      </c>
      <c r="P84" s="204">
        <f t="shared" si="18"/>
        <v>41089.47</v>
      </c>
    </row>
    <row r="85" spans="1:16" x14ac:dyDescent="0.3">
      <c r="A85" s="225">
        <v>2.5</v>
      </c>
      <c r="B85" s="145"/>
      <c r="C85" s="145"/>
      <c r="D85" s="145"/>
      <c r="E85" s="147" t="s">
        <v>90</v>
      </c>
      <c r="F85" s="3" t="s">
        <v>16</v>
      </c>
      <c r="G85" s="5">
        <v>1</v>
      </c>
      <c r="H85" s="5"/>
      <c r="I85" s="216">
        <f>ANEXO1!Z84</f>
        <v>16467.439999999999</v>
      </c>
      <c r="J85" s="107">
        <f t="shared" si="13"/>
        <v>16467.439999999999</v>
      </c>
      <c r="K85" s="207"/>
      <c r="L85" s="205">
        <f>'ANEXO 2'!Q84</f>
        <v>0</v>
      </c>
      <c r="M85" s="206">
        <f t="shared" si="16"/>
        <v>0</v>
      </c>
      <c r="N85" s="215"/>
      <c r="O85" s="203">
        <f t="shared" si="17"/>
        <v>16467.439999999999</v>
      </c>
      <c r="P85" s="204">
        <f t="shared" si="18"/>
        <v>16467.439999999999</v>
      </c>
    </row>
    <row r="86" spans="1:16" x14ac:dyDescent="0.3">
      <c r="A86" s="225">
        <v>2.6</v>
      </c>
      <c r="B86" s="145"/>
      <c r="C86" s="145"/>
      <c r="D86" s="145"/>
      <c r="E86" s="147" t="s">
        <v>91</v>
      </c>
      <c r="F86" s="3" t="s">
        <v>12</v>
      </c>
      <c r="G86" s="5">
        <v>1</v>
      </c>
      <c r="H86" s="5"/>
      <c r="I86" s="214">
        <f>ANEXO1!Z85</f>
        <v>23006.26</v>
      </c>
      <c r="J86" s="107">
        <f t="shared" si="13"/>
        <v>23006.26</v>
      </c>
      <c r="K86" s="207"/>
      <c r="L86" s="203">
        <f>'ANEXO 2'!Q85</f>
        <v>39873.5</v>
      </c>
      <c r="M86" s="204">
        <f t="shared" si="16"/>
        <v>39873.5</v>
      </c>
      <c r="N86" s="215"/>
      <c r="O86" s="203">
        <f t="shared" si="17"/>
        <v>23006.26</v>
      </c>
      <c r="P86" s="204">
        <f t="shared" si="18"/>
        <v>23006.26</v>
      </c>
    </row>
    <row r="87" spans="1:16" x14ac:dyDescent="0.3">
      <c r="A87" s="225">
        <v>2.7</v>
      </c>
      <c r="B87" s="109" t="s">
        <v>92</v>
      </c>
      <c r="C87" s="109"/>
      <c r="D87" s="109"/>
      <c r="E87" s="148" t="s">
        <v>93</v>
      </c>
      <c r="F87" s="17" t="s">
        <v>12</v>
      </c>
      <c r="G87" s="5">
        <v>1</v>
      </c>
      <c r="H87" s="5"/>
      <c r="I87" s="216">
        <f>ANEXO1!Z86</f>
        <v>150552.91</v>
      </c>
      <c r="J87" s="107">
        <f t="shared" si="13"/>
        <v>150552.91</v>
      </c>
      <c r="K87" s="207"/>
      <c r="L87" s="205">
        <f>'ANEXO 2'!Q86</f>
        <v>0</v>
      </c>
      <c r="M87" s="206">
        <f t="shared" si="16"/>
        <v>0</v>
      </c>
      <c r="N87" s="215"/>
      <c r="O87" s="203">
        <f t="shared" si="17"/>
        <v>150552.91</v>
      </c>
      <c r="P87" s="204">
        <f t="shared" si="18"/>
        <v>150552.91</v>
      </c>
    </row>
    <row r="88" spans="1:16" ht="33.75" customHeight="1" x14ac:dyDescent="0.3">
      <c r="A88" s="109">
        <v>2.8</v>
      </c>
      <c r="B88" s="145"/>
      <c r="C88" s="145"/>
      <c r="D88" s="145"/>
      <c r="E88" s="146" t="s">
        <v>94</v>
      </c>
      <c r="F88" s="3" t="s">
        <v>12</v>
      </c>
      <c r="G88" s="5">
        <v>1</v>
      </c>
      <c r="H88" s="5"/>
      <c r="I88" s="216">
        <f>ANEXO1!Z87</f>
        <v>153308.62</v>
      </c>
      <c r="J88" s="107">
        <f t="shared" si="13"/>
        <v>153308.62</v>
      </c>
      <c r="K88" s="207"/>
      <c r="L88" s="205">
        <f>'ANEXO 2'!Q87</f>
        <v>0</v>
      </c>
      <c r="M88" s="206">
        <f t="shared" si="16"/>
        <v>0</v>
      </c>
      <c r="N88" s="215"/>
      <c r="O88" s="203">
        <f t="shared" si="17"/>
        <v>153308.62</v>
      </c>
      <c r="P88" s="204">
        <f t="shared" si="18"/>
        <v>153308.62</v>
      </c>
    </row>
    <row r="89" spans="1:16" x14ac:dyDescent="0.3">
      <c r="A89" s="350" t="s">
        <v>84</v>
      </c>
      <c r="B89" s="351"/>
      <c r="C89" s="351"/>
      <c r="D89" s="9"/>
      <c r="E89" s="10"/>
      <c r="F89" s="11"/>
      <c r="G89" s="5"/>
      <c r="H89" s="5"/>
      <c r="I89" s="107"/>
      <c r="J89" s="107"/>
      <c r="K89" s="207"/>
      <c r="L89" s="203"/>
      <c r="M89" s="211">
        <f>ROUND(SUM(M81:M88),2)</f>
        <v>317030.02</v>
      </c>
      <c r="N89" s="215"/>
      <c r="O89" s="203"/>
      <c r="P89" s="211">
        <f>ROUND(SUM(P81:P88),2)</f>
        <v>663228.9</v>
      </c>
    </row>
    <row r="90" spans="1:16" x14ac:dyDescent="0.3">
      <c r="A90" s="1">
        <v>3</v>
      </c>
      <c r="B90" s="1"/>
      <c r="C90" s="1"/>
      <c r="D90" s="1"/>
      <c r="E90" s="14" t="s">
        <v>95</v>
      </c>
      <c r="F90" s="1"/>
      <c r="G90" s="1"/>
      <c r="H90" s="1"/>
      <c r="I90" s="107"/>
      <c r="J90" s="107"/>
      <c r="K90" s="219"/>
      <c r="L90" s="203"/>
      <c r="M90" s="220"/>
      <c r="N90" s="215"/>
      <c r="O90" s="203"/>
      <c r="P90" s="220"/>
    </row>
    <row r="91" spans="1:16" ht="33.75" customHeight="1" x14ac:dyDescent="0.3">
      <c r="A91" s="17">
        <v>3.1</v>
      </c>
      <c r="B91" s="17"/>
      <c r="C91" s="17"/>
      <c r="D91" s="17"/>
      <c r="E91" s="8" t="s">
        <v>96</v>
      </c>
      <c r="F91" s="17" t="s">
        <v>12</v>
      </c>
      <c r="G91" s="5">
        <v>1</v>
      </c>
      <c r="H91" s="5"/>
      <c r="I91" s="216">
        <f>ANEXO1!Z90</f>
        <v>150000</v>
      </c>
      <c r="J91" s="107">
        <f t="shared" si="13"/>
        <v>150000</v>
      </c>
      <c r="K91" s="207"/>
      <c r="L91" s="205">
        <f>'ANEXO 2'!Q90</f>
        <v>0</v>
      </c>
      <c r="M91" s="206">
        <f>ROUND((L91*$G91),2)</f>
        <v>0</v>
      </c>
      <c r="N91" s="215"/>
      <c r="O91" s="203">
        <f>I91</f>
        <v>150000</v>
      </c>
      <c r="P91" s="204">
        <f>ROUND((O91*$G91),2)</f>
        <v>150000</v>
      </c>
    </row>
    <row r="92" spans="1:16" ht="42" customHeight="1" x14ac:dyDescent="0.3">
      <c r="A92" s="17">
        <v>3.2</v>
      </c>
      <c r="B92" s="17"/>
      <c r="C92" s="17"/>
      <c r="D92" s="17"/>
      <c r="E92" s="8" t="s">
        <v>97</v>
      </c>
      <c r="F92" s="17" t="s">
        <v>18</v>
      </c>
      <c r="G92" s="5">
        <v>1</v>
      </c>
      <c r="H92" s="5"/>
      <c r="I92" s="216">
        <f>ANEXO1!Z91</f>
        <v>365900</v>
      </c>
      <c r="J92" s="107">
        <f t="shared" si="13"/>
        <v>365900</v>
      </c>
      <c r="K92" s="207"/>
      <c r="L92" s="205">
        <f>'ANEXO 2'!Q91</f>
        <v>0</v>
      </c>
      <c r="M92" s="206">
        <f t="shared" ref="M92:M108" si="19">ROUND((L92*$G92),2)</f>
        <v>0</v>
      </c>
      <c r="N92" s="215"/>
      <c r="O92" s="203">
        <f t="shared" ref="O92:O108" si="20">I92</f>
        <v>365900</v>
      </c>
      <c r="P92" s="204">
        <f t="shared" ref="P92:P108" si="21">ROUND((O92*$G92),2)</f>
        <v>365900</v>
      </c>
    </row>
    <row r="93" spans="1:16" ht="34.5" customHeight="1" x14ac:dyDescent="0.3">
      <c r="A93" s="109">
        <v>3.3</v>
      </c>
      <c r="B93" s="109"/>
      <c r="C93" s="109"/>
      <c r="D93" s="109"/>
      <c r="E93" s="43" t="s">
        <v>98</v>
      </c>
      <c r="F93" s="17" t="s">
        <v>16</v>
      </c>
      <c r="G93" s="5">
        <v>1</v>
      </c>
      <c r="H93" s="5"/>
      <c r="I93" s="216">
        <f>ANEXO1!Z92</f>
        <v>74391.88</v>
      </c>
      <c r="J93" s="107">
        <f t="shared" si="13"/>
        <v>74391.88</v>
      </c>
      <c r="K93" s="207"/>
      <c r="L93" s="205">
        <f>'ANEXO 2'!Q92</f>
        <v>0</v>
      </c>
      <c r="M93" s="206">
        <f t="shared" si="19"/>
        <v>0</v>
      </c>
      <c r="N93" s="215"/>
      <c r="O93" s="203">
        <f t="shared" si="20"/>
        <v>74391.88</v>
      </c>
      <c r="P93" s="204">
        <f t="shared" si="21"/>
        <v>74391.88</v>
      </c>
    </row>
    <row r="94" spans="1:16" ht="54" x14ac:dyDescent="0.3">
      <c r="A94" s="109">
        <v>3.4</v>
      </c>
      <c r="B94" s="109"/>
      <c r="C94" s="109"/>
      <c r="D94" s="109"/>
      <c r="E94" s="43" t="s">
        <v>99</v>
      </c>
      <c r="F94" s="17" t="s">
        <v>16</v>
      </c>
      <c r="G94" s="5">
        <v>1</v>
      </c>
      <c r="H94" s="5"/>
      <c r="I94" s="216">
        <f>ANEXO1!Z93</f>
        <v>34675.629999999997</v>
      </c>
      <c r="J94" s="107">
        <f t="shared" si="13"/>
        <v>34675.629999999997</v>
      </c>
      <c r="K94" s="207"/>
      <c r="L94" s="205">
        <f>'ANEXO 2'!Q93</f>
        <v>0</v>
      </c>
      <c r="M94" s="206">
        <f t="shared" si="19"/>
        <v>0</v>
      </c>
      <c r="N94" s="215"/>
      <c r="O94" s="203">
        <f t="shared" si="20"/>
        <v>34675.629999999997</v>
      </c>
      <c r="P94" s="204">
        <f t="shared" si="21"/>
        <v>34675.629999999997</v>
      </c>
    </row>
    <row r="95" spans="1:16" ht="90" x14ac:dyDescent="0.3">
      <c r="A95" s="109">
        <v>3.5</v>
      </c>
      <c r="B95" s="109"/>
      <c r="C95" s="109"/>
      <c r="D95" s="109"/>
      <c r="E95" s="43" t="s">
        <v>100</v>
      </c>
      <c r="F95" s="17" t="s">
        <v>16</v>
      </c>
      <c r="G95" s="5">
        <v>1</v>
      </c>
      <c r="H95" s="5"/>
      <c r="I95" s="216">
        <f>ANEXO1!Z94</f>
        <v>680000</v>
      </c>
      <c r="J95" s="107">
        <f t="shared" si="13"/>
        <v>680000</v>
      </c>
      <c r="K95" s="207"/>
      <c r="L95" s="205">
        <f>'ANEXO 2'!Q94</f>
        <v>0</v>
      </c>
      <c r="M95" s="206">
        <f t="shared" si="19"/>
        <v>0</v>
      </c>
      <c r="N95" s="215"/>
      <c r="O95" s="203">
        <f t="shared" si="20"/>
        <v>680000</v>
      </c>
      <c r="P95" s="204">
        <f t="shared" si="21"/>
        <v>680000</v>
      </c>
    </row>
    <row r="96" spans="1:16" ht="36" x14ac:dyDescent="0.3">
      <c r="A96" s="109">
        <v>3.6</v>
      </c>
      <c r="B96" s="109"/>
      <c r="C96" s="109"/>
      <c r="D96" s="109"/>
      <c r="E96" s="43" t="s">
        <v>101</v>
      </c>
      <c r="F96" s="17" t="s">
        <v>16</v>
      </c>
      <c r="G96" s="5">
        <v>1</v>
      </c>
      <c r="H96" s="5"/>
      <c r="I96" s="216">
        <f>ANEXO1!Z95</f>
        <v>519246</v>
      </c>
      <c r="J96" s="107">
        <f t="shared" si="13"/>
        <v>519246</v>
      </c>
      <c r="K96" s="207"/>
      <c r="L96" s="205">
        <f>'ANEXO 2'!Q95</f>
        <v>0</v>
      </c>
      <c r="M96" s="206">
        <f t="shared" si="19"/>
        <v>0</v>
      </c>
      <c r="N96" s="215"/>
      <c r="O96" s="203">
        <f t="shared" si="20"/>
        <v>519246</v>
      </c>
      <c r="P96" s="204">
        <f t="shared" si="21"/>
        <v>519246</v>
      </c>
    </row>
    <row r="97" spans="1:16" ht="54" x14ac:dyDescent="0.3">
      <c r="A97" s="109">
        <v>3.7</v>
      </c>
      <c r="B97" s="109"/>
      <c r="C97" s="109"/>
      <c r="D97" s="109"/>
      <c r="E97" s="43" t="s">
        <v>102</v>
      </c>
      <c r="F97" s="17" t="s">
        <v>18</v>
      </c>
      <c r="G97" s="5">
        <v>1</v>
      </c>
      <c r="H97" s="5"/>
      <c r="I97" s="216">
        <f>ANEXO1!Z96</f>
        <v>127866.39</v>
      </c>
      <c r="J97" s="107">
        <f t="shared" si="13"/>
        <v>127866.39</v>
      </c>
      <c r="K97" s="207"/>
      <c r="L97" s="205">
        <f>'ANEXO 2'!Q96</f>
        <v>0</v>
      </c>
      <c r="M97" s="206">
        <f t="shared" si="19"/>
        <v>0</v>
      </c>
      <c r="N97" s="215"/>
      <c r="O97" s="203">
        <f t="shared" si="20"/>
        <v>127866.39</v>
      </c>
      <c r="P97" s="204">
        <f t="shared" si="21"/>
        <v>127866.39</v>
      </c>
    </row>
    <row r="98" spans="1:16" ht="18" x14ac:dyDescent="0.3">
      <c r="A98" s="109">
        <v>3.8</v>
      </c>
      <c r="B98" s="109"/>
      <c r="C98" s="109"/>
      <c r="D98" s="109"/>
      <c r="E98" s="43" t="s">
        <v>103</v>
      </c>
      <c r="F98" s="17" t="s">
        <v>104</v>
      </c>
      <c r="G98" s="5">
        <v>1</v>
      </c>
      <c r="H98" s="5"/>
      <c r="I98" s="216">
        <f>ANEXO1!Z97</f>
        <v>8500</v>
      </c>
      <c r="J98" s="107">
        <f t="shared" si="13"/>
        <v>8500</v>
      </c>
      <c r="K98" s="207"/>
      <c r="L98" s="205">
        <f>'ANEXO 2'!Q97</f>
        <v>0</v>
      </c>
      <c r="M98" s="206">
        <f t="shared" si="19"/>
        <v>0</v>
      </c>
      <c r="N98" s="215"/>
      <c r="O98" s="203">
        <f t="shared" si="20"/>
        <v>8500</v>
      </c>
      <c r="P98" s="204">
        <f t="shared" si="21"/>
        <v>8500</v>
      </c>
    </row>
    <row r="99" spans="1:16" ht="18" x14ac:dyDescent="0.3">
      <c r="A99" s="109">
        <v>3.9</v>
      </c>
      <c r="B99" s="109"/>
      <c r="C99" s="109"/>
      <c r="D99" s="109"/>
      <c r="E99" s="43" t="s">
        <v>105</v>
      </c>
      <c r="F99" s="17" t="s">
        <v>64</v>
      </c>
      <c r="G99" s="5">
        <v>1</v>
      </c>
      <c r="H99" s="5"/>
      <c r="I99" s="216">
        <f>ANEXO1!Z98</f>
        <v>680000</v>
      </c>
      <c r="J99" s="107">
        <f t="shared" si="13"/>
        <v>680000</v>
      </c>
      <c r="K99" s="207"/>
      <c r="L99" s="205">
        <f>'ANEXO 2'!Q98</f>
        <v>0</v>
      </c>
      <c r="M99" s="206">
        <f t="shared" si="19"/>
        <v>0</v>
      </c>
      <c r="N99" s="215"/>
      <c r="O99" s="203">
        <f t="shared" si="20"/>
        <v>680000</v>
      </c>
      <c r="P99" s="204">
        <f t="shared" si="21"/>
        <v>680000</v>
      </c>
    </row>
    <row r="100" spans="1:16" ht="18" x14ac:dyDescent="0.3">
      <c r="A100" s="144">
        <v>3.1</v>
      </c>
      <c r="B100" s="109"/>
      <c r="C100" s="109"/>
      <c r="D100" s="109"/>
      <c r="E100" s="43" t="s">
        <v>106</v>
      </c>
      <c r="F100" s="17" t="s">
        <v>12</v>
      </c>
      <c r="G100" s="5">
        <v>1</v>
      </c>
      <c r="H100" s="5"/>
      <c r="I100" s="216">
        <f>ANEXO1!Z99</f>
        <v>11781.42</v>
      </c>
      <c r="J100" s="107">
        <f t="shared" si="13"/>
        <v>11781.42</v>
      </c>
      <c r="K100" s="207"/>
      <c r="L100" s="205">
        <f>'ANEXO 2'!Q99</f>
        <v>0</v>
      </c>
      <c r="M100" s="206">
        <f t="shared" si="19"/>
        <v>0</v>
      </c>
      <c r="N100" s="215"/>
      <c r="O100" s="203">
        <f t="shared" si="20"/>
        <v>11781.42</v>
      </c>
      <c r="P100" s="204">
        <f t="shared" si="21"/>
        <v>11781.42</v>
      </c>
    </row>
    <row r="101" spans="1:16" ht="18" x14ac:dyDescent="0.3">
      <c r="A101" s="109">
        <v>3.11</v>
      </c>
      <c r="B101" s="109"/>
      <c r="C101" s="109"/>
      <c r="D101" s="109"/>
      <c r="E101" s="43" t="s">
        <v>107</v>
      </c>
      <c r="F101" s="17" t="s">
        <v>64</v>
      </c>
      <c r="G101" s="5">
        <v>1</v>
      </c>
      <c r="H101" s="5"/>
      <c r="I101" s="216">
        <f>ANEXO1!Z100</f>
        <v>593424</v>
      </c>
      <c r="J101" s="107">
        <f t="shared" si="13"/>
        <v>593424</v>
      </c>
      <c r="K101" s="207"/>
      <c r="L101" s="205">
        <f>'ANEXO 2'!Q100</f>
        <v>0</v>
      </c>
      <c r="M101" s="206">
        <f t="shared" si="19"/>
        <v>0</v>
      </c>
      <c r="N101" s="215"/>
      <c r="O101" s="203">
        <f t="shared" si="20"/>
        <v>593424</v>
      </c>
      <c r="P101" s="204">
        <f t="shared" si="21"/>
        <v>593424</v>
      </c>
    </row>
    <row r="102" spans="1:16" ht="54" x14ac:dyDescent="0.3">
      <c r="A102" s="109">
        <v>3.12</v>
      </c>
      <c r="B102" s="109"/>
      <c r="C102" s="109"/>
      <c r="D102" s="109"/>
      <c r="E102" s="43" t="s">
        <v>108</v>
      </c>
      <c r="F102" s="17" t="s">
        <v>64</v>
      </c>
      <c r="G102" s="5">
        <v>1</v>
      </c>
      <c r="H102" s="5"/>
      <c r="I102" s="216">
        <f>ANEXO1!Z101</f>
        <v>325289.25</v>
      </c>
      <c r="J102" s="107">
        <f t="shared" si="13"/>
        <v>325289.25</v>
      </c>
      <c r="K102" s="207"/>
      <c r="L102" s="205">
        <f>'ANEXO 2'!Q101</f>
        <v>0</v>
      </c>
      <c r="M102" s="206">
        <f t="shared" si="19"/>
        <v>0</v>
      </c>
      <c r="N102" s="215"/>
      <c r="O102" s="203">
        <f t="shared" si="20"/>
        <v>325289.25</v>
      </c>
      <c r="P102" s="204">
        <f t="shared" si="21"/>
        <v>325289.25</v>
      </c>
    </row>
    <row r="103" spans="1:16" ht="126" x14ac:dyDescent="0.3">
      <c r="A103" s="109">
        <v>3.13</v>
      </c>
      <c r="B103" s="109"/>
      <c r="C103" s="109"/>
      <c r="D103" s="109"/>
      <c r="E103" s="43" t="s">
        <v>109</v>
      </c>
      <c r="F103" s="17" t="s">
        <v>104</v>
      </c>
      <c r="G103" s="5">
        <v>1</v>
      </c>
      <c r="H103" s="5"/>
      <c r="I103" s="216">
        <f>ANEXO1!Z102</f>
        <v>17453.62</v>
      </c>
      <c r="J103" s="107">
        <f t="shared" si="13"/>
        <v>17453.62</v>
      </c>
      <c r="K103" s="207"/>
      <c r="L103" s="205">
        <f>'ANEXO 2'!Q102</f>
        <v>0</v>
      </c>
      <c r="M103" s="206">
        <f t="shared" si="19"/>
        <v>0</v>
      </c>
      <c r="N103" s="215"/>
      <c r="O103" s="203">
        <f t="shared" si="20"/>
        <v>17453.62</v>
      </c>
      <c r="P103" s="204">
        <f t="shared" si="21"/>
        <v>17453.62</v>
      </c>
    </row>
    <row r="104" spans="1:16" ht="36" x14ac:dyDescent="0.3">
      <c r="A104" s="109">
        <v>3.14</v>
      </c>
      <c r="B104" s="109"/>
      <c r="C104" s="109"/>
      <c r="D104" s="109"/>
      <c r="E104" s="43" t="s">
        <v>110</v>
      </c>
      <c r="F104" s="17" t="s">
        <v>104</v>
      </c>
      <c r="G104" s="5">
        <v>1</v>
      </c>
      <c r="H104" s="5"/>
      <c r="I104" s="216">
        <f>ANEXO1!Z103</f>
        <v>16989.7</v>
      </c>
      <c r="J104" s="107">
        <f t="shared" si="13"/>
        <v>16989.7</v>
      </c>
      <c r="K104" s="207"/>
      <c r="L104" s="205">
        <f>'ANEXO 2'!Q103</f>
        <v>0</v>
      </c>
      <c r="M104" s="206">
        <f t="shared" si="19"/>
        <v>0</v>
      </c>
      <c r="N104" s="215"/>
      <c r="O104" s="203">
        <f t="shared" si="20"/>
        <v>16989.7</v>
      </c>
      <c r="P104" s="204">
        <f t="shared" si="21"/>
        <v>16989.7</v>
      </c>
    </row>
    <row r="105" spans="1:16" ht="18" x14ac:dyDescent="0.3">
      <c r="A105" s="109">
        <v>3.15</v>
      </c>
      <c r="B105" s="109"/>
      <c r="C105" s="109"/>
      <c r="D105" s="109"/>
      <c r="E105" s="43" t="s">
        <v>111</v>
      </c>
      <c r="F105" s="17" t="s">
        <v>12</v>
      </c>
      <c r="G105" s="5">
        <v>1</v>
      </c>
      <c r="H105" s="5"/>
      <c r="I105" s="216">
        <f>ANEXO1!Z104</f>
        <v>26253.67</v>
      </c>
      <c r="J105" s="107">
        <f t="shared" si="13"/>
        <v>26253.67</v>
      </c>
      <c r="K105" s="207"/>
      <c r="L105" s="205">
        <f>'ANEXO 2'!Q104</f>
        <v>0</v>
      </c>
      <c r="M105" s="206">
        <f t="shared" si="19"/>
        <v>0</v>
      </c>
      <c r="N105" s="215"/>
      <c r="O105" s="203">
        <f t="shared" si="20"/>
        <v>26253.67</v>
      </c>
      <c r="P105" s="204">
        <f t="shared" si="21"/>
        <v>26253.67</v>
      </c>
    </row>
    <row r="106" spans="1:16" ht="18" x14ac:dyDescent="0.3">
      <c r="A106" s="109">
        <v>3.16</v>
      </c>
      <c r="B106" s="109"/>
      <c r="C106" s="109"/>
      <c r="D106" s="109"/>
      <c r="E106" s="43" t="s">
        <v>112</v>
      </c>
      <c r="F106" s="17" t="s">
        <v>12</v>
      </c>
      <c r="G106" s="5">
        <v>1</v>
      </c>
      <c r="H106" s="5"/>
      <c r="I106" s="216">
        <f>ANEXO1!Z105</f>
        <v>117185.67</v>
      </c>
      <c r="J106" s="107">
        <f t="shared" si="13"/>
        <v>117185.67</v>
      </c>
      <c r="K106" s="207"/>
      <c r="L106" s="205">
        <f>'ANEXO 2'!Q105</f>
        <v>0</v>
      </c>
      <c r="M106" s="206">
        <f t="shared" si="19"/>
        <v>0</v>
      </c>
      <c r="N106" s="215"/>
      <c r="O106" s="203">
        <f t="shared" si="20"/>
        <v>117185.67</v>
      </c>
      <c r="P106" s="204">
        <f t="shared" si="21"/>
        <v>117185.67</v>
      </c>
    </row>
    <row r="107" spans="1:16" ht="18" x14ac:dyDescent="0.3">
      <c r="A107" s="109">
        <v>3.17</v>
      </c>
      <c r="B107" s="109"/>
      <c r="C107" s="109"/>
      <c r="D107" s="109"/>
      <c r="E107" s="43" t="s">
        <v>113</v>
      </c>
      <c r="F107" s="17" t="s">
        <v>12</v>
      </c>
      <c r="G107" s="5">
        <v>1</v>
      </c>
      <c r="H107" s="5"/>
      <c r="I107" s="216">
        <f>ANEXO1!Z106</f>
        <v>167997.38</v>
      </c>
      <c r="J107" s="107">
        <f t="shared" si="13"/>
        <v>167997.38</v>
      </c>
      <c r="K107" s="207"/>
      <c r="L107" s="205">
        <f>'ANEXO 2'!Q106</f>
        <v>0</v>
      </c>
      <c r="M107" s="206">
        <f t="shared" si="19"/>
        <v>0</v>
      </c>
      <c r="N107" s="215"/>
      <c r="O107" s="203">
        <f t="shared" si="20"/>
        <v>167997.38</v>
      </c>
      <c r="P107" s="204">
        <f t="shared" si="21"/>
        <v>167997.38</v>
      </c>
    </row>
    <row r="108" spans="1:16" ht="18" x14ac:dyDescent="0.3">
      <c r="A108" s="109">
        <v>3.18</v>
      </c>
      <c r="B108" s="109"/>
      <c r="C108" s="109"/>
      <c r="D108" s="109"/>
      <c r="E108" s="43" t="s">
        <v>114</v>
      </c>
      <c r="F108" s="17" t="s">
        <v>16</v>
      </c>
      <c r="G108" s="5">
        <v>1</v>
      </c>
      <c r="H108" s="5"/>
      <c r="I108" s="216">
        <f>ANEXO1!Z107</f>
        <v>19594.77</v>
      </c>
      <c r="J108" s="107">
        <f t="shared" si="13"/>
        <v>19594.77</v>
      </c>
      <c r="K108" s="207"/>
      <c r="L108" s="205">
        <f>'ANEXO 2'!Q107</f>
        <v>0</v>
      </c>
      <c r="M108" s="206">
        <f t="shared" si="19"/>
        <v>0</v>
      </c>
      <c r="N108" s="215"/>
      <c r="O108" s="203">
        <f t="shared" si="20"/>
        <v>19594.77</v>
      </c>
      <c r="P108" s="204">
        <f t="shared" si="21"/>
        <v>19594.77</v>
      </c>
    </row>
    <row r="109" spans="1:16" x14ac:dyDescent="0.3">
      <c r="A109" s="350" t="s">
        <v>84</v>
      </c>
      <c r="B109" s="351"/>
      <c r="C109" s="351"/>
      <c r="D109" s="9"/>
      <c r="E109" s="10"/>
      <c r="F109" s="11"/>
      <c r="G109" s="5"/>
      <c r="H109" s="5"/>
      <c r="I109" s="107"/>
      <c r="J109" s="107"/>
      <c r="K109" s="207"/>
      <c r="L109" s="203"/>
      <c r="M109" s="211">
        <f>ROUND(SUM(M91:M108),2)</f>
        <v>0</v>
      </c>
      <c r="N109" s="215"/>
      <c r="O109" s="203"/>
      <c r="P109" s="211">
        <f>ROUND(SUM(P91:P108),2)</f>
        <v>3936549.38</v>
      </c>
    </row>
    <row r="110" spans="1:16" x14ac:dyDescent="0.3">
      <c r="A110" s="1">
        <v>4</v>
      </c>
      <c r="B110" s="1"/>
      <c r="C110" s="1"/>
      <c r="D110" s="1"/>
      <c r="E110" s="14" t="s">
        <v>115</v>
      </c>
      <c r="F110" s="1"/>
      <c r="G110" s="1"/>
      <c r="H110" s="1"/>
      <c r="I110" s="107"/>
      <c r="J110" s="107"/>
      <c r="K110" s="219"/>
      <c r="L110" s="203"/>
      <c r="M110" s="220"/>
      <c r="N110" s="215"/>
      <c r="O110" s="203"/>
      <c r="P110" s="220"/>
    </row>
    <row r="111" spans="1:16" ht="27.6" x14ac:dyDescent="0.3">
      <c r="A111" s="17">
        <v>4.0999999999999996</v>
      </c>
      <c r="B111" s="17"/>
      <c r="C111" s="17"/>
      <c r="D111" s="17"/>
      <c r="E111" s="19" t="s">
        <v>116</v>
      </c>
      <c r="F111" s="17" t="s">
        <v>12</v>
      </c>
      <c r="G111" s="5">
        <v>1</v>
      </c>
      <c r="H111" s="5"/>
      <c r="I111" s="214">
        <f>ANEXO1!Z110</f>
        <v>209262.32</v>
      </c>
      <c r="J111" s="107">
        <f t="shared" si="13"/>
        <v>209262.32</v>
      </c>
      <c r="K111" s="207"/>
      <c r="L111" s="203">
        <f>'ANEXO 2'!Q110</f>
        <v>249001.60000000001</v>
      </c>
      <c r="M111" s="204">
        <f>ROUND((L111*$G111),2)</f>
        <v>249001.60000000001</v>
      </c>
      <c r="N111" s="215"/>
      <c r="O111" s="203">
        <f>I111</f>
        <v>209262.32</v>
      </c>
      <c r="P111" s="204">
        <f>ROUND((O111*$G111),2)</f>
        <v>209262.32</v>
      </c>
    </row>
    <row r="112" spans="1:16" ht="27.6" x14ac:dyDescent="0.3">
      <c r="A112" s="17">
        <v>4.2</v>
      </c>
      <c r="B112" s="17"/>
      <c r="C112" s="17"/>
      <c r="D112" s="17"/>
      <c r="E112" s="19" t="s">
        <v>117</v>
      </c>
      <c r="F112" s="17" t="s">
        <v>12</v>
      </c>
      <c r="G112" s="5">
        <v>1</v>
      </c>
      <c r="H112" s="5"/>
      <c r="I112" s="214">
        <f>ANEXO1!Z111</f>
        <v>76941.929999999993</v>
      </c>
      <c r="J112" s="107">
        <f t="shared" si="13"/>
        <v>76941.929999999993</v>
      </c>
      <c r="K112" s="207"/>
      <c r="L112" s="203">
        <f>'ANEXO 2'!Q111</f>
        <v>110979.41</v>
      </c>
      <c r="M112" s="204">
        <f t="shared" ref="M112:M128" si="22">ROUND((L112*$G112),2)</f>
        <v>110979.41</v>
      </c>
      <c r="N112" s="215"/>
      <c r="O112" s="203">
        <f t="shared" ref="O112:O128" si="23">I112</f>
        <v>76941.929999999993</v>
      </c>
      <c r="P112" s="204">
        <f t="shared" ref="P112:P128" si="24">ROUND((O112*$G112),2)</f>
        <v>76941.929999999993</v>
      </c>
    </row>
    <row r="113" spans="1:16" x14ac:dyDescent="0.3">
      <c r="A113" s="17">
        <v>4.3</v>
      </c>
      <c r="B113" s="17"/>
      <c r="C113" s="17"/>
      <c r="D113" s="17"/>
      <c r="E113" s="19" t="s">
        <v>118</v>
      </c>
      <c r="F113" s="17" t="s">
        <v>12</v>
      </c>
      <c r="G113" s="5">
        <v>1</v>
      </c>
      <c r="H113" s="5"/>
      <c r="I113" s="214">
        <f>ANEXO1!Z112</f>
        <v>28001.49</v>
      </c>
      <c r="J113" s="107">
        <f t="shared" si="13"/>
        <v>28001.49</v>
      </c>
      <c r="K113" s="207"/>
      <c r="L113" s="203">
        <f>'ANEXO 2'!Q112</f>
        <v>29987.88</v>
      </c>
      <c r="M113" s="204">
        <f t="shared" si="22"/>
        <v>29987.88</v>
      </c>
      <c r="N113" s="215"/>
      <c r="O113" s="203">
        <f t="shared" si="23"/>
        <v>28001.49</v>
      </c>
      <c r="P113" s="204">
        <f t="shared" si="24"/>
        <v>28001.49</v>
      </c>
    </row>
    <row r="114" spans="1:16" x14ac:dyDescent="0.3">
      <c r="A114" s="17">
        <v>4.4000000000000004</v>
      </c>
      <c r="B114" s="17"/>
      <c r="C114" s="17"/>
      <c r="D114" s="17"/>
      <c r="E114" s="19" t="s">
        <v>119</v>
      </c>
      <c r="F114" s="17" t="s">
        <v>16</v>
      </c>
      <c r="G114" s="5">
        <v>1</v>
      </c>
      <c r="H114" s="5"/>
      <c r="I114" s="214">
        <f>ANEXO1!Z113</f>
        <v>18242.5</v>
      </c>
      <c r="J114" s="107">
        <f t="shared" si="13"/>
        <v>18242.5</v>
      </c>
      <c r="K114" s="207"/>
      <c r="L114" s="203">
        <f>'ANEXO 2'!Q113</f>
        <v>31139.73</v>
      </c>
      <c r="M114" s="204">
        <f t="shared" si="22"/>
        <v>31139.73</v>
      </c>
      <c r="N114" s="215"/>
      <c r="O114" s="203">
        <f t="shared" si="23"/>
        <v>18242.5</v>
      </c>
      <c r="P114" s="204">
        <f t="shared" si="24"/>
        <v>18242.5</v>
      </c>
    </row>
    <row r="115" spans="1:16" x14ac:dyDescent="0.3">
      <c r="A115" s="17">
        <v>4.5</v>
      </c>
      <c r="B115" s="17"/>
      <c r="C115" s="17"/>
      <c r="D115" s="17"/>
      <c r="E115" s="19" t="s">
        <v>120</v>
      </c>
      <c r="F115" s="17" t="s">
        <v>16</v>
      </c>
      <c r="G115" s="5">
        <v>1</v>
      </c>
      <c r="H115" s="5"/>
      <c r="I115" s="214">
        <f>ANEXO1!Z114</f>
        <v>62223.519999999997</v>
      </c>
      <c r="J115" s="107">
        <f t="shared" si="13"/>
        <v>62223.519999999997</v>
      </c>
      <c r="K115" s="207"/>
      <c r="L115" s="203">
        <f>'ANEXO 2'!Q114</f>
        <v>117268.26</v>
      </c>
      <c r="M115" s="204">
        <f t="shared" si="22"/>
        <v>117268.26</v>
      </c>
      <c r="N115" s="215"/>
      <c r="O115" s="203">
        <f t="shared" si="23"/>
        <v>62223.519999999997</v>
      </c>
      <c r="P115" s="204">
        <f t="shared" si="24"/>
        <v>62223.519999999997</v>
      </c>
    </row>
    <row r="116" spans="1:16" x14ac:dyDescent="0.3">
      <c r="A116" s="109">
        <v>4.5999999999999996</v>
      </c>
      <c r="B116" s="109"/>
      <c r="C116" s="109"/>
      <c r="D116" s="109"/>
      <c r="E116" s="149" t="s">
        <v>121</v>
      </c>
      <c r="F116" s="17" t="s">
        <v>16</v>
      </c>
      <c r="G116" s="5">
        <v>1</v>
      </c>
      <c r="H116" s="5"/>
      <c r="I116" s="214">
        <f>ANEXO1!Z115</f>
        <v>46683.29</v>
      </c>
      <c r="J116" s="107">
        <f t="shared" si="13"/>
        <v>46683.29</v>
      </c>
      <c r="K116" s="207"/>
      <c r="L116" s="203">
        <f>'ANEXO 2'!Q115</f>
        <v>72847.66</v>
      </c>
      <c r="M116" s="204">
        <f t="shared" si="22"/>
        <v>72847.66</v>
      </c>
      <c r="N116" s="215"/>
      <c r="O116" s="203">
        <f t="shared" si="23"/>
        <v>46683.29</v>
      </c>
      <c r="P116" s="204">
        <f t="shared" si="24"/>
        <v>46683.29</v>
      </c>
    </row>
    <row r="117" spans="1:16" x14ac:dyDescent="0.3">
      <c r="A117" s="109">
        <v>4.7</v>
      </c>
      <c r="B117" s="109"/>
      <c r="C117" s="109"/>
      <c r="D117" s="109"/>
      <c r="E117" s="149" t="s">
        <v>122</v>
      </c>
      <c r="F117" s="17" t="s">
        <v>12</v>
      </c>
      <c r="G117" s="5">
        <v>1</v>
      </c>
      <c r="H117" s="5"/>
      <c r="I117" s="214">
        <f>ANEXO1!Z116</f>
        <v>28732.74</v>
      </c>
      <c r="J117" s="107">
        <f t="shared" si="13"/>
        <v>28732.74</v>
      </c>
      <c r="K117" s="207"/>
      <c r="L117" s="203">
        <f>'ANEXO 2'!Q116</f>
        <v>32460.75</v>
      </c>
      <c r="M117" s="204">
        <f t="shared" si="22"/>
        <v>32460.75</v>
      </c>
      <c r="N117" s="215"/>
      <c r="O117" s="203">
        <f t="shared" si="23"/>
        <v>28732.74</v>
      </c>
      <c r="P117" s="204">
        <f t="shared" si="24"/>
        <v>28732.74</v>
      </c>
    </row>
    <row r="118" spans="1:16" x14ac:dyDescent="0.3">
      <c r="A118" s="109">
        <v>4.8</v>
      </c>
      <c r="B118" s="109"/>
      <c r="C118" s="109"/>
      <c r="D118" s="109"/>
      <c r="E118" s="149" t="s">
        <v>123</v>
      </c>
      <c r="F118" s="17" t="s">
        <v>12</v>
      </c>
      <c r="G118" s="5">
        <v>1</v>
      </c>
      <c r="H118" s="5"/>
      <c r="I118" s="214">
        <f>ANEXO1!Z117</f>
        <v>43498.62</v>
      </c>
      <c r="J118" s="107">
        <f t="shared" si="13"/>
        <v>43498.62</v>
      </c>
      <c r="K118" s="207"/>
      <c r="L118" s="203">
        <f>'ANEXO 2'!Q117</f>
        <v>77099.070000000007</v>
      </c>
      <c r="M118" s="204">
        <f t="shared" si="22"/>
        <v>77099.070000000007</v>
      </c>
      <c r="N118" s="215"/>
      <c r="O118" s="203">
        <f t="shared" si="23"/>
        <v>43498.62</v>
      </c>
      <c r="P118" s="204">
        <f t="shared" si="24"/>
        <v>43498.62</v>
      </c>
    </row>
    <row r="119" spans="1:16" x14ac:dyDescent="0.3">
      <c r="A119" s="109">
        <v>4.9000000000000004</v>
      </c>
      <c r="B119" s="109"/>
      <c r="C119" s="109"/>
      <c r="D119" s="109"/>
      <c r="E119" s="149" t="s">
        <v>124</v>
      </c>
      <c r="F119" s="17" t="s">
        <v>16</v>
      </c>
      <c r="G119" s="5">
        <v>1</v>
      </c>
      <c r="H119" s="5"/>
      <c r="I119" s="214">
        <f>ANEXO1!Z118</f>
        <v>38123.78</v>
      </c>
      <c r="J119" s="107">
        <f t="shared" si="13"/>
        <v>38123.78</v>
      </c>
      <c r="K119" s="207"/>
      <c r="L119" s="203">
        <f>'ANEXO 2'!Q118</f>
        <v>45363.56</v>
      </c>
      <c r="M119" s="204">
        <f t="shared" si="22"/>
        <v>45363.56</v>
      </c>
      <c r="N119" s="215"/>
      <c r="O119" s="203">
        <f t="shared" si="23"/>
        <v>38123.78</v>
      </c>
      <c r="P119" s="204">
        <f t="shared" si="24"/>
        <v>38123.78</v>
      </c>
    </row>
    <row r="120" spans="1:16" ht="41.4" x14ac:dyDescent="0.3">
      <c r="A120" s="144">
        <v>4.0999999999999996</v>
      </c>
      <c r="B120" s="109"/>
      <c r="C120" s="109"/>
      <c r="D120" s="109"/>
      <c r="E120" s="149" t="s">
        <v>125</v>
      </c>
      <c r="F120" s="17" t="s">
        <v>12</v>
      </c>
      <c r="G120" s="5">
        <v>1</v>
      </c>
      <c r="H120" s="5"/>
      <c r="I120" s="216">
        <f>ANEXO1!Z119</f>
        <v>48762.61</v>
      </c>
      <c r="J120" s="107">
        <f t="shared" si="13"/>
        <v>48762.61</v>
      </c>
      <c r="K120" s="207"/>
      <c r="L120" s="205">
        <f>'ANEXO 2'!Q119</f>
        <v>0</v>
      </c>
      <c r="M120" s="206">
        <f t="shared" si="22"/>
        <v>0</v>
      </c>
      <c r="N120" s="215"/>
      <c r="O120" s="203">
        <f t="shared" si="23"/>
        <v>48762.61</v>
      </c>
      <c r="P120" s="204">
        <f t="shared" si="24"/>
        <v>48762.61</v>
      </c>
    </row>
    <row r="121" spans="1:16" ht="41.4" x14ac:dyDescent="0.3">
      <c r="A121" s="109">
        <v>4.1100000000000003</v>
      </c>
      <c r="B121" s="109"/>
      <c r="C121" s="109"/>
      <c r="D121" s="109"/>
      <c r="E121" s="149" t="s">
        <v>126</v>
      </c>
      <c r="F121" s="17" t="s">
        <v>12</v>
      </c>
      <c r="G121" s="5">
        <v>1</v>
      </c>
      <c r="H121" s="5"/>
      <c r="I121" s="214">
        <f>ANEXO1!Z120</f>
        <v>217738.95</v>
      </c>
      <c r="J121" s="107">
        <f t="shared" si="13"/>
        <v>217738.95</v>
      </c>
      <c r="K121" s="207"/>
      <c r="L121" s="203">
        <f>'ANEXO 2'!Q120</f>
        <v>240150.14</v>
      </c>
      <c r="M121" s="204">
        <f t="shared" si="22"/>
        <v>240150.14</v>
      </c>
      <c r="N121" s="215"/>
      <c r="O121" s="203">
        <f t="shared" si="23"/>
        <v>217738.95</v>
      </c>
      <c r="P121" s="204">
        <f t="shared" si="24"/>
        <v>217738.95</v>
      </c>
    </row>
    <row r="122" spans="1:16" ht="41.4" x14ac:dyDescent="0.3">
      <c r="A122" s="109">
        <v>4.12</v>
      </c>
      <c r="B122" s="109"/>
      <c r="C122" s="109"/>
      <c r="D122" s="109"/>
      <c r="E122" s="149" t="s">
        <v>127</v>
      </c>
      <c r="F122" s="17" t="s">
        <v>12</v>
      </c>
      <c r="G122" s="5">
        <v>1</v>
      </c>
      <c r="H122" s="5"/>
      <c r="I122" s="214">
        <f>ANEXO1!Z121</f>
        <v>334770.59000000003</v>
      </c>
      <c r="J122" s="107">
        <f t="shared" si="13"/>
        <v>334770.59000000003</v>
      </c>
      <c r="K122" s="207"/>
      <c r="L122" s="203">
        <f>'ANEXO 2'!Q121</f>
        <v>490944.99</v>
      </c>
      <c r="M122" s="204">
        <f t="shared" si="22"/>
        <v>490944.99</v>
      </c>
      <c r="N122" s="215"/>
      <c r="O122" s="203">
        <f t="shared" si="23"/>
        <v>334770.59000000003</v>
      </c>
      <c r="P122" s="204">
        <f t="shared" si="24"/>
        <v>334770.59000000003</v>
      </c>
    </row>
    <row r="123" spans="1:16" ht="27.6" x14ac:dyDescent="0.3">
      <c r="A123" s="109">
        <v>4.13</v>
      </c>
      <c r="B123" s="109"/>
      <c r="C123" s="109"/>
      <c r="D123" s="109"/>
      <c r="E123" s="149" t="s">
        <v>128</v>
      </c>
      <c r="F123" s="17" t="s">
        <v>12</v>
      </c>
      <c r="G123" s="5">
        <v>1</v>
      </c>
      <c r="H123" s="5"/>
      <c r="I123" s="216">
        <f>ANEXO1!Z122</f>
        <v>182000</v>
      </c>
      <c r="J123" s="107">
        <f t="shared" si="13"/>
        <v>182000</v>
      </c>
      <c r="K123" s="207"/>
      <c r="L123" s="205">
        <f>'ANEXO 2'!Q122</f>
        <v>0</v>
      </c>
      <c r="M123" s="206">
        <f t="shared" si="22"/>
        <v>0</v>
      </c>
      <c r="N123" s="215"/>
      <c r="O123" s="203">
        <f t="shared" si="23"/>
        <v>182000</v>
      </c>
      <c r="P123" s="204">
        <f t="shared" si="24"/>
        <v>182000</v>
      </c>
    </row>
    <row r="124" spans="1:16" x14ac:dyDescent="0.3">
      <c r="A124" s="109">
        <v>4.1399999999999997</v>
      </c>
      <c r="B124" s="109"/>
      <c r="C124" s="109"/>
      <c r="D124" s="109"/>
      <c r="E124" s="149" t="s">
        <v>129</v>
      </c>
      <c r="F124" s="17" t="s">
        <v>12</v>
      </c>
      <c r="G124" s="5">
        <v>1</v>
      </c>
      <c r="H124" s="5"/>
      <c r="I124" s="216">
        <f>ANEXO1!Z123</f>
        <v>233268.75</v>
      </c>
      <c r="J124" s="107">
        <f t="shared" si="13"/>
        <v>233268.75</v>
      </c>
      <c r="K124" s="207"/>
      <c r="L124" s="205">
        <f>'ANEXO 2'!Q123</f>
        <v>0</v>
      </c>
      <c r="M124" s="206">
        <f t="shared" si="22"/>
        <v>0</v>
      </c>
      <c r="N124" s="215"/>
      <c r="O124" s="203">
        <f t="shared" si="23"/>
        <v>233268.75</v>
      </c>
      <c r="P124" s="204">
        <f t="shared" si="24"/>
        <v>233268.75</v>
      </c>
    </row>
    <row r="125" spans="1:16" x14ac:dyDescent="0.3">
      <c r="A125" s="109">
        <v>4.1500000000000004</v>
      </c>
      <c r="B125" s="109"/>
      <c r="C125" s="109"/>
      <c r="D125" s="109"/>
      <c r="E125" s="149" t="s">
        <v>130</v>
      </c>
      <c r="F125" s="17" t="s">
        <v>16</v>
      </c>
      <c r="G125" s="5">
        <v>1</v>
      </c>
      <c r="H125" s="5"/>
      <c r="I125" s="216">
        <f>ANEXO1!Z124</f>
        <v>16254.2</v>
      </c>
      <c r="J125" s="107">
        <f t="shared" si="13"/>
        <v>16254.2</v>
      </c>
      <c r="K125" s="207"/>
      <c r="L125" s="205">
        <f>'ANEXO 2'!Q124</f>
        <v>0</v>
      </c>
      <c r="M125" s="206">
        <f t="shared" si="22"/>
        <v>0</v>
      </c>
      <c r="N125" s="215"/>
      <c r="O125" s="203">
        <f t="shared" si="23"/>
        <v>16254.2</v>
      </c>
      <c r="P125" s="204">
        <f t="shared" si="24"/>
        <v>16254.2</v>
      </c>
    </row>
    <row r="126" spans="1:16" x14ac:dyDescent="0.3">
      <c r="A126" s="109">
        <v>4.16</v>
      </c>
      <c r="B126" s="109"/>
      <c r="C126" s="109"/>
      <c r="D126" s="109"/>
      <c r="E126" s="149" t="s">
        <v>131</v>
      </c>
      <c r="F126" s="17" t="s">
        <v>12</v>
      </c>
      <c r="G126" s="5">
        <v>1</v>
      </c>
      <c r="H126" s="5"/>
      <c r="I126" s="216">
        <f>ANEXO1!Z125</f>
        <v>56071.96</v>
      </c>
      <c r="J126" s="107">
        <f t="shared" si="13"/>
        <v>56071.96</v>
      </c>
      <c r="K126" s="207"/>
      <c r="L126" s="205">
        <f>'ANEXO 2'!Q125</f>
        <v>0</v>
      </c>
      <c r="M126" s="206">
        <f t="shared" si="22"/>
        <v>0</v>
      </c>
      <c r="N126" s="215"/>
      <c r="O126" s="203">
        <f t="shared" si="23"/>
        <v>56071.96</v>
      </c>
      <c r="P126" s="204">
        <f t="shared" si="24"/>
        <v>56071.96</v>
      </c>
    </row>
    <row r="127" spans="1:16" ht="27.6" x14ac:dyDescent="0.3">
      <c r="A127" s="109">
        <v>4.17</v>
      </c>
      <c r="B127" s="109"/>
      <c r="C127" s="109"/>
      <c r="D127" s="109"/>
      <c r="E127" s="149" t="s">
        <v>507</v>
      </c>
      <c r="F127" s="17" t="s">
        <v>12</v>
      </c>
      <c r="G127" s="5">
        <v>1</v>
      </c>
      <c r="H127" s="5"/>
      <c r="I127" s="216">
        <f>ANEXO1!Z126</f>
        <v>247000</v>
      </c>
      <c r="J127" s="107">
        <f t="shared" si="13"/>
        <v>247000</v>
      </c>
      <c r="K127" s="207"/>
      <c r="L127" s="205">
        <f>'ANEXO 2'!Q126</f>
        <v>0</v>
      </c>
      <c r="M127" s="206">
        <f t="shared" si="22"/>
        <v>0</v>
      </c>
      <c r="N127" s="215"/>
      <c r="O127" s="203">
        <f t="shared" si="23"/>
        <v>247000</v>
      </c>
      <c r="P127" s="204">
        <f t="shared" si="24"/>
        <v>247000</v>
      </c>
    </row>
    <row r="128" spans="1:16" ht="41.4" x14ac:dyDescent="0.3">
      <c r="A128" s="109">
        <v>4.18</v>
      </c>
      <c r="B128" s="109"/>
      <c r="C128" s="109"/>
      <c r="D128" s="109"/>
      <c r="E128" s="149" t="s">
        <v>132</v>
      </c>
      <c r="F128" s="17" t="s">
        <v>12</v>
      </c>
      <c r="G128" s="5">
        <v>1</v>
      </c>
      <c r="H128" s="5"/>
      <c r="I128" s="216">
        <f>ANEXO1!Z127</f>
        <v>296792.40000000002</v>
      </c>
      <c r="J128" s="107">
        <f t="shared" si="13"/>
        <v>296792.40000000002</v>
      </c>
      <c r="K128" s="207"/>
      <c r="L128" s="205">
        <f>'ANEXO 2'!Q127</f>
        <v>0</v>
      </c>
      <c r="M128" s="206">
        <f t="shared" si="22"/>
        <v>0</v>
      </c>
      <c r="N128" s="215"/>
      <c r="O128" s="203">
        <f t="shared" si="23"/>
        <v>296792.40000000002</v>
      </c>
      <c r="P128" s="204">
        <f t="shared" si="24"/>
        <v>296792.40000000002</v>
      </c>
    </row>
    <row r="129" spans="1:16" x14ac:dyDescent="0.3">
      <c r="A129" s="350" t="s">
        <v>84</v>
      </c>
      <c r="B129" s="351"/>
      <c r="C129" s="351"/>
      <c r="D129" s="9"/>
      <c r="E129" s="10"/>
      <c r="F129" s="11"/>
      <c r="G129" s="5"/>
      <c r="H129" s="5"/>
      <c r="I129" s="107"/>
      <c r="J129" s="107"/>
      <c r="K129" s="207"/>
      <c r="L129" s="203"/>
      <c r="M129" s="211">
        <f>ROUND(SUM(M111:M128),2)</f>
        <v>1497243.05</v>
      </c>
      <c r="N129" s="215"/>
      <c r="O129" s="203"/>
      <c r="P129" s="211">
        <f>ROUND(SUM(P111:P128),2)</f>
        <v>2184369.65</v>
      </c>
    </row>
    <row r="130" spans="1:16" x14ac:dyDescent="0.3">
      <c r="A130" s="1">
        <v>5</v>
      </c>
      <c r="B130" s="1"/>
      <c r="C130" s="1"/>
      <c r="D130" s="1"/>
      <c r="E130" s="14" t="s">
        <v>133</v>
      </c>
      <c r="F130" s="1"/>
      <c r="G130" s="1"/>
      <c r="H130" s="1"/>
      <c r="I130" s="107"/>
      <c r="J130" s="107"/>
      <c r="K130" s="219"/>
      <c r="L130" s="203"/>
      <c r="M130" s="220"/>
      <c r="N130" s="215"/>
      <c r="O130" s="203"/>
      <c r="P130" s="220"/>
    </row>
    <row r="131" spans="1:16" x14ac:dyDescent="0.3">
      <c r="A131" s="17">
        <v>5.0999999999999996</v>
      </c>
      <c r="B131" s="17"/>
      <c r="C131" s="17"/>
      <c r="D131" s="17"/>
      <c r="E131" s="19" t="s">
        <v>134</v>
      </c>
      <c r="F131" s="17" t="s">
        <v>18</v>
      </c>
      <c r="G131" s="5">
        <v>1</v>
      </c>
      <c r="H131" s="5"/>
      <c r="I131" s="214">
        <f>ANEXO1!Z130</f>
        <v>944529.49</v>
      </c>
      <c r="J131" s="107">
        <f t="shared" si="13"/>
        <v>944529.49</v>
      </c>
      <c r="K131" s="207"/>
      <c r="L131" s="203">
        <f>'ANEXO 2'!Q130</f>
        <v>1123897.32</v>
      </c>
      <c r="M131" s="204">
        <f>ROUND((L131*$G131),2)</f>
        <v>1123897.32</v>
      </c>
      <c r="N131" s="215"/>
      <c r="O131" s="203">
        <f>I131</f>
        <v>944529.49</v>
      </c>
      <c r="P131" s="204">
        <f>ROUND((O131*$G131),2)</f>
        <v>944529.49</v>
      </c>
    </row>
    <row r="132" spans="1:16" x14ac:dyDescent="0.3">
      <c r="A132" s="17">
        <v>5.2</v>
      </c>
      <c r="B132" s="17"/>
      <c r="C132" s="17"/>
      <c r="D132" s="17"/>
      <c r="E132" s="19" t="s">
        <v>135</v>
      </c>
      <c r="F132" s="17" t="s">
        <v>18</v>
      </c>
      <c r="G132" s="5">
        <v>1</v>
      </c>
      <c r="H132" s="5"/>
      <c r="I132" s="214">
        <f>ANEXO1!Z131</f>
        <v>368031.67</v>
      </c>
      <c r="J132" s="107">
        <f t="shared" si="13"/>
        <v>368031.67</v>
      </c>
      <c r="K132" s="207"/>
      <c r="L132" s="203">
        <f>'ANEXO 2'!Q131</f>
        <v>437921.54</v>
      </c>
      <c r="M132" s="204">
        <f t="shared" ref="M132:M150" si="25">ROUND((L132*$G132),2)</f>
        <v>437921.54</v>
      </c>
      <c r="N132" s="215"/>
      <c r="O132" s="203">
        <f t="shared" ref="O132:O139" si="26">I132</f>
        <v>368031.67</v>
      </c>
      <c r="P132" s="204">
        <f t="shared" ref="P132:P150" si="27">ROUND((O132*$G132),2)</f>
        <v>368031.67</v>
      </c>
    </row>
    <row r="133" spans="1:16" x14ac:dyDescent="0.3">
      <c r="A133" s="17">
        <v>5.3</v>
      </c>
      <c r="B133" s="17"/>
      <c r="C133" s="17"/>
      <c r="D133" s="17"/>
      <c r="E133" s="19" t="s">
        <v>136</v>
      </c>
      <c r="F133" s="17" t="s">
        <v>18</v>
      </c>
      <c r="G133" s="5">
        <v>1</v>
      </c>
      <c r="H133" s="5"/>
      <c r="I133" s="214">
        <f>ANEXO1!Z132</f>
        <v>858742.63</v>
      </c>
      <c r="J133" s="107">
        <f t="shared" si="13"/>
        <v>858742.63</v>
      </c>
      <c r="K133" s="207"/>
      <c r="L133" s="203">
        <f>'ANEXO 2'!Q132</f>
        <v>1021819.38</v>
      </c>
      <c r="M133" s="204">
        <f t="shared" si="25"/>
        <v>1021819.38</v>
      </c>
      <c r="N133" s="215"/>
      <c r="O133" s="203">
        <f t="shared" si="26"/>
        <v>858742.63</v>
      </c>
      <c r="P133" s="204">
        <f t="shared" si="27"/>
        <v>858742.63</v>
      </c>
    </row>
    <row r="134" spans="1:16" x14ac:dyDescent="0.3">
      <c r="A134" s="17">
        <v>5.4</v>
      </c>
      <c r="B134" s="17"/>
      <c r="C134" s="17"/>
      <c r="D134" s="17"/>
      <c r="E134" s="19" t="s">
        <v>137</v>
      </c>
      <c r="F134" s="17" t="s">
        <v>18</v>
      </c>
      <c r="G134" s="5">
        <v>1</v>
      </c>
      <c r="H134" s="5"/>
      <c r="I134" s="214">
        <f>ANEXO1!Z133</f>
        <v>806000</v>
      </c>
      <c r="J134" s="107">
        <f t="shared" si="13"/>
        <v>806000</v>
      </c>
      <c r="K134" s="207"/>
      <c r="L134" s="203">
        <f>'ANEXO 2'!Q133</f>
        <v>869471.86</v>
      </c>
      <c r="M134" s="204">
        <f t="shared" si="25"/>
        <v>869471.86</v>
      </c>
      <c r="N134" s="215"/>
      <c r="O134" s="203">
        <f t="shared" si="26"/>
        <v>806000</v>
      </c>
      <c r="P134" s="204">
        <f t="shared" si="27"/>
        <v>806000</v>
      </c>
    </row>
    <row r="135" spans="1:16" x14ac:dyDescent="0.3">
      <c r="A135" s="17">
        <v>5.5</v>
      </c>
      <c r="B135" s="17"/>
      <c r="C135" s="17"/>
      <c r="D135" s="17"/>
      <c r="E135" s="19" t="s">
        <v>138</v>
      </c>
      <c r="F135" s="17" t="s">
        <v>18</v>
      </c>
      <c r="G135" s="5">
        <v>1</v>
      </c>
      <c r="H135" s="5"/>
      <c r="I135" s="214">
        <f>ANEXO1!Z134</f>
        <v>1309381.1499999999</v>
      </c>
      <c r="J135" s="107">
        <f t="shared" si="13"/>
        <v>1309381.1499999999</v>
      </c>
      <c r="K135" s="207"/>
      <c r="L135" s="203">
        <f>'ANEXO 2'!Q134</f>
        <v>1760311.08</v>
      </c>
      <c r="M135" s="204">
        <f t="shared" si="25"/>
        <v>1760311.08</v>
      </c>
      <c r="N135" s="215"/>
      <c r="O135" s="203">
        <f t="shared" si="26"/>
        <v>1309381.1499999999</v>
      </c>
      <c r="P135" s="204">
        <f t="shared" si="27"/>
        <v>1309381.1499999999</v>
      </c>
    </row>
    <row r="136" spans="1:16" x14ac:dyDescent="0.3">
      <c r="A136" s="17">
        <v>5.6</v>
      </c>
      <c r="B136" s="17"/>
      <c r="C136" s="17"/>
      <c r="D136" s="17"/>
      <c r="E136" s="19" t="s">
        <v>139</v>
      </c>
      <c r="F136" s="17" t="s">
        <v>12</v>
      </c>
      <c r="G136" s="5">
        <v>1</v>
      </c>
      <c r="H136" s="5"/>
      <c r="I136" s="214">
        <f>ANEXO1!Z135</f>
        <v>67754.19</v>
      </c>
      <c r="J136" s="107">
        <f t="shared" si="13"/>
        <v>67754.19</v>
      </c>
      <c r="K136" s="207"/>
      <c r="L136" s="203">
        <f>'ANEXO 2'!Q135</f>
        <v>80620.83</v>
      </c>
      <c r="M136" s="204">
        <f t="shared" si="25"/>
        <v>80620.83</v>
      </c>
      <c r="N136" s="215"/>
      <c r="O136" s="203">
        <f t="shared" si="26"/>
        <v>67754.19</v>
      </c>
      <c r="P136" s="204">
        <f t="shared" si="27"/>
        <v>67754.19</v>
      </c>
    </row>
    <row r="137" spans="1:16" x14ac:dyDescent="0.3">
      <c r="A137" s="17">
        <v>5.7</v>
      </c>
      <c r="B137" s="17"/>
      <c r="C137" s="17"/>
      <c r="D137" s="17"/>
      <c r="E137" s="19" t="s">
        <v>140</v>
      </c>
      <c r="F137" s="17" t="s">
        <v>16</v>
      </c>
      <c r="G137" s="5">
        <v>1</v>
      </c>
      <c r="H137" s="5"/>
      <c r="I137" s="214">
        <f>ANEXO1!Z136</f>
        <v>965561.43</v>
      </c>
      <c r="J137" s="107">
        <f t="shared" si="13"/>
        <v>965561.43</v>
      </c>
      <c r="K137" s="207"/>
      <c r="L137" s="203">
        <f>'ANEXO 2'!Q136</f>
        <v>1148923.25</v>
      </c>
      <c r="M137" s="204">
        <f t="shared" si="25"/>
        <v>1148923.25</v>
      </c>
      <c r="N137" s="215"/>
      <c r="O137" s="203">
        <f t="shared" si="26"/>
        <v>965561.43</v>
      </c>
      <c r="P137" s="204">
        <f t="shared" si="27"/>
        <v>965561.43</v>
      </c>
    </row>
    <row r="138" spans="1:16" x14ac:dyDescent="0.3">
      <c r="A138" s="17">
        <v>5.8</v>
      </c>
      <c r="B138" s="17"/>
      <c r="C138" s="17"/>
      <c r="D138" s="17"/>
      <c r="E138" s="19" t="s">
        <v>141</v>
      </c>
      <c r="F138" s="17" t="s">
        <v>16</v>
      </c>
      <c r="G138" s="5">
        <v>1</v>
      </c>
      <c r="H138" s="5"/>
      <c r="I138" s="214">
        <f>ANEXO1!Z137</f>
        <v>1486717.65</v>
      </c>
      <c r="J138" s="107">
        <f t="shared" si="13"/>
        <v>1486717.65</v>
      </c>
      <c r="K138" s="207"/>
      <c r="L138" s="203">
        <f>'ANEXO 2'!Q137</f>
        <v>1640344.87</v>
      </c>
      <c r="M138" s="204">
        <f t="shared" si="25"/>
        <v>1640344.87</v>
      </c>
      <c r="N138" s="215"/>
      <c r="O138" s="203">
        <f t="shared" si="26"/>
        <v>1486717.65</v>
      </c>
      <c r="P138" s="204">
        <f t="shared" si="27"/>
        <v>1486717.65</v>
      </c>
    </row>
    <row r="139" spans="1:16" x14ac:dyDescent="0.3">
      <c r="A139" s="17">
        <v>5.9</v>
      </c>
      <c r="B139" s="17"/>
      <c r="C139" s="17"/>
      <c r="D139" s="17"/>
      <c r="E139" s="19" t="s">
        <v>142</v>
      </c>
      <c r="F139" s="17" t="s">
        <v>12</v>
      </c>
      <c r="G139" s="5">
        <v>1</v>
      </c>
      <c r="H139" s="5"/>
      <c r="I139" s="214">
        <f>ANEXO1!Z138</f>
        <v>1189556.73</v>
      </c>
      <c r="J139" s="107">
        <f t="shared" si="13"/>
        <v>1189556.73</v>
      </c>
      <c r="K139" s="207"/>
      <c r="L139" s="203">
        <f>'ANEXO 2'!Q138</f>
        <v>1415455.67</v>
      </c>
      <c r="M139" s="204">
        <f t="shared" si="25"/>
        <v>1415455.67</v>
      </c>
      <c r="N139" s="215"/>
      <c r="O139" s="203">
        <f t="shared" si="26"/>
        <v>1189556.73</v>
      </c>
      <c r="P139" s="204">
        <f t="shared" si="27"/>
        <v>1189556.73</v>
      </c>
    </row>
    <row r="140" spans="1:16" x14ac:dyDescent="0.3">
      <c r="A140" s="2">
        <v>5.0999999999999996</v>
      </c>
      <c r="B140" s="17"/>
      <c r="C140" s="17"/>
      <c r="D140" s="17"/>
      <c r="E140" s="19" t="s">
        <v>143</v>
      </c>
      <c r="F140" s="17" t="s">
        <v>16</v>
      </c>
      <c r="G140" s="5">
        <v>1</v>
      </c>
      <c r="H140" s="5"/>
      <c r="I140" s="217">
        <f>ANEXO1!Z139</f>
        <v>845000</v>
      </c>
      <c r="J140" s="107">
        <f t="shared" ref="J140:J203" si="28">I140</f>
        <v>845000</v>
      </c>
      <c r="K140" s="207"/>
      <c r="L140" s="203">
        <f>'ANEXO 2'!Q139</f>
        <v>828658.33</v>
      </c>
      <c r="M140" s="204">
        <f t="shared" si="25"/>
        <v>828658.33</v>
      </c>
      <c r="N140" s="215"/>
      <c r="O140" s="203">
        <f>ROUND(AVERAGE(I140,L140),2)</f>
        <v>836829.17</v>
      </c>
      <c r="P140" s="204">
        <f t="shared" si="27"/>
        <v>836829.17</v>
      </c>
    </row>
    <row r="141" spans="1:16" x14ac:dyDescent="0.3">
      <c r="A141" s="17">
        <v>5.1100000000000003</v>
      </c>
      <c r="B141" s="17"/>
      <c r="C141" s="17"/>
      <c r="D141" s="17"/>
      <c r="E141" s="19" t="s">
        <v>144</v>
      </c>
      <c r="F141" s="17" t="s">
        <v>18</v>
      </c>
      <c r="G141" s="5">
        <v>1</v>
      </c>
      <c r="H141" s="5"/>
      <c r="I141" s="214">
        <f>ANEXO1!Z140</f>
        <v>226346.75</v>
      </c>
      <c r="J141" s="107">
        <f t="shared" si="28"/>
        <v>226346.75</v>
      </c>
      <c r="K141" s="207"/>
      <c r="L141" s="203">
        <f>'ANEXO 2'!Q140</f>
        <v>269330.40000000002</v>
      </c>
      <c r="M141" s="204">
        <f t="shared" si="25"/>
        <v>269330.40000000002</v>
      </c>
      <c r="N141" s="215"/>
      <c r="O141" s="203">
        <f>I141</f>
        <v>226346.75</v>
      </c>
      <c r="P141" s="204">
        <f t="shared" si="27"/>
        <v>226346.75</v>
      </c>
    </row>
    <row r="142" spans="1:16" ht="27.6" x14ac:dyDescent="0.3">
      <c r="A142" s="17">
        <v>5.12</v>
      </c>
      <c r="B142" s="17"/>
      <c r="C142" s="17"/>
      <c r="D142" s="17"/>
      <c r="E142" s="19" t="s">
        <v>145</v>
      </c>
      <c r="F142" s="17" t="s">
        <v>12</v>
      </c>
      <c r="G142" s="5">
        <v>1</v>
      </c>
      <c r="H142" s="5"/>
      <c r="I142" s="214">
        <f>ANEXO1!Z141</f>
        <v>690261.76</v>
      </c>
      <c r="J142" s="107">
        <f t="shared" si="28"/>
        <v>690261.76</v>
      </c>
      <c r="K142" s="207"/>
      <c r="L142" s="203">
        <f>'ANEXO 2'!Q141</f>
        <v>716578.56</v>
      </c>
      <c r="M142" s="204">
        <f t="shared" si="25"/>
        <v>716578.56</v>
      </c>
      <c r="N142" s="215"/>
      <c r="O142" s="203">
        <f t="shared" ref="O142:O150" si="29">I142</f>
        <v>690261.76</v>
      </c>
      <c r="P142" s="204">
        <f t="shared" si="27"/>
        <v>690261.76</v>
      </c>
    </row>
    <row r="143" spans="1:16" ht="27.6" x14ac:dyDescent="0.3">
      <c r="A143" s="109">
        <v>5.13</v>
      </c>
      <c r="B143" s="109"/>
      <c r="C143" s="109"/>
      <c r="D143" s="109"/>
      <c r="E143" s="149" t="s">
        <v>146</v>
      </c>
      <c r="F143" s="17" t="s">
        <v>16</v>
      </c>
      <c r="G143" s="5">
        <v>1</v>
      </c>
      <c r="H143" s="5"/>
      <c r="I143" s="214">
        <f>ANEXO1!Z142</f>
        <v>286765.46000000002</v>
      </c>
      <c r="J143" s="107">
        <f t="shared" si="28"/>
        <v>286765.46000000002</v>
      </c>
      <c r="K143" s="207"/>
      <c r="L143" s="203">
        <f>'ANEXO 2'!Q142</f>
        <v>529579.85</v>
      </c>
      <c r="M143" s="204">
        <f t="shared" si="25"/>
        <v>529579.85</v>
      </c>
      <c r="N143" s="215"/>
      <c r="O143" s="203">
        <f t="shared" si="29"/>
        <v>286765.46000000002</v>
      </c>
      <c r="P143" s="204">
        <f t="shared" si="27"/>
        <v>286765.46000000002</v>
      </c>
    </row>
    <row r="144" spans="1:16" ht="41.4" x14ac:dyDescent="0.3">
      <c r="A144" s="109">
        <v>5.14</v>
      </c>
      <c r="B144" s="109"/>
      <c r="C144" s="109"/>
      <c r="D144" s="109"/>
      <c r="E144" s="149" t="s">
        <v>147</v>
      </c>
      <c r="F144" s="17" t="s">
        <v>12</v>
      </c>
      <c r="G144" s="5">
        <v>1</v>
      </c>
      <c r="H144" s="5"/>
      <c r="I144" s="214">
        <f>ANEXO1!Z143</f>
        <v>599208.49</v>
      </c>
      <c r="J144" s="107">
        <f t="shared" si="28"/>
        <v>599208.49</v>
      </c>
      <c r="K144" s="207"/>
      <c r="L144" s="203">
        <f>'ANEXO 2'!Q143</f>
        <v>857906.26</v>
      </c>
      <c r="M144" s="204">
        <f t="shared" si="25"/>
        <v>857906.26</v>
      </c>
      <c r="N144" s="215"/>
      <c r="O144" s="203">
        <f>I144</f>
        <v>599208.49</v>
      </c>
      <c r="P144" s="204">
        <f t="shared" si="27"/>
        <v>599208.49</v>
      </c>
    </row>
    <row r="145" spans="1:16" ht="27.6" x14ac:dyDescent="0.3">
      <c r="A145" s="109">
        <v>5.15</v>
      </c>
      <c r="B145" s="109"/>
      <c r="C145" s="109"/>
      <c r="D145" s="109"/>
      <c r="E145" s="149" t="s">
        <v>148</v>
      </c>
      <c r="F145" s="17" t="s">
        <v>12</v>
      </c>
      <c r="G145" s="5">
        <v>1</v>
      </c>
      <c r="H145" s="5"/>
      <c r="I145" s="216">
        <f>ANEXO1!Z144</f>
        <v>529529.59999999998</v>
      </c>
      <c r="J145" s="107">
        <f t="shared" si="28"/>
        <v>529529.59999999998</v>
      </c>
      <c r="K145" s="207"/>
      <c r="L145" s="205">
        <f>'ANEXO 2'!Q144</f>
        <v>0</v>
      </c>
      <c r="M145" s="206">
        <f t="shared" si="25"/>
        <v>0</v>
      </c>
      <c r="N145" s="215"/>
      <c r="O145" s="203">
        <f t="shared" si="29"/>
        <v>529529.59999999998</v>
      </c>
      <c r="P145" s="204">
        <f t="shared" si="27"/>
        <v>529529.59999999998</v>
      </c>
    </row>
    <row r="146" spans="1:16" x14ac:dyDescent="0.3">
      <c r="A146" s="109">
        <v>5.16</v>
      </c>
      <c r="B146" s="109"/>
      <c r="C146" s="109"/>
      <c r="D146" s="109"/>
      <c r="E146" s="149" t="s">
        <v>149</v>
      </c>
      <c r="F146" s="17" t="s">
        <v>12</v>
      </c>
      <c r="G146" s="5">
        <v>1</v>
      </c>
      <c r="H146" s="5"/>
      <c r="I146" s="216">
        <f>ANEXO1!Z145</f>
        <v>445520.4</v>
      </c>
      <c r="J146" s="107">
        <f t="shared" si="28"/>
        <v>445520.4</v>
      </c>
      <c r="K146" s="207"/>
      <c r="L146" s="205">
        <f>'ANEXO 2'!Q145</f>
        <v>0</v>
      </c>
      <c r="M146" s="206">
        <f t="shared" si="25"/>
        <v>0</v>
      </c>
      <c r="N146" s="215"/>
      <c r="O146" s="203">
        <f t="shared" si="29"/>
        <v>445520.4</v>
      </c>
      <c r="P146" s="204">
        <f t="shared" si="27"/>
        <v>445520.4</v>
      </c>
    </row>
    <row r="147" spans="1:16" ht="27.6" x14ac:dyDescent="0.3">
      <c r="A147" s="109">
        <v>5.17</v>
      </c>
      <c r="B147" s="109"/>
      <c r="C147" s="109"/>
      <c r="D147" s="109"/>
      <c r="E147" s="149" t="s">
        <v>150</v>
      </c>
      <c r="F147" s="17" t="s">
        <v>18</v>
      </c>
      <c r="G147" s="5">
        <v>1</v>
      </c>
      <c r="H147" s="5"/>
      <c r="I147" s="216">
        <f>ANEXO1!Z146</f>
        <v>845000</v>
      </c>
      <c r="J147" s="107">
        <f t="shared" si="28"/>
        <v>845000</v>
      </c>
      <c r="K147" s="207"/>
      <c r="L147" s="205">
        <f>'ANEXO 2'!Q146</f>
        <v>0</v>
      </c>
      <c r="M147" s="206">
        <f t="shared" si="25"/>
        <v>0</v>
      </c>
      <c r="N147" s="215"/>
      <c r="O147" s="203">
        <f t="shared" si="29"/>
        <v>845000</v>
      </c>
      <c r="P147" s="204">
        <f t="shared" si="27"/>
        <v>845000</v>
      </c>
    </row>
    <row r="148" spans="1:16" ht="27.6" x14ac:dyDescent="0.3">
      <c r="A148" s="109">
        <v>5.18</v>
      </c>
      <c r="B148" s="109"/>
      <c r="C148" s="109"/>
      <c r="D148" s="109"/>
      <c r="E148" s="149" t="s">
        <v>151</v>
      </c>
      <c r="F148" s="17" t="s">
        <v>12</v>
      </c>
      <c r="G148" s="5">
        <v>1</v>
      </c>
      <c r="H148" s="5"/>
      <c r="I148" s="216">
        <f>ANEXO1!Z147</f>
        <v>142077</v>
      </c>
      <c r="J148" s="107">
        <f t="shared" si="28"/>
        <v>142077</v>
      </c>
      <c r="K148" s="207"/>
      <c r="L148" s="205">
        <f>'ANEXO 2'!Q147</f>
        <v>0</v>
      </c>
      <c r="M148" s="206">
        <f t="shared" si="25"/>
        <v>0</v>
      </c>
      <c r="N148" s="215"/>
      <c r="O148" s="203">
        <f t="shared" si="29"/>
        <v>142077</v>
      </c>
      <c r="P148" s="204">
        <f t="shared" si="27"/>
        <v>142077</v>
      </c>
    </row>
    <row r="149" spans="1:16" x14ac:dyDescent="0.3">
      <c r="A149" s="109">
        <v>5.19</v>
      </c>
      <c r="B149" s="109"/>
      <c r="C149" s="109"/>
      <c r="D149" s="109"/>
      <c r="E149" s="149" t="s">
        <v>152</v>
      </c>
      <c r="F149" s="17" t="s">
        <v>18</v>
      </c>
      <c r="G149" s="5">
        <v>1</v>
      </c>
      <c r="H149" s="5"/>
      <c r="I149" s="216">
        <f>ANEXO1!Z148</f>
        <v>52861.120000000003</v>
      </c>
      <c r="J149" s="107">
        <f t="shared" si="28"/>
        <v>52861.120000000003</v>
      </c>
      <c r="K149" s="207"/>
      <c r="L149" s="205">
        <f>'ANEXO 2'!Q148</f>
        <v>0</v>
      </c>
      <c r="M149" s="206">
        <f t="shared" si="25"/>
        <v>0</v>
      </c>
      <c r="N149" s="215"/>
      <c r="O149" s="203">
        <f t="shared" si="29"/>
        <v>52861.120000000003</v>
      </c>
      <c r="P149" s="204">
        <f t="shared" si="27"/>
        <v>52861.120000000003</v>
      </c>
    </row>
    <row r="150" spans="1:16" ht="41.4" x14ac:dyDescent="0.3">
      <c r="A150" s="144">
        <v>5.2</v>
      </c>
      <c r="B150" s="109"/>
      <c r="C150" s="109"/>
      <c r="D150" s="109"/>
      <c r="E150" s="149" t="s">
        <v>153</v>
      </c>
      <c r="F150" s="17" t="s">
        <v>18</v>
      </c>
      <c r="G150" s="5">
        <v>1</v>
      </c>
      <c r="H150" s="5"/>
      <c r="I150" s="216">
        <f>ANEXO1!Z149</f>
        <v>4160000</v>
      </c>
      <c r="J150" s="107">
        <f t="shared" si="28"/>
        <v>4160000</v>
      </c>
      <c r="K150" s="207"/>
      <c r="L150" s="205">
        <f>'ANEXO 2'!Q149</f>
        <v>0</v>
      </c>
      <c r="M150" s="206">
        <f t="shared" si="25"/>
        <v>0</v>
      </c>
      <c r="N150" s="215"/>
      <c r="O150" s="203">
        <f t="shared" si="29"/>
        <v>4160000</v>
      </c>
      <c r="P150" s="204">
        <f t="shared" si="27"/>
        <v>4160000</v>
      </c>
    </row>
    <row r="151" spans="1:16" x14ac:dyDescent="0.3">
      <c r="A151" s="350" t="s">
        <v>84</v>
      </c>
      <c r="B151" s="351"/>
      <c r="C151" s="351"/>
      <c r="D151" s="9"/>
      <c r="E151" s="10"/>
      <c r="F151" s="11"/>
      <c r="G151" s="5"/>
      <c r="H151" s="5"/>
      <c r="I151" s="107"/>
      <c r="J151" s="107"/>
      <c r="K151" s="207"/>
      <c r="L151" s="203"/>
      <c r="M151" s="211">
        <f>ROUND(SUM(M131:M150),2)</f>
        <v>12700819.199999999</v>
      </c>
      <c r="N151" s="215"/>
      <c r="O151" s="203"/>
      <c r="P151" s="211">
        <f>ROUND(SUM(P131:P150),2)</f>
        <v>16810674.690000001</v>
      </c>
    </row>
    <row r="152" spans="1:16" x14ac:dyDescent="0.3">
      <c r="A152" s="1">
        <v>6</v>
      </c>
      <c r="B152" s="1"/>
      <c r="C152" s="1"/>
      <c r="D152" s="1"/>
      <c r="E152" s="1" t="s">
        <v>154</v>
      </c>
      <c r="F152" s="1"/>
      <c r="G152" s="1"/>
      <c r="H152" s="1"/>
      <c r="I152" s="107"/>
      <c r="J152" s="107"/>
      <c r="K152" s="219"/>
      <c r="L152" s="220"/>
      <c r="M152" s="220"/>
      <c r="N152" s="215"/>
      <c r="O152" s="220"/>
      <c r="P152" s="220"/>
    </row>
    <row r="153" spans="1:16" x14ac:dyDescent="0.3">
      <c r="A153" s="17"/>
      <c r="B153" s="17"/>
      <c r="C153" s="17"/>
      <c r="D153" s="17"/>
      <c r="E153" s="19"/>
      <c r="F153" s="17"/>
      <c r="G153" s="5"/>
      <c r="H153" s="5"/>
      <c r="I153" s="107"/>
      <c r="J153" s="107"/>
      <c r="K153" s="207"/>
      <c r="L153" s="203"/>
      <c r="M153" s="204"/>
      <c r="N153" s="215"/>
      <c r="O153" s="203"/>
      <c r="P153" s="204"/>
    </row>
    <row r="154" spans="1:16" ht="18" x14ac:dyDescent="0.3">
      <c r="A154" s="42">
        <v>6.1</v>
      </c>
      <c r="B154" s="195"/>
      <c r="C154" s="195"/>
      <c r="D154" s="195"/>
      <c r="E154" s="143" t="s">
        <v>155</v>
      </c>
      <c r="F154" s="22" t="s">
        <v>12</v>
      </c>
      <c r="G154" s="5">
        <v>1</v>
      </c>
      <c r="H154" s="5"/>
      <c r="I154" s="214">
        <f>ANEXO1!Z153</f>
        <v>46688.58</v>
      </c>
      <c r="J154" s="107">
        <f t="shared" si="28"/>
        <v>46688.58</v>
      </c>
      <c r="K154" s="207"/>
      <c r="L154" s="203">
        <f>'ANEXO 2'!Q154</f>
        <v>63892.53</v>
      </c>
      <c r="M154" s="204">
        <f>ROUND((L154*$G154),2)</f>
        <v>63892.53</v>
      </c>
      <c r="N154" s="215"/>
      <c r="O154" s="203">
        <f>I154</f>
        <v>46688.58</v>
      </c>
      <c r="P154" s="204">
        <f>ROUND((O154*$G154),2)</f>
        <v>46688.58</v>
      </c>
    </row>
    <row r="155" spans="1:16" ht="18" x14ac:dyDescent="0.3">
      <c r="A155" s="42">
        <v>6.2</v>
      </c>
      <c r="B155" s="195"/>
      <c r="C155" s="195"/>
      <c r="D155" s="195"/>
      <c r="E155" s="143" t="s">
        <v>156</v>
      </c>
      <c r="F155" s="22" t="s">
        <v>16</v>
      </c>
      <c r="G155" s="5">
        <v>1</v>
      </c>
      <c r="H155" s="5"/>
      <c r="I155" s="214">
        <f>ANEXO1!Z154</f>
        <v>32163.599999999999</v>
      </c>
      <c r="J155" s="107">
        <f t="shared" si="28"/>
        <v>32163.599999999999</v>
      </c>
      <c r="K155" s="207"/>
      <c r="L155" s="203">
        <f>'ANEXO 2'!Q155</f>
        <v>56023.360000000001</v>
      </c>
      <c r="M155" s="204">
        <f t="shared" ref="M155:M179" si="30">ROUND((L155*$G155),2)</f>
        <v>56023.360000000001</v>
      </c>
      <c r="N155" s="215"/>
      <c r="O155" s="203">
        <f>I155</f>
        <v>32163.599999999999</v>
      </c>
      <c r="P155" s="204">
        <f t="shared" ref="P155:P179" si="31">ROUND((O155*$G155),2)</f>
        <v>32163.599999999999</v>
      </c>
    </row>
    <row r="156" spans="1:16" ht="18" x14ac:dyDescent="0.3">
      <c r="A156" s="42">
        <v>6.3</v>
      </c>
      <c r="B156" s="195"/>
      <c r="C156" s="195"/>
      <c r="D156" s="195"/>
      <c r="E156" s="143" t="s">
        <v>157</v>
      </c>
      <c r="F156" s="22" t="s">
        <v>12</v>
      </c>
      <c r="G156" s="5">
        <v>1</v>
      </c>
      <c r="H156" s="5"/>
      <c r="I156" s="218">
        <f>ANEXO1!Z155</f>
        <v>52165.09</v>
      </c>
      <c r="J156" s="107">
        <f t="shared" si="28"/>
        <v>52165.09</v>
      </c>
      <c r="K156" s="207"/>
      <c r="L156" s="203">
        <f>'ANEXO 2'!Q156</f>
        <v>49113.06</v>
      </c>
      <c r="M156" s="204">
        <f t="shared" si="30"/>
        <v>49113.06</v>
      </c>
      <c r="N156" s="215"/>
      <c r="O156" s="203">
        <f>ROUND(AVERAGE(I156,L156),2)</f>
        <v>50639.08</v>
      </c>
      <c r="P156" s="204">
        <f t="shared" si="31"/>
        <v>50639.08</v>
      </c>
    </row>
    <row r="157" spans="1:16" ht="18" x14ac:dyDescent="0.3">
      <c r="A157" s="42">
        <v>6.4</v>
      </c>
      <c r="B157" s="195"/>
      <c r="C157" s="195"/>
      <c r="D157" s="195"/>
      <c r="E157" s="143" t="s">
        <v>158</v>
      </c>
      <c r="F157" s="22" t="s">
        <v>12</v>
      </c>
      <c r="G157" s="5">
        <v>1</v>
      </c>
      <c r="H157" s="5"/>
      <c r="I157" s="214">
        <f>ANEXO1!Z156</f>
        <v>84578.87</v>
      </c>
      <c r="J157" s="107">
        <f t="shared" si="28"/>
        <v>84578.87</v>
      </c>
      <c r="K157" s="207"/>
      <c r="L157" s="203">
        <f>'ANEXO 2'!Q157</f>
        <v>118654.8</v>
      </c>
      <c r="M157" s="204">
        <f t="shared" si="30"/>
        <v>118654.8</v>
      </c>
      <c r="N157" s="215"/>
      <c r="O157" s="203">
        <f>I157</f>
        <v>84578.87</v>
      </c>
      <c r="P157" s="204">
        <f t="shared" si="31"/>
        <v>84578.87</v>
      </c>
    </row>
    <row r="158" spans="1:16" ht="18" x14ac:dyDescent="0.3">
      <c r="A158" s="42">
        <v>6.5</v>
      </c>
      <c r="B158" s="195"/>
      <c r="C158" s="195"/>
      <c r="D158" s="195"/>
      <c r="E158" s="143" t="s">
        <v>158</v>
      </c>
      <c r="F158" s="22" t="s">
        <v>16</v>
      </c>
      <c r="G158" s="5">
        <v>1</v>
      </c>
      <c r="H158" s="5"/>
      <c r="I158" s="216">
        <f>ANEXO1!Z157</f>
        <v>61016.35</v>
      </c>
      <c r="J158" s="107">
        <f t="shared" si="28"/>
        <v>61016.35</v>
      </c>
      <c r="K158" s="207"/>
      <c r="L158" s="205">
        <f>'ANEXO 2'!Q158</f>
        <v>0</v>
      </c>
      <c r="M158" s="206">
        <f t="shared" si="30"/>
        <v>0</v>
      </c>
      <c r="N158" s="215"/>
      <c r="O158" s="203">
        <f>I158</f>
        <v>61016.35</v>
      </c>
      <c r="P158" s="204">
        <f t="shared" si="31"/>
        <v>61016.35</v>
      </c>
    </row>
    <row r="159" spans="1:16" ht="18" x14ac:dyDescent="0.3">
      <c r="A159" s="42">
        <v>6.6</v>
      </c>
      <c r="B159" s="195"/>
      <c r="C159" s="195"/>
      <c r="D159" s="195"/>
      <c r="E159" s="143" t="s">
        <v>159</v>
      </c>
      <c r="F159" s="22" t="s">
        <v>16</v>
      </c>
      <c r="G159" s="5">
        <v>1</v>
      </c>
      <c r="H159" s="5"/>
      <c r="I159" s="216">
        <f>ANEXO1!Z158</f>
        <v>90407.94</v>
      </c>
      <c r="J159" s="107">
        <f t="shared" si="28"/>
        <v>90407.94</v>
      </c>
      <c r="K159" s="207"/>
      <c r="L159" s="205">
        <f>'ANEXO 2'!Q159</f>
        <v>0</v>
      </c>
      <c r="M159" s="206">
        <f t="shared" si="30"/>
        <v>0</v>
      </c>
      <c r="N159" s="215"/>
      <c r="O159" s="203">
        <f t="shared" ref="O159:O160" si="32">I159</f>
        <v>90407.94</v>
      </c>
      <c r="P159" s="204">
        <f t="shared" si="31"/>
        <v>90407.94</v>
      </c>
    </row>
    <row r="160" spans="1:16" ht="18" x14ac:dyDescent="0.3">
      <c r="A160" s="42">
        <v>6.7</v>
      </c>
      <c r="B160" s="195"/>
      <c r="C160" s="195"/>
      <c r="D160" s="195"/>
      <c r="E160" s="143" t="s">
        <v>160</v>
      </c>
      <c r="F160" s="22" t="s">
        <v>12</v>
      </c>
      <c r="G160" s="5">
        <v>1</v>
      </c>
      <c r="H160" s="5"/>
      <c r="I160" s="216">
        <f>ANEXO1!Z159</f>
        <v>154956.72</v>
      </c>
      <c r="J160" s="107">
        <f t="shared" si="28"/>
        <v>154956.72</v>
      </c>
      <c r="K160" s="207"/>
      <c r="L160" s="205">
        <f>'ANEXO 2'!Q160</f>
        <v>0</v>
      </c>
      <c r="M160" s="206">
        <f t="shared" si="30"/>
        <v>0</v>
      </c>
      <c r="N160" s="215"/>
      <c r="O160" s="203">
        <f t="shared" si="32"/>
        <v>154956.72</v>
      </c>
      <c r="P160" s="204">
        <f t="shared" si="31"/>
        <v>154956.72</v>
      </c>
    </row>
    <row r="161" spans="1:16" ht="40.5" customHeight="1" x14ac:dyDescent="0.3">
      <c r="A161" s="42">
        <v>6.8</v>
      </c>
      <c r="B161" s="195"/>
      <c r="C161" s="195"/>
      <c r="D161" s="195"/>
      <c r="E161" s="143" t="s">
        <v>161</v>
      </c>
      <c r="F161" s="42" t="s">
        <v>12</v>
      </c>
      <c r="G161" s="83">
        <v>1</v>
      </c>
      <c r="H161" s="5"/>
      <c r="I161" s="214">
        <f>ANEXO1!Z160</f>
        <v>123500</v>
      </c>
      <c r="J161" s="107">
        <f t="shared" si="28"/>
        <v>123500</v>
      </c>
      <c r="K161" s="207"/>
      <c r="L161" s="203">
        <f>'ANEXO 2'!Q161</f>
        <v>174534.38</v>
      </c>
      <c r="M161" s="204">
        <f t="shared" si="30"/>
        <v>174534.38</v>
      </c>
      <c r="N161" s="215"/>
      <c r="O161" s="203">
        <f>I161</f>
        <v>123500</v>
      </c>
      <c r="P161" s="204">
        <f t="shared" si="31"/>
        <v>123500</v>
      </c>
    </row>
    <row r="162" spans="1:16" ht="18" x14ac:dyDescent="0.3">
      <c r="A162" s="42">
        <v>6.9</v>
      </c>
      <c r="B162" s="195"/>
      <c r="C162" s="195"/>
      <c r="D162" s="195"/>
      <c r="E162" s="143" t="s">
        <v>162</v>
      </c>
      <c r="F162" s="22" t="s">
        <v>16</v>
      </c>
      <c r="G162" s="5">
        <v>1</v>
      </c>
      <c r="H162" s="5"/>
      <c r="I162" s="214">
        <f>ANEXO1!Z161</f>
        <v>20134.55</v>
      </c>
      <c r="J162" s="107">
        <f t="shared" si="28"/>
        <v>20134.55</v>
      </c>
      <c r="K162" s="207"/>
      <c r="L162" s="203">
        <f>'ANEXO 2'!Q162</f>
        <v>26661.16</v>
      </c>
      <c r="M162" s="204">
        <f t="shared" si="30"/>
        <v>26661.16</v>
      </c>
      <c r="N162" s="215"/>
      <c r="O162" s="203">
        <f>I162</f>
        <v>20134.55</v>
      </c>
      <c r="P162" s="204">
        <f t="shared" si="31"/>
        <v>20134.55</v>
      </c>
    </row>
    <row r="163" spans="1:16" ht="36" x14ac:dyDescent="0.3">
      <c r="A163" s="159">
        <v>6.1</v>
      </c>
      <c r="B163" s="195"/>
      <c r="C163" s="195"/>
      <c r="D163" s="195"/>
      <c r="E163" s="143" t="s">
        <v>163</v>
      </c>
      <c r="F163" s="22" t="s">
        <v>12</v>
      </c>
      <c r="G163" s="5">
        <v>1</v>
      </c>
      <c r="H163" s="5"/>
      <c r="I163" s="216">
        <f>ANEXO1!Z162</f>
        <v>32168.55</v>
      </c>
      <c r="J163" s="107">
        <f t="shared" si="28"/>
        <v>32168.55</v>
      </c>
      <c r="K163" s="207"/>
      <c r="L163" s="205">
        <f>'ANEXO 2'!Q163</f>
        <v>0</v>
      </c>
      <c r="M163" s="206">
        <f t="shared" si="30"/>
        <v>0</v>
      </c>
      <c r="N163" s="215"/>
      <c r="O163" s="203">
        <f>I163</f>
        <v>32168.55</v>
      </c>
      <c r="P163" s="204">
        <f t="shared" si="31"/>
        <v>32168.55</v>
      </c>
    </row>
    <row r="164" spans="1:16" ht="18" x14ac:dyDescent="0.3">
      <c r="A164" s="42">
        <v>6.11</v>
      </c>
      <c r="B164" s="195"/>
      <c r="C164" s="195"/>
      <c r="D164" s="195"/>
      <c r="E164" s="143" t="s">
        <v>164</v>
      </c>
      <c r="F164" s="22" t="s">
        <v>16</v>
      </c>
      <c r="G164" s="5">
        <v>1</v>
      </c>
      <c r="H164" s="5"/>
      <c r="I164" s="218">
        <f>ANEXO1!Z163</f>
        <v>85542.18</v>
      </c>
      <c r="J164" s="107">
        <f t="shared" si="28"/>
        <v>85542.18</v>
      </c>
      <c r="K164" s="207"/>
      <c r="L164" s="203">
        <f>'ANEXO 2'!Q164</f>
        <v>60332.4</v>
      </c>
      <c r="M164" s="204">
        <f t="shared" si="30"/>
        <v>60332.4</v>
      </c>
      <c r="N164" s="215"/>
      <c r="O164" s="203">
        <f>ROUND(AVERAGE(I164,L164),2)</f>
        <v>72937.289999999994</v>
      </c>
      <c r="P164" s="204">
        <f t="shared" si="31"/>
        <v>72937.289999999994</v>
      </c>
    </row>
    <row r="165" spans="1:16" ht="18" x14ac:dyDescent="0.3">
      <c r="A165" s="159">
        <v>6.12</v>
      </c>
      <c r="B165" s="195"/>
      <c r="C165" s="195"/>
      <c r="D165" s="195"/>
      <c r="E165" s="143" t="s">
        <v>165</v>
      </c>
      <c r="F165" s="22" t="s">
        <v>12</v>
      </c>
      <c r="G165" s="5">
        <v>1</v>
      </c>
      <c r="H165" s="5"/>
      <c r="I165" s="214">
        <f>ANEXO1!Z164</f>
        <v>124079.41</v>
      </c>
      <c r="J165" s="107">
        <f t="shared" si="28"/>
        <v>124079.41</v>
      </c>
      <c r="K165" s="207"/>
      <c r="L165" s="203">
        <f>'ANEXO 2'!Q165</f>
        <v>129378.15</v>
      </c>
      <c r="M165" s="204">
        <f t="shared" si="30"/>
        <v>129378.15</v>
      </c>
      <c r="N165" s="215"/>
      <c r="O165" s="203">
        <f>I165</f>
        <v>124079.41</v>
      </c>
      <c r="P165" s="204">
        <f t="shared" si="31"/>
        <v>124079.41</v>
      </c>
    </row>
    <row r="166" spans="1:16" ht="18" x14ac:dyDescent="0.3">
      <c r="A166" s="159">
        <v>6.13</v>
      </c>
      <c r="B166" s="195"/>
      <c r="C166" s="195"/>
      <c r="D166" s="195"/>
      <c r="E166" s="143" t="s">
        <v>166</v>
      </c>
      <c r="F166" s="22" t="s">
        <v>12</v>
      </c>
      <c r="G166" s="5">
        <v>1</v>
      </c>
      <c r="H166" s="5"/>
      <c r="I166" s="218">
        <f>ANEXO1!Z165</f>
        <v>90421.75</v>
      </c>
      <c r="J166" s="107">
        <f t="shared" si="28"/>
        <v>90421.75</v>
      </c>
      <c r="K166" s="207"/>
      <c r="L166" s="203">
        <f>'ANEXO 2'!Q166</f>
        <v>79442.11</v>
      </c>
      <c r="M166" s="204">
        <f t="shared" si="30"/>
        <v>79442.11</v>
      </c>
      <c r="N166" s="215"/>
      <c r="O166" s="203">
        <f>ROUND(AVERAGE(I166,L166),2)</f>
        <v>84931.93</v>
      </c>
      <c r="P166" s="204">
        <f t="shared" si="31"/>
        <v>84931.93</v>
      </c>
    </row>
    <row r="167" spans="1:16" ht="18" x14ac:dyDescent="0.3">
      <c r="A167" s="42">
        <v>6.14</v>
      </c>
      <c r="B167" s="195"/>
      <c r="C167" s="195"/>
      <c r="D167" s="195"/>
      <c r="E167" s="143" t="s">
        <v>167</v>
      </c>
      <c r="F167" s="22" t="s">
        <v>16</v>
      </c>
      <c r="G167" s="5">
        <v>1</v>
      </c>
      <c r="H167" s="5"/>
      <c r="I167" s="214">
        <f>ANEXO1!Z166</f>
        <v>68267.649999999994</v>
      </c>
      <c r="J167" s="107">
        <f t="shared" si="28"/>
        <v>68267.649999999994</v>
      </c>
      <c r="K167" s="207"/>
      <c r="L167" s="203">
        <f>'ANEXO 2'!Q167</f>
        <v>113483.07</v>
      </c>
      <c r="M167" s="204">
        <f t="shared" si="30"/>
        <v>113483.07</v>
      </c>
      <c r="N167" s="215"/>
      <c r="O167" s="203">
        <f>I167</f>
        <v>68267.649999999994</v>
      </c>
      <c r="P167" s="204">
        <f t="shared" si="31"/>
        <v>68267.649999999994</v>
      </c>
    </row>
    <row r="168" spans="1:16" ht="18" x14ac:dyDescent="0.3">
      <c r="A168" s="159">
        <v>6.15</v>
      </c>
      <c r="B168" s="195"/>
      <c r="C168" s="195"/>
      <c r="D168" s="195"/>
      <c r="E168" s="143" t="s">
        <v>168</v>
      </c>
      <c r="F168" s="22" t="s">
        <v>16</v>
      </c>
      <c r="G168" s="5">
        <v>1</v>
      </c>
      <c r="H168" s="5"/>
      <c r="I168" s="218">
        <f>ANEXO1!Z167</f>
        <v>58515.13</v>
      </c>
      <c r="J168" s="107">
        <f t="shared" si="28"/>
        <v>58515.13</v>
      </c>
      <c r="K168" s="207"/>
      <c r="L168" s="203">
        <f>'ANEXO 2'!Q168</f>
        <v>25017.95</v>
      </c>
      <c r="M168" s="204">
        <f t="shared" si="30"/>
        <v>25017.95</v>
      </c>
      <c r="N168" s="215"/>
      <c r="O168" s="203">
        <f>ROUND(AVERAGE(I168,L168),2)</f>
        <v>41766.54</v>
      </c>
      <c r="P168" s="204">
        <f t="shared" si="31"/>
        <v>41766.54</v>
      </c>
    </row>
    <row r="169" spans="1:16" ht="36" x14ac:dyDescent="0.3">
      <c r="A169" s="42">
        <v>6.16</v>
      </c>
      <c r="B169" s="195"/>
      <c r="C169" s="195"/>
      <c r="D169" s="195"/>
      <c r="E169" s="143" t="s">
        <v>169</v>
      </c>
      <c r="F169" s="22" t="s">
        <v>12</v>
      </c>
      <c r="G169" s="5">
        <v>1</v>
      </c>
      <c r="H169" s="5"/>
      <c r="I169" s="214">
        <f>ANEXO1!Z168</f>
        <v>156000</v>
      </c>
      <c r="J169" s="107">
        <f t="shared" si="28"/>
        <v>156000</v>
      </c>
      <c r="K169" s="207"/>
      <c r="L169" s="203">
        <f>'ANEXO 2'!Q169</f>
        <v>270480.53000000003</v>
      </c>
      <c r="M169" s="204">
        <f t="shared" si="30"/>
        <v>270480.53000000003</v>
      </c>
      <c r="N169" s="215"/>
      <c r="O169" s="203">
        <f>I169</f>
        <v>156000</v>
      </c>
      <c r="P169" s="204">
        <f t="shared" si="31"/>
        <v>156000</v>
      </c>
    </row>
    <row r="170" spans="1:16" ht="54" x14ac:dyDescent="0.3">
      <c r="A170" s="159">
        <v>6.17</v>
      </c>
      <c r="B170" s="195"/>
      <c r="C170" s="195"/>
      <c r="D170" s="195"/>
      <c r="E170" s="143" t="s">
        <v>170</v>
      </c>
      <c r="F170" s="22" t="s">
        <v>12</v>
      </c>
      <c r="G170" s="5">
        <v>1</v>
      </c>
      <c r="H170" s="5"/>
      <c r="I170" s="218">
        <f>ANEXO1!Z169</f>
        <v>214951.77</v>
      </c>
      <c r="J170" s="107">
        <f t="shared" si="28"/>
        <v>214951.77</v>
      </c>
      <c r="K170" s="207"/>
      <c r="L170" s="203">
        <f>'ANEXO 2'!Q170</f>
        <v>158916.5</v>
      </c>
      <c r="M170" s="204">
        <f t="shared" si="30"/>
        <v>158916.5</v>
      </c>
      <c r="N170" s="215"/>
      <c r="O170" s="203">
        <f>ROUND(AVERAGE(I170,L170),2)</f>
        <v>186934.14</v>
      </c>
      <c r="P170" s="204">
        <f t="shared" si="31"/>
        <v>186934.14</v>
      </c>
    </row>
    <row r="171" spans="1:16" ht="18" x14ac:dyDescent="0.3">
      <c r="A171" s="42">
        <v>6.18</v>
      </c>
      <c r="B171" s="195"/>
      <c r="C171" s="195"/>
      <c r="D171" s="195"/>
      <c r="E171" s="143" t="s">
        <v>171</v>
      </c>
      <c r="F171" s="22" t="s">
        <v>12</v>
      </c>
      <c r="G171" s="5">
        <v>1</v>
      </c>
      <c r="H171" s="5"/>
      <c r="I171" s="218">
        <f>ANEXO1!Z170</f>
        <v>290745.38</v>
      </c>
      <c r="J171" s="107">
        <f t="shared" si="28"/>
        <v>290745.38</v>
      </c>
      <c r="K171" s="207"/>
      <c r="L171" s="203">
        <f>'ANEXO 2'!Q171</f>
        <v>191364.86</v>
      </c>
      <c r="M171" s="204">
        <f t="shared" si="30"/>
        <v>191364.86</v>
      </c>
      <c r="N171" s="215"/>
      <c r="O171" s="203">
        <f>ROUND(AVERAGE(I171,L171),2)</f>
        <v>241055.12</v>
      </c>
      <c r="P171" s="204">
        <f t="shared" si="31"/>
        <v>241055.12</v>
      </c>
    </row>
    <row r="172" spans="1:16" ht="18" x14ac:dyDescent="0.3">
      <c r="A172" s="159">
        <v>6.19</v>
      </c>
      <c r="B172" s="195"/>
      <c r="C172" s="195"/>
      <c r="D172" s="195"/>
      <c r="E172" s="143" t="s">
        <v>172</v>
      </c>
      <c r="F172" s="22" t="s">
        <v>16</v>
      </c>
      <c r="G172" s="5">
        <v>1</v>
      </c>
      <c r="H172" s="5"/>
      <c r="I172" s="214">
        <f>ANEXO1!Z171</f>
        <v>30273.39</v>
      </c>
      <c r="J172" s="107">
        <f t="shared" si="28"/>
        <v>30273.39</v>
      </c>
      <c r="K172" s="207"/>
      <c r="L172" s="203">
        <f>'ANEXO 2'!Q172</f>
        <v>42192.480000000003</v>
      </c>
      <c r="M172" s="204">
        <f t="shared" si="30"/>
        <v>42192.480000000003</v>
      </c>
      <c r="N172" s="215"/>
      <c r="O172" s="203">
        <f t="shared" ref="O172:O179" si="33">I172</f>
        <v>30273.39</v>
      </c>
      <c r="P172" s="204">
        <f t="shared" si="31"/>
        <v>30273.39</v>
      </c>
    </row>
    <row r="173" spans="1:16" ht="18" x14ac:dyDescent="0.3">
      <c r="A173" s="159">
        <v>6.2</v>
      </c>
      <c r="B173" s="195"/>
      <c r="C173" s="195"/>
      <c r="D173" s="195"/>
      <c r="E173" s="143" t="s">
        <v>173</v>
      </c>
      <c r="F173" s="22" t="s">
        <v>16</v>
      </c>
      <c r="G173" s="5">
        <v>1</v>
      </c>
      <c r="H173" s="5"/>
      <c r="I173" s="216">
        <f>ANEXO1!Z172</f>
        <v>63933.19</v>
      </c>
      <c r="J173" s="107">
        <f t="shared" si="28"/>
        <v>63933.19</v>
      </c>
      <c r="K173" s="207"/>
      <c r="L173" s="205">
        <f>'ANEXO 2'!Q173</f>
        <v>0</v>
      </c>
      <c r="M173" s="206">
        <f t="shared" si="30"/>
        <v>0</v>
      </c>
      <c r="N173" s="215"/>
      <c r="O173" s="203">
        <f t="shared" si="33"/>
        <v>63933.19</v>
      </c>
      <c r="P173" s="204">
        <f t="shared" si="31"/>
        <v>63933.19</v>
      </c>
    </row>
    <row r="174" spans="1:16" ht="18" x14ac:dyDescent="0.3">
      <c r="A174" s="159">
        <v>6.21</v>
      </c>
      <c r="B174" s="195"/>
      <c r="C174" s="195"/>
      <c r="D174" s="195"/>
      <c r="E174" s="143" t="s">
        <v>174</v>
      </c>
      <c r="F174" s="22" t="s">
        <v>12</v>
      </c>
      <c r="G174" s="5">
        <v>1</v>
      </c>
      <c r="H174" s="5"/>
      <c r="I174" s="216">
        <f>ANEXO1!Z173</f>
        <v>259873.69</v>
      </c>
      <c r="J174" s="107">
        <f t="shared" si="28"/>
        <v>259873.69</v>
      </c>
      <c r="K174" s="207"/>
      <c r="L174" s="205">
        <f>'ANEXO 2'!Q174</f>
        <v>0</v>
      </c>
      <c r="M174" s="206">
        <f t="shared" si="30"/>
        <v>0</v>
      </c>
      <c r="N174" s="215"/>
      <c r="O174" s="203">
        <f t="shared" si="33"/>
        <v>259873.69</v>
      </c>
      <c r="P174" s="204">
        <f t="shared" si="31"/>
        <v>259873.69</v>
      </c>
    </row>
    <row r="175" spans="1:16" ht="18" x14ac:dyDescent="0.3">
      <c r="A175" s="42">
        <v>6.22</v>
      </c>
      <c r="B175" s="195"/>
      <c r="C175" s="195"/>
      <c r="D175" s="195"/>
      <c r="E175" s="143" t="s">
        <v>175</v>
      </c>
      <c r="F175" s="22" t="s">
        <v>16</v>
      </c>
      <c r="G175" s="5">
        <v>1</v>
      </c>
      <c r="H175" s="5"/>
      <c r="I175" s="214">
        <f>ANEXO1!Z174</f>
        <v>60347.92</v>
      </c>
      <c r="J175" s="107">
        <f t="shared" si="28"/>
        <v>60347.92</v>
      </c>
      <c r="K175" s="207"/>
      <c r="L175" s="203">
        <f>'ANEXO 2'!Q175</f>
        <v>130720.69</v>
      </c>
      <c r="M175" s="204">
        <f t="shared" si="30"/>
        <v>130720.69</v>
      </c>
      <c r="N175" s="215"/>
      <c r="O175" s="203">
        <f t="shared" si="33"/>
        <v>60347.92</v>
      </c>
      <c r="P175" s="204">
        <f t="shared" si="31"/>
        <v>60347.92</v>
      </c>
    </row>
    <row r="176" spans="1:16" ht="36" x14ac:dyDescent="0.3">
      <c r="A176" s="159">
        <v>6.23</v>
      </c>
      <c r="B176" s="195"/>
      <c r="C176" s="195"/>
      <c r="D176" s="195"/>
      <c r="E176" s="143" t="s">
        <v>176</v>
      </c>
      <c r="F176" s="22" t="s">
        <v>12</v>
      </c>
      <c r="G176" s="5">
        <v>1</v>
      </c>
      <c r="H176" s="5"/>
      <c r="I176" s="216">
        <f>ANEXO1!Z175</f>
        <v>15600</v>
      </c>
      <c r="J176" s="107">
        <f t="shared" si="28"/>
        <v>15600</v>
      </c>
      <c r="K176" s="207"/>
      <c r="L176" s="205">
        <f>'ANEXO 2'!Q176</f>
        <v>0</v>
      </c>
      <c r="M176" s="206">
        <f t="shared" si="30"/>
        <v>0</v>
      </c>
      <c r="N176" s="215"/>
      <c r="O176" s="203">
        <f t="shared" si="33"/>
        <v>15600</v>
      </c>
      <c r="P176" s="204">
        <f t="shared" si="31"/>
        <v>15600</v>
      </c>
    </row>
    <row r="177" spans="1:16" ht="36" x14ac:dyDescent="0.3">
      <c r="A177" s="42">
        <v>6.24</v>
      </c>
      <c r="B177" s="195"/>
      <c r="C177" s="195"/>
      <c r="D177" s="195"/>
      <c r="E177" s="143" t="s">
        <v>177</v>
      </c>
      <c r="F177" s="22" t="s">
        <v>12</v>
      </c>
      <c r="G177" s="5">
        <v>1</v>
      </c>
      <c r="H177" s="5"/>
      <c r="I177" s="216">
        <f>ANEXO1!Z176</f>
        <v>48701.37</v>
      </c>
      <c r="J177" s="107">
        <f t="shared" si="28"/>
        <v>48701.37</v>
      </c>
      <c r="K177" s="207"/>
      <c r="L177" s="205">
        <f>'ANEXO 2'!Q177</f>
        <v>0</v>
      </c>
      <c r="M177" s="206">
        <f t="shared" si="30"/>
        <v>0</v>
      </c>
      <c r="N177" s="215"/>
      <c r="O177" s="203">
        <f t="shared" si="33"/>
        <v>48701.37</v>
      </c>
      <c r="P177" s="204">
        <f t="shared" si="31"/>
        <v>48701.37</v>
      </c>
    </row>
    <row r="178" spans="1:16" ht="18" x14ac:dyDescent="0.3">
      <c r="A178" s="159">
        <v>6.25</v>
      </c>
      <c r="B178" s="195"/>
      <c r="C178" s="195"/>
      <c r="D178" s="195"/>
      <c r="E178" s="143" t="s">
        <v>178</v>
      </c>
      <c r="F178" s="22" t="s">
        <v>16</v>
      </c>
      <c r="G178" s="5">
        <v>1</v>
      </c>
      <c r="H178" s="5"/>
      <c r="I178" s="216">
        <f>ANEXO1!Z177</f>
        <v>18527.939999999999</v>
      </c>
      <c r="J178" s="107">
        <f t="shared" si="28"/>
        <v>18527.939999999999</v>
      </c>
      <c r="K178" s="207"/>
      <c r="L178" s="205">
        <f>'ANEXO 2'!Q178</f>
        <v>0</v>
      </c>
      <c r="M178" s="206">
        <f t="shared" si="30"/>
        <v>0</v>
      </c>
      <c r="N178" s="215"/>
      <c r="O178" s="203">
        <f t="shared" si="33"/>
        <v>18527.939999999999</v>
      </c>
      <c r="P178" s="204">
        <f t="shared" si="31"/>
        <v>18527.939999999999</v>
      </c>
    </row>
    <row r="179" spans="1:16" ht="18" x14ac:dyDescent="0.3">
      <c r="A179" s="159">
        <v>6.26</v>
      </c>
      <c r="B179" s="195"/>
      <c r="C179" s="195"/>
      <c r="D179" s="195"/>
      <c r="E179" s="143" t="s">
        <v>179</v>
      </c>
      <c r="F179" s="22" t="s">
        <v>12</v>
      </c>
      <c r="G179" s="5">
        <v>1</v>
      </c>
      <c r="H179" s="5"/>
      <c r="I179" s="216">
        <f>ANEXO1!Z178</f>
        <v>251223.38</v>
      </c>
      <c r="J179" s="107">
        <f t="shared" si="28"/>
        <v>251223.38</v>
      </c>
      <c r="K179" s="207"/>
      <c r="L179" s="205">
        <f>'ANEXO 2'!Q179</f>
        <v>0</v>
      </c>
      <c r="M179" s="206">
        <f t="shared" si="30"/>
        <v>0</v>
      </c>
      <c r="N179" s="215"/>
      <c r="O179" s="203">
        <f t="shared" si="33"/>
        <v>251223.38</v>
      </c>
      <c r="P179" s="204">
        <f t="shared" si="31"/>
        <v>251223.38</v>
      </c>
    </row>
    <row r="180" spans="1:16" x14ac:dyDescent="0.3">
      <c r="A180" s="350" t="s">
        <v>84</v>
      </c>
      <c r="B180" s="351"/>
      <c r="C180" s="351"/>
      <c r="D180" s="9"/>
      <c r="E180" s="10"/>
      <c r="F180" s="11"/>
      <c r="G180" s="5"/>
      <c r="H180" s="5"/>
      <c r="I180" s="107"/>
      <c r="J180" s="107"/>
      <c r="K180" s="207"/>
      <c r="L180" s="203"/>
      <c r="M180" s="211">
        <f>ROUND(SUM(M154:M179),2)</f>
        <v>1690208.03</v>
      </c>
      <c r="N180" s="215"/>
      <c r="O180" s="203"/>
      <c r="P180" s="211">
        <f>ROUND(SUM(P154:P179),2)</f>
        <v>2420707.2000000002</v>
      </c>
    </row>
    <row r="181" spans="1:16" x14ac:dyDescent="0.3">
      <c r="A181" s="1"/>
      <c r="B181" s="1"/>
      <c r="C181" s="1"/>
      <c r="D181" s="1"/>
      <c r="E181" s="1" t="s">
        <v>180</v>
      </c>
      <c r="F181" s="1"/>
      <c r="G181" s="1"/>
      <c r="H181" s="1"/>
      <c r="I181" s="107"/>
      <c r="J181" s="107"/>
      <c r="K181" s="219"/>
      <c r="L181" s="220"/>
      <c r="M181" s="220"/>
      <c r="N181" s="215"/>
      <c r="O181" s="220"/>
      <c r="P181" s="220"/>
    </row>
    <row r="182" spans="1:16" ht="36" x14ac:dyDescent="0.3">
      <c r="A182" s="109">
        <v>7.1</v>
      </c>
      <c r="B182" s="109"/>
      <c r="C182" s="109"/>
      <c r="D182" s="109"/>
      <c r="E182" s="43" t="s">
        <v>181</v>
      </c>
      <c r="F182" s="22" t="s">
        <v>12</v>
      </c>
      <c r="G182" s="5">
        <v>1</v>
      </c>
      <c r="H182" s="5"/>
      <c r="I182" s="216">
        <f>ANEXO1!Z181</f>
        <v>25585.95</v>
      </c>
      <c r="J182" s="107">
        <f t="shared" si="28"/>
        <v>25585.95</v>
      </c>
      <c r="K182" s="207"/>
      <c r="L182" s="205">
        <f>'ANEXO 2'!Q182</f>
        <v>0</v>
      </c>
      <c r="M182" s="206">
        <f>ROUND((L182*$G182),2)</f>
        <v>0</v>
      </c>
      <c r="N182" s="215"/>
      <c r="O182" s="203">
        <f>I182</f>
        <v>25585.95</v>
      </c>
      <c r="P182" s="204">
        <f>ROUND((O182*$G182),2)</f>
        <v>25585.95</v>
      </c>
    </row>
    <row r="183" spans="1:16" ht="36" x14ac:dyDescent="0.3">
      <c r="A183" s="109">
        <v>7.2</v>
      </c>
      <c r="B183" s="109"/>
      <c r="C183" s="109"/>
      <c r="D183" s="109"/>
      <c r="E183" s="43" t="s">
        <v>182</v>
      </c>
      <c r="F183" s="22" t="s">
        <v>12</v>
      </c>
      <c r="G183" s="5">
        <v>1</v>
      </c>
      <c r="H183" s="5"/>
      <c r="I183" s="216">
        <f>ANEXO1!Z182</f>
        <v>19500</v>
      </c>
      <c r="J183" s="107">
        <f t="shared" si="28"/>
        <v>19500</v>
      </c>
      <c r="K183" s="207"/>
      <c r="L183" s="205">
        <f>'ANEXO 2'!Q183</f>
        <v>0</v>
      </c>
      <c r="M183" s="206">
        <f t="shared" ref="M183:M213" si="34">ROUND((L183*$G183),2)</f>
        <v>0</v>
      </c>
      <c r="N183" s="215"/>
      <c r="O183" s="203">
        <f t="shared" ref="O183:O204" si="35">I183</f>
        <v>19500</v>
      </c>
      <c r="P183" s="204">
        <f t="shared" ref="P183:P213" si="36">ROUND((O183*$G183),2)</f>
        <v>19500</v>
      </c>
    </row>
    <row r="184" spans="1:16" ht="54" x14ac:dyDescent="0.3">
      <c r="A184" s="109">
        <v>7.3</v>
      </c>
      <c r="B184" s="109"/>
      <c r="C184" s="109"/>
      <c r="D184" s="109"/>
      <c r="E184" s="43" t="s">
        <v>183</v>
      </c>
      <c r="F184" s="22" t="s">
        <v>16</v>
      </c>
      <c r="G184" s="5">
        <v>1</v>
      </c>
      <c r="H184" s="5"/>
      <c r="I184" s="216">
        <f>ANEXO1!Z183</f>
        <v>15600</v>
      </c>
      <c r="J184" s="107">
        <f t="shared" si="28"/>
        <v>15600</v>
      </c>
      <c r="K184" s="207"/>
      <c r="L184" s="205">
        <f>'ANEXO 2'!Q184</f>
        <v>0</v>
      </c>
      <c r="M184" s="206">
        <f t="shared" si="34"/>
        <v>0</v>
      </c>
      <c r="N184" s="215"/>
      <c r="O184" s="203">
        <f t="shared" si="35"/>
        <v>15600</v>
      </c>
      <c r="P184" s="204">
        <f t="shared" si="36"/>
        <v>15600</v>
      </c>
    </row>
    <row r="185" spans="1:16" ht="54" x14ac:dyDescent="0.3">
      <c r="A185" s="109">
        <v>7.4</v>
      </c>
      <c r="B185" s="109"/>
      <c r="C185" s="109"/>
      <c r="D185" s="109"/>
      <c r="E185" s="43" t="s">
        <v>184</v>
      </c>
      <c r="F185" s="22" t="s">
        <v>18</v>
      </c>
      <c r="G185" s="5">
        <v>1</v>
      </c>
      <c r="H185" s="5"/>
      <c r="I185" s="216">
        <f>ANEXO1!Z184</f>
        <v>27090.34</v>
      </c>
      <c r="J185" s="107">
        <f t="shared" si="28"/>
        <v>27090.34</v>
      </c>
      <c r="K185" s="207"/>
      <c r="L185" s="205">
        <f>'ANEXO 2'!Q185</f>
        <v>0</v>
      </c>
      <c r="M185" s="206">
        <f t="shared" si="34"/>
        <v>0</v>
      </c>
      <c r="N185" s="215"/>
      <c r="O185" s="203">
        <f t="shared" si="35"/>
        <v>27090.34</v>
      </c>
      <c r="P185" s="204">
        <f t="shared" si="36"/>
        <v>27090.34</v>
      </c>
    </row>
    <row r="186" spans="1:16" ht="54" x14ac:dyDescent="0.3">
      <c r="A186" s="109">
        <v>7.5</v>
      </c>
      <c r="B186" s="109"/>
      <c r="C186" s="109"/>
      <c r="D186" s="109"/>
      <c r="E186" s="43" t="s">
        <v>185</v>
      </c>
      <c r="F186" s="22" t="s">
        <v>186</v>
      </c>
      <c r="G186" s="5">
        <v>1</v>
      </c>
      <c r="H186" s="5"/>
      <c r="I186" s="216">
        <f>ANEXO1!Z185</f>
        <v>15470.41</v>
      </c>
      <c r="J186" s="107">
        <f t="shared" si="28"/>
        <v>15470.41</v>
      </c>
      <c r="K186" s="207"/>
      <c r="L186" s="205">
        <f>'ANEXO 2'!Q186</f>
        <v>0</v>
      </c>
      <c r="M186" s="206">
        <f t="shared" si="34"/>
        <v>0</v>
      </c>
      <c r="N186" s="215"/>
      <c r="O186" s="203">
        <f t="shared" si="35"/>
        <v>15470.41</v>
      </c>
      <c r="P186" s="204">
        <f t="shared" si="36"/>
        <v>15470.41</v>
      </c>
    </row>
    <row r="187" spans="1:16" ht="36" x14ac:dyDescent="0.3">
      <c r="A187" s="109">
        <v>7.6</v>
      </c>
      <c r="B187" s="109"/>
      <c r="C187" s="109"/>
      <c r="D187" s="109"/>
      <c r="E187" s="43" t="s">
        <v>187</v>
      </c>
      <c r="F187" s="22" t="s">
        <v>186</v>
      </c>
      <c r="G187" s="5">
        <v>1</v>
      </c>
      <c r="H187" s="5"/>
      <c r="I187" s="216">
        <f>ANEXO1!Z186</f>
        <v>18200</v>
      </c>
      <c r="J187" s="107">
        <f t="shared" si="28"/>
        <v>18200</v>
      </c>
      <c r="K187" s="207"/>
      <c r="L187" s="205">
        <f>'ANEXO 2'!Q187</f>
        <v>0</v>
      </c>
      <c r="M187" s="206">
        <f t="shared" si="34"/>
        <v>0</v>
      </c>
      <c r="N187" s="215"/>
      <c r="O187" s="203">
        <f t="shared" si="35"/>
        <v>18200</v>
      </c>
      <c r="P187" s="204">
        <f t="shared" si="36"/>
        <v>18200</v>
      </c>
    </row>
    <row r="188" spans="1:16" ht="36" x14ac:dyDescent="0.3">
      <c r="A188" s="109">
        <v>7.7</v>
      </c>
      <c r="B188" s="109"/>
      <c r="C188" s="109"/>
      <c r="D188" s="109"/>
      <c r="E188" s="43" t="s">
        <v>188</v>
      </c>
      <c r="F188" s="22" t="s">
        <v>12</v>
      </c>
      <c r="G188" s="5">
        <v>1</v>
      </c>
      <c r="H188" s="5"/>
      <c r="I188" s="216">
        <f>ANEXO1!Z187</f>
        <v>33629.75</v>
      </c>
      <c r="J188" s="107">
        <f t="shared" si="28"/>
        <v>33629.75</v>
      </c>
      <c r="K188" s="207"/>
      <c r="L188" s="205">
        <f>'ANEXO 2'!Q188</f>
        <v>0</v>
      </c>
      <c r="M188" s="206">
        <f t="shared" si="34"/>
        <v>0</v>
      </c>
      <c r="N188" s="215"/>
      <c r="O188" s="203">
        <f t="shared" si="35"/>
        <v>33629.75</v>
      </c>
      <c r="P188" s="204">
        <f t="shared" si="36"/>
        <v>33629.75</v>
      </c>
    </row>
    <row r="189" spans="1:16" ht="36" x14ac:dyDescent="0.3">
      <c r="A189" s="109">
        <v>7.8</v>
      </c>
      <c r="B189" s="109"/>
      <c r="C189" s="109"/>
      <c r="D189" s="109"/>
      <c r="E189" s="43" t="s">
        <v>189</v>
      </c>
      <c r="F189" s="22" t="s">
        <v>18</v>
      </c>
      <c r="G189" s="5">
        <v>1</v>
      </c>
      <c r="H189" s="5"/>
      <c r="I189" s="216">
        <f>ANEXO1!Z188</f>
        <v>45750.84</v>
      </c>
      <c r="J189" s="107">
        <f t="shared" si="28"/>
        <v>45750.84</v>
      </c>
      <c r="K189" s="207"/>
      <c r="L189" s="205">
        <f>'ANEXO 2'!Q189</f>
        <v>0</v>
      </c>
      <c r="M189" s="206">
        <f t="shared" si="34"/>
        <v>0</v>
      </c>
      <c r="N189" s="215"/>
      <c r="O189" s="203">
        <f t="shared" si="35"/>
        <v>45750.84</v>
      </c>
      <c r="P189" s="204">
        <f t="shared" si="36"/>
        <v>45750.84</v>
      </c>
    </row>
    <row r="190" spans="1:16" ht="36" x14ac:dyDescent="0.3">
      <c r="A190" s="109">
        <v>7.9</v>
      </c>
      <c r="B190" s="109"/>
      <c r="C190" s="109"/>
      <c r="D190" s="109"/>
      <c r="E190" s="43" t="s">
        <v>190</v>
      </c>
      <c r="F190" s="22" t="s">
        <v>186</v>
      </c>
      <c r="G190" s="5">
        <v>1</v>
      </c>
      <c r="H190" s="5"/>
      <c r="I190" s="216">
        <f>ANEXO1!Z189</f>
        <v>43270.5</v>
      </c>
      <c r="J190" s="107">
        <f t="shared" si="28"/>
        <v>43270.5</v>
      </c>
      <c r="K190" s="207"/>
      <c r="L190" s="205">
        <f>'ANEXO 2'!Q190</f>
        <v>0</v>
      </c>
      <c r="M190" s="206">
        <f t="shared" si="34"/>
        <v>0</v>
      </c>
      <c r="N190" s="215"/>
      <c r="O190" s="203">
        <f t="shared" si="35"/>
        <v>43270.5</v>
      </c>
      <c r="P190" s="204">
        <f t="shared" si="36"/>
        <v>43270.5</v>
      </c>
    </row>
    <row r="191" spans="1:16" ht="36" x14ac:dyDescent="0.3">
      <c r="A191" s="144">
        <v>7.1</v>
      </c>
      <c r="B191" s="109"/>
      <c r="C191" s="109"/>
      <c r="D191" s="109"/>
      <c r="E191" s="43" t="s">
        <v>191</v>
      </c>
      <c r="F191" s="22" t="s">
        <v>18</v>
      </c>
      <c r="G191" s="5">
        <v>1</v>
      </c>
      <c r="H191" s="5"/>
      <c r="I191" s="216">
        <f>ANEXO1!Z190</f>
        <v>51924.6</v>
      </c>
      <c r="J191" s="107">
        <f t="shared" si="28"/>
        <v>51924.6</v>
      </c>
      <c r="K191" s="207"/>
      <c r="L191" s="205">
        <f>'ANEXO 2'!Q191</f>
        <v>0</v>
      </c>
      <c r="M191" s="206">
        <f t="shared" si="34"/>
        <v>0</v>
      </c>
      <c r="N191" s="215"/>
      <c r="O191" s="203">
        <f t="shared" si="35"/>
        <v>51924.6</v>
      </c>
      <c r="P191" s="204">
        <f t="shared" si="36"/>
        <v>51924.6</v>
      </c>
    </row>
    <row r="192" spans="1:16" ht="18" x14ac:dyDescent="0.3">
      <c r="A192" s="109">
        <v>7.11</v>
      </c>
      <c r="B192" s="109"/>
      <c r="C192" s="109"/>
      <c r="D192" s="109"/>
      <c r="E192" s="43" t="s">
        <v>192</v>
      </c>
      <c r="F192" s="22" t="s">
        <v>18</v>
      </c>
      <c r="G192" s="5">
        <v>1</v>
      </c>
      <c r="H192" s="5"/>
      <c r="I192" s="216">
        <f>ANEXO1!Z191</f>
        <v>12281.59</v>
      </c>
      <c r="J192" s="107">
        <f t="shared" si="28"/>
        <v>12281.59</v>
      </c>
      <c r="K192" s="207"/>
      <c r="L192" s="205">
        <f>'ANEXO 2'!Q192</f>
        <v>0</v>
      </c>
      <c r="M192" s="206">
        <f t="shared" si="34"/>
        <v>0</v>
      </c>
      <c r="N192" s="215"/>
      <c r="O192" s="203">
        <f t="shared" si="35"/>
        <v>12281.59</v>
      </c>
      <c r="P192" s="204">
        <f t="shared" si="36"/>
        <v>12281.59</v>
      </c>
    </row>
    <row r="193" spans="1:16" ht="18" x14ac:dyDescent="0.3">
      <c r="A193" s="109">
        <v>7.12</v>
      </c>
      <c r="B193" s="109"/>
      <c r="C193" s="109"/>
      <c r="D193" s="109"/>
      <c r="E193" s="43" t="s">
        <v>193</v>
      </c>
      <c r="F193" s="22" t="s">
        <v>18</v>
      </c>
      <c r="G193" s="5">
        <v>1</v>
      </c>
      <c r="H193" s="5"/>
      <c r="I193" s="216">
        <f>ANEXO1!Z192</f>
        <v>335806.25</v>
      </c>
      <c r="J193" s="107">
        <f t="shared" si="28"/>
        <v>335806.25</v>
      </c>
      <c r="K193" s="207"/>
      <c r="L193" s="205">
        <f>'ANEXO 2'!Q193</f>
        <v>0</v>
      </c>
      <c r="M193" s="206">
        <f t="shared" si="34"/>
        <v>0</v>
      </c>
      <c r="N193" s="215"/>
      <c r="O193" s="203">
        <f t="shared" si="35"/>
        <v>335806.25</v>
      </c>
      <c r="P193" s="204">
        <f t="shared" si="36"/>
        <v>335806.25</v>
      </c>
    </row>
    <row r="194" spans="1:16" ht="18" x14ac:dyDescent="0.3">
      <c r="A194" s="109">
        <v>7.13</v>
      </c>
      <c r="B194" s="109"/>
      <c r="C194" s="109"/>
      <c r="D194" s="109"/>
      <c r="E194" s="43" t="s">
        <v>194</v>
      </c>
      <c r="F194" s="22" t="s">
        <v>12</v>
      </c>
      <c r="G194" s="5">
        <v>1</v>
      </c>
      <c r="H194" s="5"/>
      <c r="I194" s="216">
        <f>ANEXO1!Z193</f>
        <v>29761.95</v>
      </c>
      <c r="J194" s="107">
        <f t="shared" si="28"/>
        <v>29761.95</v>
      </c>
      <c r="K194" s="207"/>
      <c r="L194" s="205">
        <f>'ANEXO 2'!Q194</f>
        <v>0</v>
      </c>
      <c r="M194" s="206">
        <f t="shared" si="34"/>
        <v>0</v>
      </c>
      <c r="N194" s="215"/>
      <c r="O194" s="203">
        <f t="shared" si="35"/>
        <v>29761.95</v>
      </c>
      <c r="P194" s="204">
        <f t="shared" si="36"/>
        <v>29761.95</v>
      </c>
    </row>
    <row r="195" spans="1:16" ht="38.25" customHeight="1" x14ac:dyDescent="0.3">
      <c r="A195" s="109">
        <v>7.14</v>
      </c>
      <c r="B195" s="109"/>
      <c r="C195" s="109"/>
      <c r="D195" s="109"/>
      <c r="E195" s="43" t="s">
        <v>195</v>
      </c>
      <c r="F195" s="22" t="s">
        <v>12</v>
      </c>
      <c r="G195" s="5">
        <v>1</v>
      </c>
      <c r="H195" s="5"/>
      <c r="I195" s="216">
        <f>ANEXO1!Z194</f>
        <v>16958.990000000002</v>
      </c>
      <c r="J195" s="107">
        <f t="shared" si="28"/>
        <v>16958.990000000002</v>
      </c>
      <c r="K195" s="207"/>
      <c r="L195" s="205">
        <f>'ANEXO 2'!Q195</f>
        <v>0</v>
      </c>
      <c r="M195" s="206">
        <f t="shared" si="34"/>
        <v>0</v>
      </c>
      <c r="N195" s="215"/>
      <c r="O195" s="203">
        <f t="shared" si="35"/>
        <v>16958.990000000002</v>
      </c>
      <c r="P195" s="204">
        <f t="shared" si="36"/>
        <v>16958.990000000002</v>
      </c>
    </row>
    <row r="196" spans="1:16" ht="18" x14ac:dyDescent="0.3">
      <c r="A196" s="109">
        <v>7.15</v>
      </c>
      <c r="B196" s="109"/>
      <c r="C196" s="109"/>
      <c r="D196" s="109"/>
      <c r="E196" s="43" t="s">
        <v>196</v>
      </c>
      <c r="F196" s="22" t="s">
        <v>12</v>
      </c>
      <c r="G196" s="5">
        <v>1</v>
      </c>
      <c r="H196" s="5"/>
      <c r="I196" s="216">
        <f>ANEXO1!Z195</f>
        <v>49400</v>
      </c>
      <c r="J196" s="107">
        <f t="shared" si="28"/>
        <v>49400</v>
      </c>
      <c r="K196" s="207"/>
      <c r="L196" s="205">
        <f>'ANEXO 2'!Q196</f>
        <v>0</v>
      </c>
      <c r="M196" s="206">
        <f t="shared" si="34"/>
        <v>0</v>
      </c>
      <c r="N196" s="215"/>
      <c r="O196" s="203">
        <f t="shared" si="35"/>
        <v>49400</v>
      </c>
      <c r="P196" s="204">
        <f t="shared" si="36"/>
        <v>49400</v>
      </c>
    </row>
    <row r="197" spans="1:16" ht="18" x14ac:dyDescent="0.3">
      <c r="A197" s="109">
        <v>7.16</v>
      </c>
      <c r="B197" s="109"/>
      <c r="C197" s="109"/>
      <c r="D197" s="109"/>
      <c r="E197" s="43" t="s">
        <v>197</v>
      </c>
      <c r="F197" s="22" t="s">
        <v>12</v>
      </c>
      <c r="G197" s="5">
        <v>1</v>
      </c>
      <c r="H197" s="5"/>
      <c r="I197" s="216">
        <f>ANEXO1!Z196</f>
        <v>26000</v>
      </c>
      <c r="J197" s="107">
        <f t="shared" si="28"/>
        <v>26000</v>
      </c>
      <c r="K197" s="207"/>
      <c r="L197" s="205">
        <f>'ANEXO 2'!Q197</f>
        <v>0</v>
      </c>
      <c r="M197" s="206">
        <f t="shared" si="34"/>
        <v>0</v>
      </c>
      <c r="N197" s="215"/>
      <c r="O197" s="203">
        <f t="shared" si="35"/>
        <v>26000</v>
      </c>
      <c r="P197" s="204">
        <f t="shared" si="36"/>
        <v>26000</v>
      </c>
    </row>
    <row r="198" spans="1:16" ht="36" x14ac:dyDescent="0.3">
      <c r="A198" s="109">
        <v>7.17</v>
      </c>
      <c r="B198" s="109"/>
      <c r="C198" s="109"/>
      <c r="D198" s="109"/>
      <c r="E198" s="43" t="s">
        <v>198</v>
      </c>
      <c r="F198" s="22" t="s">
        <v>12</v>
      </c>
      <c r="G198" s="5">
        <v>1</v>
      </c>
      <c r="H198" s="5"/>
      <c r="I198" s="216">
        <f>ANEXO1!Z197</f>
        <v>25417.279999999999</v>
      </c>
      <c r="J198" s="107">
        <f t="shared" si="28"/>
        <v>25417.279999999999</v>
      </c>
      <c r="K198" s="207"/>
      <c r="L198" s="205">
        <f>'ANEXO 2'!Q198</f>
        <v>0</v>
      </c>
      <c r="M198" s="206">
        <f t="shared" si="34"/>
        <v>0</v>
      </c>
      <c r="N198" s="215"/>
      <c r="O198" s="203">
        <f t="shared" si="35"/>
        <v>25417.279999999999</v>
      </c>
      <c r="P198" s="204">
        <f t="shared" si="36"/>
        <v>25417.279999999999</v>
      </c>
    </row>
    <row r="199" spans="1:16" ht="18" x14ac:dyDescent="0.3">
      <c r="A199" s="109">
        <v>7.18</v>
      </c>
      <c r="B199" s="109"/>
      <c r="C199" s="109"/>
      <c r="D199" s="109"/>
      <c r="E199" s="43" t="s">
        <v>199</v>
      </c>
      <c r="F199" s="22" t="s">
        <v>12</v>
      </c>
      <c r="G199" s="5">
        <v>1</v>
      </c>
      <c r="H199" s="5"/>
      <c r="I199" s="216">
        <f>ANEXO1!Z198</f>
        <v>40043.07</v>
      </c>
      <c r="J199" s="107">
        <f t="shared" si="28"/>
        <v>40043.07</v>
      </c>
      <c r="K199" s="207"/>
      <c r="L199" s="205">
        <f>'ANEXO 2'!Q199</f>
        <v>0</v>
      </c>
      <c r="M199" s="206">
        <f t="shared" si="34"/>
        <v>0</v>
      </c>
      <c r="N199" s="215"/>
      <c r="O199" s="203">
        <f t="shared" si="35"/>
        <v>40043.07</v>
      </c>
      <c r="P199" s="204">
        <f t="shared" si="36"/>
        <v>40043.07</v>
      </c>
    </row>
    <row r="200" spans="1:16" ht="18" x14ac:dyDescent="0.3">
      <c r="A200" s="109">
        <v>7.19</v>
      </c>
      <c r="B200" s="109"/>
      <c r="C200" s="109"/>
      <c r="D200" s="109"/>
      <c r="E200" s="43" t="s">
        <v>200</v>
      </c>
      <c r="F200" s="22" t="s">
        <v>16</v>
      </c>
      <c r="G200" s="5">
        <v>1</v>
      </c>
      <c r="H200" s="5"/>
      <c r="I200" s="216">
        <f>ANEXO1!Z199</f>
        <v>12037.39</v>
      </c>
      <c r="J200" s="107">
        <f t="shared" si="28"/>
        <v>12037.39</v>
      </c>
      <c r="K200" s="207"/>
      <c r="L200" s="205">
        <f>'ANEXO 2'!Q200</f>
        <v>0</v>
      </c>
      <c r="M200" s="206">
        <f t="shared" si="34"/>
        <v>0</v>
      </c>
      <c r="N200" s="215"/>
      <c r="O200" s="203">
        <f t="shared" si="35"/>
        <v>12037.39</v>
      </c>
      <c r="P200" s="204">
        <f t="shared" si="36"/>
        <v>12037.39</v>
      </c>
    </row>
    <row r="201" spans="1:16" ht="18" x14ac:dyDescent="0.3">
      <c r="A201" s="109">
        <v>7.2</v>
      </c>
      <c r="B201" s="109"/>
      <c r="C201" s="109"/>
      <c r="D201" s="109"/>
      <c r="E201" s="43" t="s">
        <v>201</v>
      </c>
      <c r="F201" s="22" t="s">
        <v>16</v>
      </c>
      <c r="G201" s="5">
        <v>1</v>
      </c>
      <c r="H201" s="5"/>
      <c r="I201" s="216">
        <f>ANEXO1!Z200</f>
        <v>10552.58</v>
      </c>
      <c r="J201" s="107">
        <f t="shared" si="28"/>
        <v>10552.58</v>
      </c>
      <c r="K201" s="207"/>
      <c r="L201" s="205">
        <f>'ANEXO 2'!Q201</f>
        <v>0</v>
      </c>
      <c r="M201" s="206">
        <f t="shared" si="34"/>
        <v>0</v>
      </c>
      <c r="N201" s="215"/>
      <c r="O201" s="203">
        <f t="shared" si="35"/>
        <v>10552.58</v>
      </c>
      <c r="P201" s="204">
        <f t="shared" si="36"/>
        <v>10552.58</v>
      </c>
    </row>
    <row r="202" spans="1:16" ht="36" x14ac:dyDescent="0.3">
      <c r="A202" s="109">
        <v>7.21</v>
      </c>
      <c r="B202" s="109"/>
      <c r="C202" s="109"/>
      <c r="D202" s="109"/>
      <c r="E202" s="43" t="s">
        <v>202</v>
      </c>
      <c r="F202" s="22" t="s">
        <v>16</v>
      </c>
      <c r="G202" s="5">
        <v>1</v>
      </c>
      <c r="H202" s="5"/>
      <c r="I202" s="216">
        <f>ANEXO1!Z201</f>
        <v>53097.06</v>
      </c>
      <c r="J202" s="107">
        <f t="shared" si="28"/>
        <v>53097.06</v>
      </c>
      <c r="K202" s="207"/>
      <c r="L202" s="205">
        <f>'ANEXO 2'!Q202</f>
        <v>0</v>
      </c>
      <c r="M202" s="206">
        <f t="shared" si="34"/>
        <v>0</v>
      </c>
      <c r="N202" s="215"/>
      <c r="O202" s="203">
        <f t="shared" si="35"/>
        <v>53097.06</v>
      </c>
      <c r="P202" s="204">
        <f t="shared" si="36"/>
        <v>53097.06</v>
      </c>
    </row>
    <row r="203" spans="1:16" ht="36" x14ac:dyDescent="0.3">
      <c r="A203" s="109">
        <v>7.22</v>
      </c>
      <c r="B203" s="109"/>
      <c r="C203" s="109"/>
      <c r="D203" s="109"/>
      <c r="E203" s="43" t="s">
        <v>203</v>
      </c>
      <c r="F203" s="22" t="s">
        <v>12</v>
      </c>
      <c r="G203" s="5">
        <v>1</v>
      </c>
      <c r="H203" s="5"/>
      <c r="I203" s="216">
        <f>ANEXO1!Z202</f>
        <v>42645.37</v>
      </c>
      <c r="J203" s="107">
        <f t="shared" si="28"/>
        <v>42645.37</v>
      </c>
      <c r="K203" s="207"/>
      <c r="L203" s="205">
        <f>'ANEXO 2'!Q203</f>
        <v>0</v>
      </c>
      <c r="M203" s="206">
        <f t="shared" si="34"/>
        <v>0</v>
      </c>
      <c r="N203" s="215"/>
      <c r="O203" s="203">
        <f t="shared" si="35"/>
        <v>42645.37</v>
      </c>
      <c r="P203" s="204">
        <f t="shared" si="36"/>
        <v>42645.37</v>
      </c>
    </row>
    <row r="204" spans="1:16" ht="54" x14ac:dyDescent="0.3">
      <c r="A204" s="109">
        <v>7.23</v>
      </c>
      <c r="B204" s="109"/>
      <c r="C204" s="109"/>
      <c r="D204" s="109"/>
      <c r="E204" s="43" t="s">
        <v>204</v>
      </c>
      <c r="F204" s="22" t="s">
        <v>12</v>
      </c>
      <c r="G204" s="5">
        <v>1</v>
      </c>
      <c r="H204" s="5"/>
      <c r="I204" s="216">
        <f>ANEXO1!Z203</f>
        <v>71500</v>
      </c>
      <c r="J204" s="107">
        <f t="shared" ref="J204:J267" si="37">I204</f>
        <v>71500</v>
      </c>
      <c r="K204" s="207"/>
      <c r="L204" s="205">
        <f>'ANEXO 2'!Q204</f>
        <v>0</v>
      </c>
      <c r="M204" s="206">
        <f t="shared" si="34"/>
        <v>0</v>
      </c>
      <c r="N204" s="215"/>
      <c r="O204" s="203">
        <f t="shared" si="35"/>
        <v>71500</v>
      </c>
      <c r="P204" s="204">
        <f t="shared" si="36"/>
        <v>71500</v>
      </c>
    </row>
    <row r="205" spans="1:16" ht="18" x14ac:dyDescent="0.3">
      <c r="A205" s="109">
        <v>7.24</v>
      </c>
      <c r="B205" s="109"/>
      <c r="C205" s="109"/>
      <c r="D205" s="109"/>
      <c r="E205" s="43" t="s">
        <v>205</v>
      </c>
      <c r="F205" s="22" t="s">
        <v>12</v>
      </c>
      <c r="G205" s="5">
        <v>1</v>
      </c>
      <c r="H205" s="5"/>
      <c r="I205" s="214">
        <f>ANEXO1!Z204</f>
        <v>85209.5</v>
      </c>
      <c r="J205" s="107">
        <f t="shared" si="37"/>
        <v>85209.5</v>
      </c>
      <c r="K205" s="207"/>
      <c r="L205" s="203">
        <f>'ANEXO 2'!Q205</f>
        <v>110249.76</v>
      </c>
      <c r="M205" s="204">
        <f t="shared" si="34"/>
        <v>110249.76</v>
      </c>
      <c r="N205" s="215"/>
      <c r="O205" s="203">
        <f>I205</f>
        <v>85209.5</v>
      </c>
      <c r="P205" s="204">
        <f t="shared" si="36"/>
        <v>85209.5</v>
      </c>
    </row>
    <row r="206" spans="1:16" ht="18" x14ac:dyDescent="0.3">
      <c r="A206" s="109">
        <v>7.25</v>
      </c>
      <c r="B206" s="109"/>
      <c r="C206" s="109"/>
      <c r="D206" s="109"/>
      <c r="E206" s="43" t="s">
        <v>206</v>
      </c>
      <c r="F206" s="22" t="s">
        <v>12</v>
      </c>
      <c r="G206" s="5">
        <v>1</v>
      </c>
      <c r="H206" s="5"/>
      <c r="I206" s="214">
        <f>ANEXO1!Z205</f>
        <v>99691.38</v>
      </c>
      <c r="J206" s="107">
        <f t="shared" si="37"/>
        <v>99691.38</v>
      </c>
      <c r="K206" s="207"/>
      <c r="L206" s="203">
        <f>'ANEXO 2'!Q206</f>
        <v>134990.31</v>
      </c>
      <c r="M206" s="204">
        <f t="shared" si="34"/>
        <v>134990.31</v>
      </c>
      <c r="N206" s="215"/>
      <c r="O206" s="203">
        <f>I206</f>
        <v>99691.38</v>
      </c>
      <c r="P206" s="204">
        <f t="shared" si="36"/>
        <v>99691.38</v>
      </c>
    </row>
    <row r="207" spans="1:16" ht="18" x14ac:dyDescent="0.3">
      <c r="A207" s="109">
        <v>7.26</v>
      </c>
      <c r="B207" s="109"/>
      <c r="C207" s="109"/>
      <c r="D207" s="109"/>
      <c r="E207" s="43" t="s">
        <v>207</v>
      </c>
      <c r="F207" s="22" t="s">
        <v>12</v>
      </c>
      <c r="G207" s="5">
        <v>1</v>
      </c>
      <c r="H207" s="5"/>
      <c r="I207" s="217">
        <f>ANEXO1!Z206</f>
        <v>123664.82</v>
      </c>
      <c r="J207" s="107">
        <f t="shared" si="37"/>
        <v>123664.82</v>
      </c>
      <c r="K207" s="207"/>
      <c r="L207" s="203">
        <f>'ANEXO 2'!Q207</f>
        <v>87230.37</v>
      </c>
      <c r="M207" s="204">
        <f t="shared" si="34"/>
        <v>87230.37</v>
      </c>
      <c r="N207" s="215"/>
      <c r="O207" s="203">
        <f>ROUND(AVERAGE(I207,L207),2)</f>
        <v>105447.6</v>
      </c>
      <c r="P207" s="204">
        <f t="shared" si="36"/>
        <v>105447.6</v>
      </c>
    </row>
    <row r="208" spans="1:16" ht="18" x14ac:dyDescent="0.3">
      <c r="A208" s="109">
        <v>7.27</v>
      </c>
      <c r="B208" s="109"/>
      <c r="C208" s="109"/>
      <c r="D208" s="109"/>
      <c r="E208" s="43" t="s">
        <v>208</v>
      </c>
      <c r="F208" s="22" t="s">
        <v>16</v>
      </c>
      <c r="G208" s="5">
        <v>1</v>
      </c>
      <c r="H208" s="5"/>
      <c r="I208" s="214">
        <f>ANEXO1!Z207</f>
        <v>84500</v>
      </c>
      <c r="J208" s="107">
        <f t="shared" si="37"/>
        <v>84500</v>
      </c>
      <c r="K208" s="207"/>
      <c r="L208" s="203">
        <f>'ANEXO 2'!Q208</f>
        <v>87230.37</v>
      </c>
      <c r="M208" s="204">
        <f t="shared" si="34"/>
        <v>87230.37</v>
      </c>
      <c r="N208" s="215"/>
      <c r="O208" s="203">
        <f>I208</f>
        <v>84500</v>
      </c>
      <c r="P208" s="204">
        <f t="shared" si="36"/>
        <v>84500</v>
      </c>
    </row>
    <row r="209" spans="1:16" ht="36" x14ac:dyDescent="0.3">
      <c r="A209" s="109">
        <v>7.28</v>
      </c>
      <c r="B209" s="109"/>
      <c r="C209" s="109"/>
      <c r="D209" s="109"/>
      <c r="E209" s="43" t="s">
        <v>209</v>
      </c>
      <c r="F209" s="22" t="s">
        <v>16</v>
      </c>
      <c r="G209" s="5">
        <v>1</v>
      </c>
      <c r="H209" s="5"/>
      <c r="I209" s="214">
        <f>ANEXO1!Z208</f>
        <v>101462.19</v>
      </c>
      <c r="J209" s="107">
        <f t="shared" si="37"/>
        <v>101462.19</v>
      </c>
      <c r="K209" s="207"/>
      <c r="L209" s="203">
        <f>'ANEXO 2'!Q209</f>
        <v>149340.65</v>
      </c>
      <c r="M209" s="204">
        <f t="shared" si="34"/>
        <v>149340.65</v>
      </c>
      <c r="N209" s="215"/>
      <c r="O209" s="203">
        <f>I209</f>
        <v>101462.19</v>
      </c>
      <c r="P209" s="204">
        <f t="shared" si="36"/>
        <v>101462.19</v>
      </c>
    </row>
    <row r="210" spans="1:16" ht="18" x14ac:dyDescent="0.3">
      <c r="A210" s="109">
        <v>7.29</v>
      </c>
      <c r="B210" s="109"/>
      <c r="C210" s="109"/>
      <c r="D210" s="109"/>
      <c r="E210" s="43" t="s">
        <v>210</v>
      </c>
      <c r="F210" s="22" t="s">
        <v>12</v>
      </c>
      <c r="G210" s="5">
        <v>1</v>
      </c>
      <c r="H210" s="5"/>
      <c r="I210" s="216">
        <f>ANEXO1!Z209</f>
        <v>191626.5</v>
      </c>
      <c r="J210" s="107">
        <f t="shared" si="37"/>
        <v>191626.5</v>
      </c>
      <c r="K210" s="207"/>
      <c r="L210" s="205">
        <f>'ANEXO 2'!Q210</f>
        <v>0</v>
      </c>
      <c r="M210" s="206">
        <f t="shared" si="34"/>
        <v>0</v>
      </c>
      <c r="N210" s="215"/>
      <c r="O210" s="203">
        <f>I210</f>
        <v>191626.5</v>
      </c>
      <c r="P210" s="204">
        <f t="shared" si="36"/>
        <v>191626.5</v>
      </c>
    </row>
    <row r="211" spans="1:16" ht="18" x14ac:dyDescent="0.3">
      <c r="A211" s="144">
        <v>7.3</v>
      </c>
      <c r="B211" s="109"/>
      <c r="C211" s="109"/>
      <c r="D211" s="109"/>
      <c r="E211" s="43" t="s">
        <v>211</v>
      </c>
      <c r="F211" s="22" t="s">
        <v>12</v>
      </c>
      <c r="G211" s="5">
        <v>1</v>
      </c>
      <c r="H211" s="5"/>
      <c r="I211" s="214">
        <f>ANEXO1!Z210</f>
        <v>149538.66</v>
      </c>
      <c r="J211" s="107">
        <f t="shared" si="37"/>
        <v>149538.66</v>
      </c>
      <c r="K211" s="207"/>
      <c r="L211" s="203">
        <f>'ANEXO 2'!Q211</f>
        <v>166538.99</v>
      </c>
      <c r="M211" s="204">
        <f t="shared" si="34"/>
        <v>166538.99</v>
      </c>
      <c r="N211" s="215"/>
      <c r="O211" s="203">
        <f>I211</f>
        <v>149538.66</v>
      </c>
      <c r="P211" s="204">
        <f t="shared" si="36"/>
        <v>149538.66</v>
      </c>
    </row>
    <row r="212" spans="1:16" ht="27" customHeight="1" x14ac:dyDescent="0.3">
      <c r="A212" s="109">
        <v>7.31</v>
      </c>
      <c r="B212" s="109"/>
      <c r="C212" s="109"/>
      <c r="D212" s="109"/>
      <c r="E212" s="43" t="s">
        <v>212</v>
      </c>
      <c r="F212" s="22" t="s">
        <v>12</v>
      </c>
      <c r="G212" s="5">
        <v>1</v>
      </c>
      <c r="H212" s="5"/>
      <c r="I212" s="216">
        <f>ANEXO1!Z211</f>
        <v>92737.13</v>
      </c>
      <c r="J212" s="107">
        <f t="shared" si="37"/>
        <v>92737.13</v>
      </c>
      <c r="K212" s="207"/>
      <c r="L212" s="205">
        <f>'ANEXO 2'!Q212</f>
        <v>0</v>
      </c>
      <c r="M212" s="206">
        <f t="shared" si="34"/>
        <v>0</v>
      </c>
      <c r="N212" s="215"/>
      <c r="O212" s="203">
        <f t="shared" ref="O212:O213" si="38">I212</f>
        <v>92737.13</v>
      </c>
      <c r="P212" s="204">
        <f t="shared" si="36"/>
        <v>92737.13</v>
      </c>
    </row>
    <row r="213" spans="1:16" ht="39.75" customHeight="1" x14ac:dyDescent="0.3">
      <c r="A213" s="109">
        <v>7.32</v>
      </c>
      <c r="B213" s="109"/>
      <c r="C213" s="109"/>
      <c r="D213" s="109"/>
      <c r="E213" s="43" t="s">
        <v>213</v>
      </c>
      <c r="F213" s="22" t="s">
        <v>12</v>
      </c>
      <c r="G213" s="5">
        <v>1</v>
      </c>
      <c r="H213" s="5"/>
      <c r="I213" s="216">
        <f>ANEXO1!Z212</f>
        <v>312000</v>
      </c>
      <c r="J213" s="107">
        <f t="shared" si="37"/>
        <v>312000</v>
      </c>
      <c r="K213" s="207"/>
      <c r="L213" s="205">
        <f>'ANEXO 2'!Q213</f>
        <v>0</v>
      </c>
      <c r="M213" s="206">
        <f t="shared" si="34"/>
        <v>0</v>
      </c>
      <c r="N213" s="215"/>
      <c r="O213" s="203">
        <f t="shared" si="38"/>
        <v>312000</v>
      </c>
      <c r="P213" s="204">
        <f t="shared" si="36"/>
        <v>312000</v>
      </c>
    </row>
    <row r="214" spans="1:16" x14ac:dyDescent="0.3">
      <c r="A214" s="350" t="s">
        <v>84</v>
      </c>
      <c r="B214" s="351"/>
      <c r="C214" s="351"/>
      <c r="D214" s="9"/>
      <c r="E214" s="10"/>
      <c r="F214" s="11"/>
      <c r="G214" s="5"/>
      <c r="H214" s="5"/>
      <c r="I214" s="107"/>
      <c r="J214" s="107"/>
      <c r="K214" s="207"/>
      <c r="L214" s="203"/>
      <c r="M214" s="211">
        <f>ROUND(SUM(M182:M213),2)</f>
        <v>735580.45</v>
      </c>
      <c r="N214" s="215"/>
      <c r="O214" s="203"/>
      <c r="P214" s="211">
        <f>ROUND(SUM(P182:P213),2)</f>
        <v>2243736.88</v>
      </c>
    </row>
    <row r="215" spans="1:16" x14ac:dyDescent="0.3">
      <c r="A215" s="1"/>
      <c r="B215" s="1"/>
      <c r="C215" s="1"/>
      <c r="D215" s="1"/>
      <c r="E215" s="1" t="s">
        <v>214</v>
      </c>
      <c r="F215" s="1"/>
      <c r="G215" s="1"/>
      <c r="H215" s="1"/>
      <c r="I215" s="107"/>
      <c r="J215" s="107"/>
      <c r="K215" s="219"/>
      <c r="L215" s="203"/>
      <c r="M215" s="220"/>
      <c r="N215" s="215"/>
      <c r="O215" s="203"/>
      <c r="P215" s="220"/>
    </row>
    <row r="216" spans="1:16" x14ac:dyDescent="0.3">
      <c r="A216" s="24"/>
      <c r="B216" s="24"/>
      <c r="C216" s="24"/>
      <c r="D216" s="24"/>
      <c r="E216" s="24" t="s">
        <v>10</v>
      </c>
      <c r="F216" s="24"/>
      <c r="G216" s="24"/>
      <c r="H216" s="24"/>
      <c r="I216" s="107"/>
      <c r="J216" s="107"/>
      <c r="K216" s="219"/>
      <c r="L216" s="203"/>
      <c r="M216" s="221"/>
      <c r="N216" s="215"/>
      <c r="O216" s="203"/>
      <c r="P216" s="221"/>
    </row>
    <row r="217" spans="1:16" ht="54" x14ac:dyDescent="0.3">
      <c r="A217" s="109">
        <v>8.1</v>
      </c>
      <c r="B217" s="109"/>
      <c r="C217" s="109"/>
      <c r="D217" s="109"/>
      <c r="E217" s="152" t="s">
        <v>215</v>
      </c>
      <c r="F217" s="109" t="s">
        <v>18</v>
      </c>
      <c r="G217" s="5">
        <v>1</v>
      </c>
      <c r="H217" s="5"/>
      <c r="I217" s="216">
        <f>ANEXO1!Z216</f>
        <v>5934240</v>
      </c>
      <c r="J217" s="107">
        <f t="shared" si="37"/>
        <v>5934240</v>
      </c>
      <c r="K217" s="207"/>
      <c r="L217" s="205">
        <f>'ANEXO 2'!Q217</f>
        <v>0</v>
      </c>
      <c r="M217" s="206">
        <f>ROUND((L217*$G217),2)</f>
        <v>0</v>
      </c>
      <c r="N217" s="215"/>
      <c r="O217" s="203">
        <f>I217</f>
        <v>5934240</v>
      </c>
      <c r="P217" s="204">
        <f>ROUND((O217*$G217),2)</f>
        <v>5934240</v>
      </c>
    </row>
    <row r="218" spans="1:16" ht="54" x14ac:dyDescent="0.3">
      <c r="A218" s="109">
        <v>8.1999999999999993</v>
      </c>
      <c r="B218" s="109"/>
      <c r="C218" s="109"/>
      <c r="D218" s="109"/>
      <c r="E218" s="152" t="s">
        <v>216</v>
      </c>
      <c r="F218" s="109" t="s">
        <v>18</v>
      </c>
      <c r="G218" s="5">
        <v>1</v>
      </c>
      <c r="H218" s="5"/>
      <c r="I218" s="216">
        <f>ANEXO1!Z217</f>
        <v>8060000</v>
      </c>
      <c r="J218" s="107">
        <f t="shared" si="37"/>
        <v>8060000</v>
      </c>
      <c r="K218" s="207"/>
      <c r="L218" s="205">
        <f>'ANEXO 2'!Q218</f>
        <v>0</v>
      </c>
      <c r="M218" s="206">
        <f t="shared" ref="M218:M219" si="39">ROUND((L218*$G218),2)</f>
        <v>0</v>
      </c>
      <c r="N218" s="215"/>
      <c r="O218" s="203">
        <f t="shared" ref="O218:O219" si="40">I218</f>
        <v>8060000</v>
      </c>
      <c r="P218" s="204">
        <f t="shared" ref="P218:P219" si="41">ROUND((O218*$G218),2)</f>
        <v>8060000</v>
      </c>
    </row>
    <row r="219" spans="1:16" ht="126" x14ac:dyDescent="0.3">
      <c r="A219" s="109">
        <v>8.3000000000000007</v>
      </c>
      <c r="B219" s="109"/>
      <c r="C219" s="109"/>
      <c r="D219" s="109"/>
      <c r="E219" s="152" t="s">
        <v>217</v>
      </c>
      <c r="F219" s="109" t="s">
        <v>18</v>
      </c>
      <c r="G219" s="5">
        <v>1</v>
      </c>
      <c r="H219" s="5"/>
      <c r="I219" s="216">
        <f>ANEXO1!Z218</f>
        <v>3904485</v>
      </c>
      <c r="J219" s="107">
        <f t="shared" si="37"/>
        <v>3904485</v>
      </c>
      <c r="K219" s="207"/>
      <c r="L219" s="205">
        <f>'ANEXO 2'!Q219</f>
        <v>0</v>
      </c>
      <c r="M219" s="206">
        <f t="shared" si="39"/>
        <v>0</v>
      </c>
      <c r="N219" s="215"/>
      <c r="O219" s="203">
        <f t="shared" si="40"/>
        <v>3904485</v>
      </c>
      <c r="P219" s="204">
        <f t="shared" si="41"/>
        <v>3904485</v>
      </c>
    </row>
    <row r="220" spans="1:16" x14ac:dyDescent="0.3">
      <c r="A220" s="24"/>
      <c r="B220" s="24"/>
      <c r="C220" s="24"/>
      <c r="D220" s="24"/>
      <c r="E220" s="24"/>
      <c r="F220" s="24"/>
      <c r="G220" s="27"/>
      <c r="H220" s="27"/>
      <c r="I220" s="107"/>
      <c r="J220" s="107"/>
      <c r="K220" s="219"/>
      <c r="L220" s="203"/>
      <c r="M220" s="222"/>
      <c r="N220" s="215"/>
      <c r="O220" s="203"/>
      <c r="P220" s="222"/>
    </row>
    <row r="221" spans="1:16" ht="18" x14ac:dyDescent="0.3">
      <c r="A221" s="42"/>
      <c r="B221" s="83"/>
      <c r="C221" s="153"/>
      <c r="D221" s="153"/>
      <c r="E221" s="153" t="s">
        <v>218</v>
      </c>
      <c r="F221" s="109"/>
      <c r="G221" s="5"/>
      <c r="H221" s="5"/>
      <c r="I221" s="107"/>
      <c r="J221" s="107"/>
      <c r="K221" s="207"/>
      <c r="L221" s="203"/>
      <c r="M221" s="204"/>
      <c r="N221" s="215"/>
      <c r="O221" s="203"/>
      <c r="P221" s="204"/>
    </row>
    <row r="222" spans="1:16" ht="18" x14ac:dyDescent="0.3">
      <c r="A222" s="42"/>
      <c r="B222" s="370" t="s">
        <v>219</v>
      </c>
      <c r="C222" s="370"/>
      <c r="D222" s="371"/>
      <c r="E222" s="371"/>
      <c r="F222" s="371"/>
      <c r="G222" s="5"/>
      <c r="H222" s="5"/>
      <c r="I222" s="107"/>
      <c r="J222" s="107"/>
      <c r="K222" s="207"/>
      <c r="L222" s="203"/>
      <c r="M222" s="204"/>
      <c r="N222" s="215"/>
      <c r="O222" s="203"/>
      <c r="P222" s="204"/>
    </row>
    <row r="223" spans="1:16" x14ac:dyDescent="0.3">
      <c r="A223" s="109"/>
      <c r="B223" s="154"/>
      <c r="C223" s="372"/>
      <c r="D223" s="371"/>
      <c r="E223" s="371"/>
      <c r="F223" s="109"/>
      <c r="G223" s="5"/>
      <c r="H223" s="5"/>
      <c r="I223" s="107"/>
      <c r="J223" s="107"/>
      <c r="K223" s="207"/>
      <c r="L223" s="203"/>
      <c r="M223" s="204"/>
      <c r="N223" s="215"/>
      <c r="O223" s="203"/>
      <c r="P223" s="204"/>
    </row>
    <row r="224" spans="1:16" ht="18" x14ac:dyDescent="0.3">
      <c r="A224" s="155">
        <v>8.4</v>
      </c>
      <c r="B224" s="109"/>
      <c r="C224" s="109"/>
      <c r="D224" s="109"/>
      <c r="E224" s="156" t="s">
        <v>220</v>
      </c>
      <c r="F224" s="155" t="s">
        <v>18</v>
      </c>
      <c r="G224" s="5">
        <v>1</v>
      </c>
      <c r="H224" s="5"/>
      <c r="I224" s="216">
        <f>ANEXO1!Z223</f>
        <v>679965</v>
      </c>
      <c r="J224" s="107">
        <f t="shared" si="37"/>
        <v>679965</v>
      </c>
      <c r="K224" s="207"/>
      <c r="L224" s="205">
        <f>'ANEXO 2'!Q224</f>
        <v>0</v>
      </c>
      <c r="M224" s="206">
        <f>ROUND((L224*$G224),2)</f>
        <v>0</v>
      </c>
      <c r="N224" s="215"/>
      <c r="O224" s="203">
        <f>I224</f>
        <v>679965</v>
      </c>
      <c r="P224" s="204">
        <f>ROUND((O224*$G224),2)</f>
        <v>679965</v>
      </c>
    </row>
    <row r="225" spans="1:16" ht="18" x14ac:dyDescent="0.3">
      <c r="A225" s="155">
        <v>8.5</v>
      </c>
      <c r="B225" s="109"/>
      <c r="C225" s="109"/>
      <c r="D225" s="109"/>
      <c r="E225" s="156" t="s">
        <v>221</v>
      </c>
      <c r="F225" s="155" t="s">
        <v>16</v>
      </c>
      <c r="G225" s="5">
        <v>1</v>
      </c>
      <c r="H225" s="5"/>
      <c r="I225" s="216">
        <f>ANEXO1!Z224</f>
        <v>19664.39</v>
      </c>
      <c r="J225" s="107">
        <f t="shared" si="37"/>
        <v>19664.39</v>
      </c>
      <c r="K225" s="207"/>
      <c r="L225" s="205">
        <f>'ANEXO 2'!Q225</f>
        <v>0</v>
      </c>
      <c r="M225" s="206">
        <f t="shared" ref="M225:M241" si="42">ROUND((L225*$G225),2)</f>
        <v>0</v>
      </c>
      <c r="N225" s="215"/>
      <c r="O225" s="203">
        <f t="shared" ref="O225:O240" si="43">I225</f>
        <v>19664.39</v>
      </c>
      <c r="P225" s="204">
        <f t="shared" ref="P225:P228" si="44">ROUND((O225*$G225),2)</f>
        <v>19664.39</v>
      </c>
    </row>
    <row r="226" spans="1:16" ht="18" x14ac:dyDescent="0.3">
      <c r="A226" s="155">
        <v>8.6</v>
      </c>
      <c r="B226" s="109"/>
      <c r="C226" s="109"/>
      <c r="D226" s="109"/>
      <c r="E226" s="156" t="s">
        <v>222</v>
      </c>
      <c r="F226" s="155" t="s">
        <v>18</v>
      </c>
      <c r="G226" s="5">
        <v>1</v>
      </c>
      <c r="H226" s="5"/>
      <c r="I226" s="216">
        <f>ANEXO1!Z225</f>
        <v>22920.720000000001</v>
      </c>
      <c r="J226" s="107">
        <f t="shared" si="37"/>
        <v>22920.720000000001</v>
      </c>
      <c r="K226" s="207"/>
      <c r="L226" s="205">
        <f>'ANEXO 2'!Q226</f>
        <v>0</v>
      </c>
      <c r="M226" s="206">
        <f t="shared" si="42"/>
        <v>0</v>
      </c>
      <c r="N226" s="215"/>
      <c r="O226" s="203">
        <f t="shared" si="43"/>
        <v>22920.720000000001</v>
      </c>
      <c r="P226" s="204">
        <f t="shared" si="44"/>
        <v>22920.720000000001</v>
      </c>
    </row>
    <row r="227" spans="1:16" ht="18" x14ac:dyDescent="0.3">
      <c r="A227" s="155">
        <v>8.6999999999999993</v>
      </c>
      <c r="B227" s="109"/>
      <c r="C227" s="109"/>
      <c r="D227" s="109"/>
      <c r="E227" s="156" t="s">
        <v>223</v>
      </c>
      <c r="F227" s="155" t="s">
        <v>18</v>
      </c>
      <c r="G227" s="5">
        <v>1</v>
      </c>
      <c r="H227" s="5"/>
      <c r="I227" s="216">
        <f>ANEXO1!Z226</f>
        <v>180664.25</v>
      </c>
      <c r="J227" s="107">
        <f t="shared" si="37"/>
        <v>180664.25</v>
      </c>
      <c r="K227" s="207"/>
      <c r="L227" s="205">
        <f>'ANEXO 2'!Q227</f>
        <v>0</v>
      </c>
      <c r="M227" s="206">
        <f t="shared" si="42"/>
        <v>0</v>
      </c>
      <c r="N227" s="215"/>
      <c r="O227" s="203">
        <f t="shared" si="43"/>
        <v>180664.25</v>
      </c>
      <c r="P227" s="204">
        <f t="shared" si="44"/>
        <v>180664.25</v>
      </c>
    </row>
    <row r="228" spans="1:16" ht="18" x14ac:dyDescent="0.3">
      <c r="A228" s="155">
        <v>8.8000000000000007</v>
      </c>
      <c r="B228" s="109"/>
      <c r="C228" s="109"/>
      <c r="D228" s="109"/>
      <c r="E228" s="156" t="s">
        <v>224</v>
      </c>
      <c r="F228" s="155" t="s">
        <v>18</v>
      </c>
      <c r="G228" s="5">
        <v>1</v>
      </c>
      <c r="H228" s="5"/>
      <c r="I228" s="216">
        <f>ANEXO1!Z227</f>
        <v>27198.6</v>
      </c>
      <c r="J228" s="107">
        <f t="shared" si="37"/>
        <v>27198.6</v>
      </c>
      <c r="K228" s="207"/>
      <c r="L228" s="205">
        <f>'ANEXO 2'!Q228</f>
        <v>0</v>
      </c>
      <c r="M228" s="206">
        <f t="shared" si="42"/>
        <v>0</v>
      </c>
      <c r="N228" s="215"/>
      <c r="O228" s="203">
        <f t="shared" si="43"/>
        <v>27198.6</v>
      </c>
      <c r="P228" s="204">
        <f t="shared" si="44"/>
        <v>27198.6</v>
      </c>
    </row>
    <row r="229" spans="1:16" ht="18" x14ac:dyDescent="0.3">
      <c r="A229" s="155">
        <v>8.9</v>
      </c>
      <c r="B229" s="109"/>
      <c r="C229" s="109"/>
      <c r="D229" s="109"/>
      <c r="E229" s="156" t="s">
        <v>225</v>
      </c>
      <c r="F229" s="155" t="s">
        <v>16</v>
      </c>
      <c r="G229" s="5">
        <v>1</v>
      </c>
      <c r="H229" s="5"/>
      <c r="I229" s="216">
        <f>ANEXO1!Z228</f>
        <v>121979.93</v>
      </c>
      <c r="J229" s="107">
        <f t="shared" si="37"/>
        <v>121979.93</v>
      </c>
      <c r="K229" s="207"/>
      <c r="L229" s="205">
        <f>'ANEXO 2'!Q229</f>
        <v>0</v>
      </c>
      <c r="M229" s="206">
        <f>ROUND((L229*$G229),2)</f>
        <v>0</v>
      </c>
      <c r="N229" s="215"/>
      <c r="O229" s="203">
        <f t="shared" si="43"/>
        <v>121979.93</v>
      </c>
      <c r="P229" s="204">
        <f>ROUND((O229*$G229),2)</f>
        <v>121979.93</v>
      </c>
    </row>
    <row r="230" spans="1:16" ht="18" x14ac:dyDescent="0.3">
      <c r="A230" s="157">
        <v>8.1</v>
      </c>
      <c r="B230" s="109"/>
      <c r="C230" s="109"/>
      <c r="D230" s="109"/>
      <c r="E230" s="156" t="s">
        <v>226</v>
      </c>
      <c r="F230" s="155" t="s">
        <v>18</v>
      </c>
      <c r="G230" s="5">
        <v>1</v>
      </c>
      <c r="H230" s="5"/>
      <c r="I230" s="216">
        <f>ANEXO1!Z229</f>
        <v>37538.51</v>
      </c>
      <c r="J230" s="107">
        <f t="shared" si="37"/>
        <v>37538.51</v>
      </c>
      <c r="K230" s="207"/>
      <c r="L230" s="205">
        <f>'ANEXO 2'!Q230</f>
        <v>0</v>
      </c>
      <c r="M230" s="206">
        <f>ROUND((L230*$G230),2)</f>
        <v>0</v>
      </c>
      <c r="N230" s="215"/>
      <c r="O230" s="203">
        <f t="shared" si="43"/>
        <v>37538.51</v>
      </c>
      <c r="P230" s="204">
        <f>ROUND((O230*$G230),2)</f>
        <v>37538.51</v>
      </c>
    </row>
    <row r="231" spans="1:16" ht="18" x14ac:dyDescent="0.3">
      <c r="A231" s="155">
        <v>8.11</v>
      </c>
      <c r="B231" s="109"/>
      <c r="C231" s="109"/>
      <c r="D231" s="109"/>
      <c r="E231" s="156" t="s">
        <v>227</v>
      </c>
      <c r="F231" s="155" t="s">
        <v>228</v>
      </c>
      <c r="G231" s="5">
        <v>1</v>
      </c>
      <c r="H231" s="5"/>
      <c r="I231" s="216">
        <f>ANEXO1!Z230</f>
        <v>207979.5</v>
      </c>
      <c r="J231" s="107">
        <f t="shared" si="37"/>
        <v>207979.5</v>
      </c>
      <c r="K231" s="207"/>
      <c r="L231" s="205">
        <f>'ANEXO 2'!Q231</f>
        <v>0</v>
      </c>
      <c r="M231" s="206">
        <f t="shared" si="42"/>
        <v>0</v>
      </c>
      <c r="N231" s="215"/>
      <c r="O231" s="203">
        <f t="shared" si="43"/>
        <v>207979.5</v>
      </c>
      <c r="P231" s="204">
        <f t="shared" ref="P231:P241" si="45">ROUND((O231*$G231),2)</f>
        <v>207979.5</v>
      </c>
    </row>
    <row r="232" spans="1:16" ht="18" x14ac:dyDescent="0.3">
      <c r="A232" s="155">
        <v>8.1199999999999992</v>
      </c>
      <c r="B232" s="109"/>
      <c r="C232" s="109"/>
      <c r="D232" s="109"/>
      <c r="E232" s="156" t="s">
        <v>229</v>
      </c>
      <c r="F232" s="155" t="s">
        <v>18</v>
      </c>
      <c r="G232" s="5">
        <v>1</v>
      </c>
      <c r="H232" s="5"/>
      <c r="I232" s="216">
        <f>ANEXO1!Z231</f>
        <v>336435.09</v>
      </c>
      <c r="J232" s="107">
        <f t="shared" si="37"/>
        <v>336435.09</v>
      </c>
      <c r="K232" s="207"/>
      <c r="L232" s="205">
        <f>'ANEXO 2'!Q232</f>
        <v>0</v>
      </c>
      <c r="M232" s="206">
        <f t="shared" si="42"/>
        <v>0</v>
      </c>
      <c r="N232" s="215"/>
      <c r="O232" s="203">
        <f t="shared" si="43"/>
        <v>336435.09</v>
      </c>
      <c r="P232" s="204">
        <f t="shared" si="45"/>
        <v>336435.09</v>
      </c>
    </row>
    <row r="233" spans="1:16" ht="18" x14ac:dyDescent="0.3">
      <c r="A233" s="155">
        <v>8.1300000000000008</v>
      </c>
      <c r="B233" s="109"/>
      <c r="C233" s="109"/>
      <c r="D233" s="109"/>
      <c r="E233" s="156" t="s">
        <v>230</v>
      </c>
      <c r="F233" s="155" t="s">
        <v>18</v>
      </c>
      <c r="G233" s="5">
        <v>1</v>
      </c>
      <c r="H233" s="5"/>
      <c r="I233" s="216">
        <f>ANEXO1!Z232</f>
        <v>419949</v>
      </c>
      <c r="J233" s="107">
        <f t="shared" si="37"/>
        <v>419949</v>
      </c>
      <c r="K233" s="207"/>
      <c r="L233" s="205">
        <f>'ANEXO 2'!Q233</f>
        <v>0</v>
      </c>
      <c r="M233" s="206">
        <f t="shared" si="42"/>
        <v>0</v>
      </c>
      <c r="N233" s="215"/>
      <c r="O233" s="203">
        <f t="shared" si="43"/>
        <v>419949</v>
      </c>
      <c r="P233" s="204">
        <f t="shared" si="45"/>
        <v>419949</v>
      </c>
    </row>
    <row r="234" spans="1:16" ht="18" x14ac:dyDescent="0.3">
      <c r="A234" s="155">
        <v>8.14</v>
      </c>
      <c r="B234" s="109"/>
      <c r="C234" s="109"/>
      <c r="D234" s="109"/>
      <c r="E234" s="156" t="s">
        <v>231</v>
      </c>
      <c r="F234" s="155" t="s">
        <v>16</v>
      </c>
      <c r="G234" s="5">
        <v>1</v>
      </c>
      <c r="H234" s="5"/>
      <c r="I234" s="216">
        <f>ANEXO1!Z233</f>
        <v>93174.37</v>
      </c>
      <c r="J234" s="107">
        <f t="shared" si="37"/>
        <v>93174.37</v>
      </c>
      <c r="K234" s="207"/>
      <c r="L234" s="205">
        <f>'ANEXO 2'!Q234</f>
        <v>0</v>
      </c>
      <c r="M234" s="206">
        <f t="shared" si="42"/>
        <v>0</v>
      </c>
      <c r="N234" s="215"/>
      <c r="O234" s="203">
        <f t="shared" si="43"/>
        <v>93174.37</v>
      </c>
      <c r="P234" s="204">
        <f t="shared" si="45"/>
        <v>93174.37</v>
      </c>
    </row>
    <row r="235" spans="1:16" ht="18" x14ac:dyDescent="0.3">
      <c r="A235" s="155">
        <v>8.15</v>
      </c>
      <c r="B235" s="109"/>
      <c r="C235" s="109"/>
      <c r="D235" s="109"/>
      <c r="E235" s="156" t="s">
        <v>232</v>
      </c>
      <c r="F235" s="155" t="s">
        <v>18</v>
      </c>
      <c r="G235" s="5">
        <v>1</v>
      </c>
      <c r="H235" s="5"/>
      <c r="I235" s="216">
        <f>ANEXO1!Z234</f>
        <v>268222.5</v>
      </c>
      <c r="J235" s="107">
        <f t="shared" si="37"/>
        <v>268222.5</v>
      </c>
      <c r="K235" s="207"/>
      <c r="L235" s="205">
        <f>'ANEXO 2'!Q235</f>
        <v>0</v>
      </c>
      <c r="M235" s="206">
        <f t="shared" si="42"/>
        <v>0</v>
      </c>
      <c r="N235" s="215"/>
      <c r="O235" s="203">
        <f t="shared" si="43"/>
        <v>268222.5</v>
      </c>
      <c r="P235" s="204">
        <f t="shared" si="45"/>
        <v>268222.5</v>
      </c>
    </row>
    <row r="236" spans="1:16" ht="18" x14ac:dyDescent="0.3">
      <c r="A236" s="155">
        <v>8.16</v>
      </c>
      <c r="B236" s="109"/>
      <c r="C236" s="109"/>
      <c r="D236" s="109"/>
      <c r="E236" s="156" t="s">
        <v>233</v>
      </c>
      <c r="F236" s="155" t="s">
        <v>18</v>
      </c>
      <c r="G236" s="5">
        <v>1</v>
      </c>
      <c r="H236" s="5"/>
      <c r="I236" s="216">
        <f>ANEXO1!Z235</f>
        <v>331948.5</v>
      </c>
      <c r="J236" s="107">
        <f t="shared" si="37"/>
        <v>331948.5</v>
      </c>
      <c r="K236" s="207"/>
      <c r="L236" s="205">
        <f>'ANEXO 2'!Q236</f>
        <v>0</v>
      </c>
      <c r="M236" s="206">
        <f t="shared" si="42"/>
        <v>0</v>
      </c>
      <c r="N236" s="215"/>
      <c r="O236" s="203">
        <f t="shared" si="43"/>
        <v>331948.5</v>
      </c>
      <c r="P236" s="204">
        <f t="shared" si="45"/>
        <v>331948.5</v>
      </c>
    </row>
    <row r="237" spans="1:16" ht="18" x14ac:dyDescent="0.3">
      <c r="A237" s="155">
        <v>8.17</v>
      </c>
      <c r="B237" s="109"/>
      <c r="C237" s="109"/>
      <c r="D237" s="109"/>
      <c r="E237" s="156" t="s">
        <v>234</v>
      </c>
      <c r="F237" s="155" t="s">
        <v>18</v>
      </c>
      <c r="G237" s="5">
        <v>1</v>
      </c>
      <c r="H237" s="5"/>
      <c r="I237" s="216">
        <f>ANEXO1!Z236</f>
        <v>56408.39</v>
      </c>
      <c r="J237" s="107">
        <f t="shared" si="37"/>
        <v>56408.39</v>
      </c>
      <c r="K237" s="207"/>
      <c r="L237" s="205">
        <f>'ANEXO 2'!Q237</f>
        <v>0</v>
      </c>
      <c r="M237" s="206">
        <f t="shared" si="42"/>
        <v>0</v>
      </c>
      <c r="N237" s="215"/>
      <c r="O237" s="203">
        <f t="shared" si="43"/>
        <v>56408.39</v>
      </c>
      <c r="P237" s="204">
        <f t="shared" si="45"/>
        <v>56408.39</v>
      </c>
    </row>
    <row r="238" spans="1:16" ht="18" x14ac:dyDescent="0.3">
      <c r="A238" s="155">
        <v>8.18</v>
      </c>
      <c r="B238" s="109"/>
      <c r="C238" s="109"/>
      <c r="D238" s="109"/>
      <c r="E238" s="156" t="s">
        <v>235</v>
      </c>
      <c r="F238" s="155" t="s">
        <v>18</v>
      </c>
      <c r="G238" s="5">
        <v>1</v>
      </c>
      <c r="H238" s="5"/>
      <c r="I238" s="216">
        <f>ANEXO1!Z237</f>
        <v>52105.63</v>
      </c>
      <c r="J238" s="107">
        <f t="shared" si="37"/>
        <v>52105.63</v>
      </c>
      <c r="K238" s="207"/>
      <c r="L238" s="205">
        <f>'ANEXO 2'!Q238</f>
        <v>0</v>
      </c>
      <c r="M238" s="206">
        <f t="shared" si="42"/>
        <v>0</v>
      </c>
      <c r="N238" s="215"/>
      <c r="O238" s="203">
        <f t="shared" si="43"/>
        <v>52105.63</v>
      </c>
      <c r="P238" s="204">
        <f t="shared" si="45"/>
        <v>52105.63</v>
      </c>
    </row>
    <row r="239" spans="1:16" ht="18" x14ac:dyDescent="0.3">
      <c r="A239" s="155">
        <v>8.19</v>
      </c>
      <c r="B239" s="109"/>
      <c r="C239" s="109"/>
      <c r="D239" s="109"/>
      <c r="E239" s="156" t="s">
        <v>236</v>
      </c>
      <c r="F239" s="155" t="s">
        <v>18</v>
      </c>
      <c r="G239" s="5">
        <v>1</v>
      </c>
      <c r="H239" s="5"/>
      <c r="I239" s="216">
        <f>ANEXO1!Z238</f>
        <v>82280.59</v>
      </c>
      <c r="J239" s="107">
        <f t="shared" si="37"/>
        <v>82280.59</v>
      </c>
      <c r="K239" s="207"/>
      <c r="L239" s="205">
        <f>'ANEXO 2'!Q239</f>
        <v>0</v>
      </c>
      <c r="M239" s="206">
        <f t="shared" si="42"/>
        <v>0</v>
      </c>
      <c r="N239" s="215"/>
      <c r="O239" s="203">
        <f t="shared" si="43"/>
        <v>82280.59</v>
      </c>
      <c r="P239" s="204">
        <f t="shared" si="45"/>
        <v>82280.59</v>
      </c>
    </row>
    <row r="240" spans="1:16" ht="18" x14ac:dyDescent="0.3">
      <c r="A240" s="157">
        <v>8.1999999999999993</v>
      </c>
      <c r="B240" s="109"/>
      <c r="C240" s="109"/>
      <c r="D240" s="109"/>
      <c r="E240" s="156" t="s">
        <v>237</v>
      </c>
      <c r="F240" s="155" t="s">
        <v>16</v>
      </c>
      <c r="G240" s="5">
        <v>1</v>
      </c>
      <c r="H240" s="5"/>
      <c r="I240" s="216">
        <f>ANEXO1!Z239</f>
        <v>51774.559999999998</v>
      </c>
      <c r="J240" s="107">
        <f t="shared" si="37"/>
        <v>51774.559999999998</v>
      </c>
      <c r="K240" s="207"/>
      <c r="L240" s="205">
        <f>'ANEXO 2'!Q240</f>
        <v>0</v>
      </c>
      <c r="M240" s="206">
        <f t="shared" si="42"/>
        <v>0</v>
      </c>
      <c r="N240" s="215"/>
      <c r="O240" s="203">
        <f t="shared" si="43"/>
        <v>51774.559999999998</v>
      </c>
      <c r="P240" s="204">
        <f t="shared" si="45"/>
        <v>51774.559999999998</v>
      </c>
    </row>
    <row r="241" spans="1:16" ht="18" x14ac:dyDescent="0.3">
      <c r="A241" s="155">
        <v>8.2100000000000009</v>
      </c>
      <c r="B241" s="109"/>
      <c r="C241" s="109"/>
      <c r="D241" s="109"/>
      <c r="E241" s="156" t="s">
        <v>238</v>
      </c>
      <c r="F241" s="155" t="s">
        <v>18</v>
      </c>
      <c r="G241" s="5">
        <v>1</v>
      </c>
      <c r="H241" s="5"/>
      <c r="I241" s="216">
        <f>ANEXO1!Z240</f>
        <v>2223023.34</v>
      </c>
      <c r="J241" s="107">
        <f t="shared" si="37"/>
        <v>2223023.34</v>
      </c>
      <c r="K241" s="207"/>
      <c r="L241" s="205">
        <f>'ANEXO 2'!Q241</f>
        <v>0</v>
      </c>
      <c r="M241" s="206">
        <f t="shared" si="42"/>
        <v>0</v>
      </c>
      <c r="N241" s="215"/>
      <c r="O241" s="203">
        <f>I241</f>
        <v>2223023.34</v>
      </c>
      <c r="P241" s="204">
        <f t="shared" si="45"/>
        <v>2223023.34</v>
      </c>
    </row>
    <row r="242" spans="1:16" ht="36" x14ac:dyDescent="0.3">
      <c r="A242" s="109"/>
      <c r="B242" s="109"/>
      <c r="C242" s="109"/>
      <c r="D242" s="109"/>
      <c r="E242" s="153" t="s">
        <v>239</v>
      </c>
      <c r="F242" s="109"/>
      <c r="G242" s="5"/>
      <c r="H242" s="5"/>
      <c r="I242" s="107"/>
      <c r="J242" s="107"/>
      <c r="K242" s="215"/>
      <c r="L242" s="203"/>
      <c r="M242" s="204"/>
      <c r="N242" s="215"/>
      <c r="O242" s="203"/>
      <c r="P242" s="204"/>
    </row>
    <row r="243" spans="1:16" ht="18" x14ac:dyDescent="0.3">
      <c r="A243" s="109"/>
      <c r="B243" s="370" t="s">
        <v>240</v>
      </c>
      <c r="C243" s="370"/>
      <c r="D243" s="371"/>
      <c r="E243" s="371"/>
      <c r="F243" s="371"/>
      <c r="G243" s="5"/>
      <c r="H243" s="5"/>
      <c r="I243" s="107"/>
      <c r="J243" s="107"/>
      <c r="K243" s="207"/>
      <c r="L243" s="203"/>
      <c r="M243" s="204"/>
      <c r="N243" s="215"/>
      <c r="O243" s="203"/>
      <c r="P243" s="204"/>
    </row>
    <row r="244" spans="1:16" ht="18" x14ac:dyDescent="0.3">
      <c r="A244" s="42">
        <v>8.2200000000000006</v>
      </c>
      <c r="B244" s="109"/>
      <c r="C244" s="109"/>
      <c r="D244" s="109"/>
      <c r="E244" s="152" t="s">
        <v>241</v>
      </c>
      <c r="F244" s="42" t="s">
        <v>16</v>
      </c>
      <c r="G244" s="5">
        <v>1</v>
      </c>
      <c r="H244" s="5"/>
      <c r="I244" s="216">
        <f>ANEXO1!Z243</f>
        <v>95550.02</v>
      </c>
      <c r="J244" s="107">
        <f t="shared" si="37"/>
        <v>95550.02</v>
      </c>
      <c r="K244" s="207"/>
      <c r="L244" s="205">
        <f>'ANEXO 2'!Q244</f>
        <v>0</v>
      </c>
      <c r="M244" s="206">
        <f>ROUND((L244*$G244),2)</f>
        <v>0</v>
      </c>
      <c r="N244" s="215"/>
      <c r="O244" s="203">
        <f>I244</f>
        <v>95550.02</v>
      </c>
      <c r="P244" s="204">
        <f>ROUND((O244*$G244),2)</f>
        <v>95550.02</v>
      </c>
    </row>
    <row r="245" spans="1:16" ht="18" x14ac:dyDescent="0.3">
      <c r="A245" s="42">
        <v>8.23</v>
      </c>
      <c r="B245" s="109"/>
      <c r="C245" s="109"/>
      <c r="D245" s="109"/>
      <c r="E245" s="152" t="s">
        <v>227</v>
      </c>
      <c r="F245" s="42" t="s">
        <v>228</v>
      </c>
      <c r="G245" s="5">
        <v>1</v>
      </c>
      <c r="H245" s="5"/>
      <c r="I245" s="216">
        <f>ANEXO1!Z244</f>
        <v>22663.09</v>
      </c>
      <c r="J245" s="107">
        <f t="shared" si="37"/>
        <v>22663.09</v>
      </c>
      <c r="K245" s="207"/>
      <c r="L245" s="205">
        <f>'ANEXO 2'!Q245</f>
        <v>0</v>
      </c>
      <c r="M245" s="206">
        <f>ROUND((L245*$G245),2)</f>
        <v>0</v>
      </c>
      <c r="N245" s="215"/>
      <c r="O245" s="203">
        <f t="shared" ref="O245:O252" si="46">I245</f>
        <v>22663.09</v>
      </c>
      <c r="P245" s="204">
        <f>ROUND((O245*$G245),2)</f>
        <v>22663.09</v>
      </c>
    </row>
    <row r="246" spans="1:16" ht="18" x14ac:dyDescent="0.3">
      <c r="A246" s="42">
        <v>8.24</v>
      </c>
      <c r="B246" s="109"/>
      <c r="C246" s="109"/>
      <c r="D246" s="109"/>
      <c r="E246" s="152" t="s">
        <v>223</v>
      </c>
      <c r="F246" s="42" t="s">
        <v>18</v>
      </c>
      <c r="G246" s="5">
        <v>1</v>
      </c>
      <c r="H246" s="5"/>
      <c r="I246" s="216">
        <f>ANEXO1!Z245</f>
        <v>137247.38</v>
      </c>
      <c r="J246" s="107">
        <f t="shared" si="37"/>
        <v>137247.38</v>
      </c>
      <c r="K246" s="207"/>
      <c r="L246" s="205">
        <f>'ANEXO 2'!Q246</f>
        <v>0</v>
      </c>
      <c r="M246" s="206">
        <f t="shared" ref="M246:M252" si="47">ROUND((L246*$G246),2)</f>
        <v>0</v>
      </c>
      <c r="N246" s="215"/>
      <c r="O246" s="203">
        <f t="shared" si="46"/>
        <v>137247.38</v>
      </c>
      <c r="P246" s="204">
        <f t="shared" ref="P246:P252" si="48">ROUND((O246*$G246),2)</f>
        <v>137247.38</v>
      </c>
    </row>
    <row r="247" spans="1:16" ht="18" x14ac:dyDescent="0.3">
      <c r="A247" s="42">
        <v>8.25</v>
      </c>
      <c r="B247" s="109"/>
      <c r="C247" s="109"/>
      <c r="D247" s="109"/>
      <c r="E247" s="152" t="s">
        <v>242</v>
      </c>
      <c r="F247" s="42" t="s">
        <v>18</v>
      </c>
      <c r="G247" s="5">
        <v>1</v>
      </c>
      <c r="H247" s="5"/>
      <c r="I247" s="216">
        <f>ANEXO1!Z246</f>
        <v>425713.84</v>
      </c>
      <c r="J247" s="107">
        <f t="shared" si="37"/>
        <v>425713.84</v>
      </c>
      <c r="K247" s="207"/>
      <c r="L247" s="205">
        <f>'ANEXO 2'!Q247</f>
        <v>0</v>
      </c>
      <c r="M247" s="206">
        <f t="shared" si="47"/>
        <v>0</v>
      </c>
      <c r="N247" s="215"/>
      <c r="O247" s="203">
        <f t="shared" si="46"/>
        <v>425713.84</v>
      </c>
      <c r="P247" s="204">
        <f t="shared" si="48"/>
        <v>425713.84</v>
      </c>
    </row>
    <row r="248" spans="1:16" ht="18" x14ac:dyDescent="0.3">
      <c r="A248" s="42">
        <v>8.26</v>
      </c>
      <c r="B248" s="109"/>
      <c r="C248" s="109"/>
      <c r="D248" s="109"/>
      <c r="E248" s="158" t="s">
        <v>232</v>
      </c>
      <c r="F248" s="42" t="s">
        <v>18</v>
      </c>
      <c r="G248" s="5">
        <v>1</v>
      </c>
      <c r="H248" s="5"/>
      <c r="I248" s="216">
        <f>ANEXO1!Z247</f>
        <v>298989.5</v>
      </c>
      <c r="J248" s="107">
        <f t="shared" si="37"/>
        <v>298989.5</v>
      </c>
      <c r="K248" s="207"/>
      <c r="L248" s="205">
        <f>'ANEXO 2'!Q248</f>
        <v>0</v>
      </c>
      <c r="M248" s="206">
        <f t="shared" si="47"/>
        <v>0</v>
      </c>
      <c r="N248" s="215"/>
      <c r="O248" s="203">
        <f t="shared" si="46"/>
        <v>298989.5</v>
      </c>
      <c r="P248" s="204">
        <f t="shared" si="48"/>
        <v>298989.5</v>
      </c>
    </row>
    <row r="249" spans="1:16" ht="18" x14ac:dyDescent="0.3">
      <c r="A249" s="42">
        <v>8.27</v>
      </c>
      <c r="B249" s="109"/>
      <c r="C249" s="109"/>
      <c r="D249" s="109"/>
      <c r="E249" s="152" t="s">
        <v>233</v>
      </c>
      <c r="F249" s="42" t="s">
        <v>18</v>
      </c>
      <c r="G249" s="5">
        <v>1</v>
      </c>
      <c r="H249" s="5"/>
      <c r="I249" s="216">
        <f>ANEXO1!Z248</f>
        <v>450000</v>
      </c>
      <c r="J249" s="107">
        <f t="shared" si="37"/>
        <v>450000</v>
      </c>
      <c r="K249" s="207"/>
      <c r="L249" s="205">
        <f>'ANEXO 2'!Q249</f>
        <v>0</v>
      </c>
      <c r="M249" s="206">
        <f t="shared" si="47"/>
        <v>0</v>
      </c>
      <c r="N249" s="215"/>
      <c r="O249" s="203">
        <f t="shared" si="46"/>
        <v>450000</v>
      </c>
      <c r="P249" s="204">
        <f t="shared" si="48"/>
        <v>450000</v>
      </c>
    </row>
    <row r="250" spans="1:16" ht="18" x14ac:dyDescent="0.3">
      <c r="A250" s="42">
        <v>8.2799999999999994</v>
      </c>
      <c r="B250" s="109"/>
      <c r="C250" s="109"/>
      <c r="D250" s="109"/>
      <c r="E250" s="152" t="s">
        <v>236</v>
      </c>
      <c r="F250" s="42" t="s">
        <v>18</v>
      </c>
      <c r="G250" s="5">
        <v>1</v>
      </c>
      <c r="H250" s="5"/>
      <c r="I250" s="216">
        <f>ANEXO1!Z249</f>
        <v>108339</v>
      </c>
      <c r="J250" s="107">
        <f t="shared" si="37"/>
        <v>108339</v>
      </c>
      <c r="K250" s="207"/>
      <c r="L250" s="205">
        <f>'ANEXO 2'!Q250</f>
        <v>0</v>
      </c>
      <c r="M250" s="206">
        <f t="shared" si="47"/>
        <v>0</v>
      </c>
      <c r="N250" s="215"/>
      <c r="O250" s="203">
        <f t="shared" si="46"/>
        <v>108339</v>
      </c>
      <c r="P250" s="204">
        <f t="shared" si="48"/>
        <v>108339</v>
      </c>
    </row>
    <row r="251" spans="1:16" ht="18" x14ac:dyDescent="0.3">
      <c r="A251" s="42">
        <v>8.2899999999999991</v>
      </c>
      <c r="B251" s="109"/>
      <c r="C251" s="109"/>
      <c r="D251" s="109"/>
      <c r="E251" s="152" t="s">
        <v>237</v>
      </c>
      <c r="F251" s="42" t="s">
        <v>16</v>
      </c>
      <c r="G251" s="5">
        <v>1</v>
      </c>
      <c r="H251" s="5"/>
      <c r="I251" s="216">
        <f>ANEXO1!Z250</f>
        <v>47321.79</v>
      </c>
      <c r="J251" s="107">
        <f t="shared" si="37"/>
        <v>47321.79</v>
      </c>
      <c r="K251" s="207"/>
      <c r="L251" s="205">
        <f>'ANEXO 2'!Q251</f>
        <v>0</v>
      </c>
      <c r="M251" s="206">
        <f t="shared" si="47"/>
        <v>0</v>
      </c>
      <c r="N251" s="215"/>
      <c r="O251" s="203">
        <f t="shared" si="46"/>
        <v>47321.79</v>
      </c>
      <c r="P251" s="204">
        <f t="shared" si="48"/>
        <v>47321.79</v>
      </c>
    </row>
    <row r="252" spans="1:16" ht="18" x14ac:dyDescent="0.3">
      <c r="A252" s="159">
        <v>8.3000000000000007</v>
      </c>
      <c r="B252" s="109"/>
      <c r="C252" s="109"/>
      <c r="D252" s="109"/>
      <c r="E252" s="152" t="s">
        <v>238</v>
      </c>
      <c r="F252" s="42" t="s">
        <v>18</v>
      </c>
      <c r="G252" s="5">
        <v>1</v>
      </c>
      <c r="H252" s="5"/>
      <c r="I252" s="216">
        <f>ANEXO1!Z251</f>
        <v>2300000</v>
      </c>
      <c r="J252" s="107">
        <f t="shared" si="37"/>
        <v>2300000</v>
      </c>
      <c r="K252" s="207"/>
      <c r="L252" s="205">
        <f>'ANEXO 2'!Q252</f>
        <v>0</v>
      </c>
      <c r="M252" s="206">
        <f t="shared" si="47"/>
        <v>0</v>
      </c>
      <c r="N252" s="215"/>
      <c r="O252" s="203">
        <f t="shared" si="46"/>
        <v>2300000</v>
      </c>
      <c r="P252" s="204">
        <f t="shared" si="48"/>
        <v>2300000</v>
      </c>
    </row>
    <row r="253" spans="1:16" ht="18" x14ac:dyDescent="0.3">
      <c r="A253" s="42"/>
      <c r="B253" s="109"/>
      <c r="C253" s="109"/>
      <c r="D253" s="109"/>
      <c r="E253" s="152"/>
      <c r="F253" s="42"/>
      <c r="G253" s="5"/>
      <c r="H253" s="5"/>
      <c r="I253" s="107"/>
      <c r="J253" s="107"/>
      <c r="K253" s="207"/>
      <c r="L253" s="203"/>
      <c r="M253" s="204"/>
      <c r="N253" s="215"/>
      <c r="O253" s="203"/>
      <c r="P253" s="204"/>
    </row>
    <row r="254" spans="1:16" ht="18" x14ac:dyDescent="0.3">
      <c r="A254" s="42"/>
      <c r="B254" s="109"/>
      <c r="C254" s="109"/>
      <c r="D254" s="109"/>
      <c r="E254" s="160" t="s">
        <v>243</v>
      </c>
      <c r="F254" s="42"/>
      <c r="G254" s="5"/>
      <c r="H254" s="5"/>
      <c r="I254" s="107"/>
      <c r="J254" s="107"/>
      <c r="K254" s="207"/>
      <c r="L254" s="203"/>
      <c r="M254" s="204"/>
      <c r="N254" s="215"/>
      <c r="O254" s="203"/>
      <c r="P254" s="204"/>
    </row>
    <row r="255" spans="1:16" ht="54" x14ac:dyDescent="0.3">
      <c r="A255" s="42">
        <v>8.31</v>
      </c>
      <c r="B255" s="109"/>
      <c r="C255" s="109"/>
      <c r="D255" s="109"/>
      <c r="E255" s="152" t="s">
        <v>244</v>
      </c>
      <c r="F255" s="42" t="s">
        <v>16</v>
      </c>
      <c r="G255" s="5">
        <v>1</v>
      </c>
      <c r="H255" s="5"/>
      <c r="I255" s="216">
        <f>ANEXO1!Z254</f>
        <v>12870076.890000001</v>
      </c>
      <c r="J255" s="107">
        <f t="shared" si="37"/>
        <v>12870076.890000001</v>
      </c>
      <c r="K255" s="207"/>
      <c r="L255" s="205">
        <f>'ANEXO 2'!Q255</f>
        <v>0</v>
      </c>
      <c r="M255" s="206">
        <f>ROUND((L255*$G255),2)</f>
        <v>0</v>
      </c>
      <c r="N255" s="215"/>
      <c r="O255" s="203">
        <f>I255</f>
        <v>12870076.890000001</v>
      </c>
      <c r="P255" s="204">
        <f>ROUND((O255*$G255),2)</f>
        <v>12870076.890000001</v>
      </c>
    </row>
    <row r="256" spans="1:16" ht="54" x14ac:dyDescent="0.3">
      <c r="A256" s="42">
        <v>8.32</v>
      </c>
      <c r="B256" s="109"/>
      <c r="C256" s="109"/>
      <c r="D256" s="109"/>
      <c r="E256" s="152" t="s">
        <v>245</v>
      </c>
      <c r="F256" s="42" t="s">
        <v>16</v>
      </c>
      <c r="G256" s="5">
        <v>1</v>
      </c>
      <c r="H256" s="5"/>
      <c r="I256" s="216">
        <f>ANEXO1!Z255</f>
        <v>12870076.890000001</v>
      </c>
      <c r="J256" s="107">
        <f t="shared" si="37"/>
        <v>12870076.890000001</v>
      </c>
      <c r="K256" s="207"/>
      <c r="L256" s="205">
        <f>'ANEXO 2'!Q256</f>
        <v>0</v>
      </c>
      <c r="M256" s="206">
        <f t="shared" ref="M256:M319" si="49">ROUND((L256*$G256),2)</f>
        <v>0</v>
      </c>
      <c r="N256" s="215"/>
      <c r="O256" s="203">
        <f t="shared" ref="O256:O284" si="50">I256</f>
        <v>12870076.890000001</v>
      </c>
      <c r="P256" s="204">
        <f t="shared" ref="P256:P319" si="51">ROUND((O256*$G256),2)</f>
        <v>12870076.890000001</v>
      </c>
    </row>
    <row r="257" spans="1:16" ht="54" x14ac:dyDescent="0.3">
      <c r="A257" s="42">
        <v>8.33</v>
      </c>
      <c r="B257" s="109"/>
      <c r="C257" s="109"/>
      <c r="D257" s="109"/>
      <c r="E257" s="152" t="s">
        <v>246</v>
      </c>
      <c r="F257" s="42" t="s">
        <v>16</v>
      </c>
      <c r="G257" s="5">
        <v>1</v>
      </c>
      <c r="H257" s="5"/>
      <c r="I257" s="216">
        <f>ANEXO1!Z256</f>
        <v>12870076.890000001</v>
      </c>
      <c r="J257" s="107">
        <f t="shared" si="37"/>
        <v>12870076.890000001</v>
      </c>
      <c r="K257" s="207"/>
      <c r="L257" s="205">
        <f>'ANEXO 2'!Q257</f>
        <v>0</v>
      </c>
      <c r="M257" s="206">
        <f t="shared" si="49"/>
        <v>0</v>
      </c>
      <c r="N257" s="215"/>
      <c r="O257" s="203">
        <f t="shared" si="50"/>
        <v>12870076.890000001</v>
      </c>
      <c r="P257" s="204">
        <f t="shared" si="51"/>
        <v>12870076.890000001</v>
      </c>
    </row>
    <row r="258" spans="1:16" ht="234" x14ac:dyDescent="0.3">
      <c r="A258" s="42">
        <v>8.34</v>
      </c>
      <c r="B258" s="109"/>
      <c r="C258" s="109"/>
      <c r="D258" s="109"/>
      <c r="E258" s="43" t="s">
        <v>247</v>
      </c>
      <c r="F258" s="42" t="s">
        <v>18</v>
      </c>
      <c r="G258" s="5">
        <v>1</v>
      </c>
      <c r="H258" s="5"/>
      <c r="I258" s="214">
        <f>ANEXO1!Z257</f>
        <v>131537916.67</v>
      </c>
      <c r="J258" s="107">
        <f t="shared" si="37"/>
        <v>131537916.67</v>
      </c>
      <c r="K258" s="207"/>
      <c r="L258" s="205">
        <f>'ANEXO 2'!Q258</f>
        <v>0</v>
      </c>
      <c r="M258" s="206">
        <f t="shared" si="49"/>
        <v>0</v>
      </c>
      <c r="N258" s="215"/>
      <c r="O258" s="203">
        <f t="shared" si="50"/>
        <v>131537916.67</v>
      </c>
      <c r="P258" s="204">
        <f t="shared" si="51"/>
        <v>131537916.67</v>
      </c>
    </row>
    <row r="259" spans="1:16" ht="54" customHeight="1" x14ac:dyDescent="0.3">
      <c r="A259" s="42">
        <v>8.35</v>
      </c>
      <c r="B259" s="109"/>
      <c r="C259" s="109"/>
      <c r="D259" s="109"/>
      <c r="E259" s="152" t="s">
        <v>248</v>
      </c>
      <c r="F259" s="42" t="s">
        <v>16</v>
      </c>
      <c r="G259" s="5">
        <v>1</v>
      </c>
      <c r="H259" s="5"/>
      <c r="I259" s="214">
        <f>ANEXO1!Z258</f>
        <v>3120806.72</v>
      </c>
      <c r="J259" s="107">
        <f t="shared" si="37"/>
        <v>3120806.72</v>
      </c>
      <c r="K259" s="207"/>
      <c r="L259" s="205">
        <f>'ANEXO 2'!Q259</f>
        <v>0</v>
      </c>
      <c r="M259" s="206">
        <f t="shared" si="49"/>
        <v>0</v>
      </c>
      <c r="N259" s="215"/>
      <c r="O259" s="203">
        <f t="shared" si="50"/>
        <v>3120806.72</v>
      </c>
      <c r="P259" s="204">
        <f t="shared" si="51"/>
        <v>3120806.72</v>
      </c>
    </row>
    <row r="260" spans="1:16" ht="54" x14ac:dyDescent="0.3">
      <c r="A260" s="42">
        <v>8.36</v>
      </c>
      <c r="B260" s="109"/>
      <c r="C260" s="109"/>
      <c r="D260" s="109"/>
      <c r="E260" s="152" t="s">
        <v>249</v>
      </c>
      <c r="F260" s="42" t="s">
        <v>16</v>
      </c>
      <c r="G260" s="5">
        <v>1</v>
      </c>
      <c r="H260" s="5"/>
      <c r="I260" s="214">
        <f>ANEXO1!Z259</f>
        <v>3120806.72</v>
      </c>
      <c r="J260" s="107">
        <f t="shared" si="37"/>
        <v>3120806.72</v>
      </c>
      <c r="K260" s="207"/>
      <c r="L260" s="205">
        <f>'ANEXO 2'!Q260</f>
        <v>0</v>
      </c>
      <c r="M260" s="206">
        <f t="shared" si="49"/>
        <v>0</v>
      </c>
      <c r="N260" s="215"/>
      <c r="O260" s="203">
        <f t="shared" si="50"/>
        <v>3120806.72</v>
      </c>
      <c r="P260" s="204">
        <f t="shared" si="51"/>
        <v>3120806.72</v>
      </c>
    </row>
    <row r="261" spans="1:16" ht="54" x14ac:dyDescent="0.3">
      <c r="A261" s="42">
        <v>8.3699999999999992</v>
      </c>
      <c r="B261" s="109"/>
      <c r="C261" s="109"/>
      <c r="D261" s="109"/>
      <c r="E261" s="152" t="s">
        <v>250</v>
      </c>
      <c r="F261" s="42" t="s">
        <v>16</v>
      </c>
      <c r="G261" s="5">
        <v>1</v>
      </c>
      <c r="H261" s="5"/>
      <c r="I261" s="214">
        <f>ANEXO1!Z260</f>
        <v>3120806.72</v>
      </c>
      <c r="J261" s="107">
        <f t="shared" si="37"/>
        <v>3120806.72</v>
      </c>
      <c r="K261" s="207"/>
      <c r="L261" s="205">
        <f>'ANEXO 2'!Q261</f>
        <v>0</v>
      </c>
      <c r="M261" s="206">
        <f t="shared" si="49"/>
        <v>0</v>
      </c>
      <c r="N261" s="215"/>
      <c r="O261" s="203">
        <f t="shared" si="50"/>
        <v>3120806.72</v>
      </c>
      <c r="P261" s="204">
        <f t="shared" si="51"/>
        <v>3120806.72</v>
      </c>
    </row>
    <row r="262" spans="1:16" ht="54" x14ac:dyDescent="0.3">
      <c r="A262" s="42">
        <v>8.3800000000000008</v>
      </c>
      <c r="B262" s="109"/>
      <c r="C262" s="109"/>
      <c r="D262" s="109"/>
      <c r="E262" s="152" t="s">
        <v>251</v>
      </c>
      <c r="F262" s="42" t="s">
        <v>16</v>
      </c>
      <c r="G262" s="5">
        <v>1</v>
      </c>
      <c r="H262" s="5"/>
      <c r="I262" s="214">
        <f>ANEXO1!Z261</f>
        <v>3120806.72</v>
      </c>
      <c r="J262" s="107">
        <f t="shared" si="37"/>
        <v>3120806.72</v>
      </c>
      <c r="K262" s="207"/>
      <c r="L262" s="205">
        <f>'ANEXO 2'!Q262</f>
        <v>0</v>
      </c>
      <c r="M262" s="206">
        <f t="shared" si="49"/>
        <v>0</v>
      </c>
      <c r="N262" s="215"/>
      <c r="O262" s="203">
        <f t="shared" si="50"/>
        <v>3120806.72</v>
      </c>
      <c r="P262" s="204">
        <f t="shared" si="51"/>
        <v>3120806.72</v>
      </c>
    </row>
    <row r="263" spans="1:16" ht="327.60000000000002" x14ac:dyDescent="0.3">
      <c r="A263" s="42">
        <v>8.39</v>
      </c>
      <c r="B263" s="109"/>
      <c r="C263" s="109"/>
      <c r="D263" s="109"/>
      <c r="E263" s="161" t="s">
        <v>252</v>
      </c>
      <c r="F263" s="42" t="s">
        <v>18</v>
      </c>
      <c r="G263" s="5">
        <v>1</v>
      </c>
      <c r="H263" s="5"/>
      <c r="I263" s="214">
        <f>ANEXO1!Z262</f>
        <v>81973266.670000002</v>
      </c>
      <c r="J263" s="107">
        <f t="shared" si="37"/>
        <v>81973266.670000002</v>
      </c>
      <c r="K263" s="207"/>
      <c r="L263" s="205">
        <f>'ANEXO 2'!Q263</f>
        <v>0</v>
      </c>
      <c r="M263" s="206">
        <f t="shared" si="49"/>
        <v>0</v>
      </c>
      <c r="N263" s="215"/>
      <c r="O263" s="203">
        <f t="shared" si="50"/>
        <v>81973266.670000002</v>
      </c>
      <c r="P263" s="204">
        <f t="shared" si="51"/>
        <v>81973266.670000002</v>
      </c>
    </row>
    <row r="264" spans="1:16" ht="54" x14ac:dyDescent="0.3">
      <c r="A264" s="159">
        <v>8.4</v>
      </c>
      <c r="B264" s="109"/>
      <c r="C264" s="109"/>
      <c r="D264" s="109"/>
      <c r="E264" s="152" t="s">
        <v>253</v>
      </c>
      <c r="F264" s="42" t="s">
        <v>16</v>
      </c>
      <c r="G264" s="5">
        <v>1</v>
      </c>
      <c r="H264" s="5"/>
      <c r="I264" s="214">
        <f>ANEXO1!Z263</f>
        <v>1676350</v>
      </c>
      <c r="J264" s="107">
        <f t="shared" si="37"/>
        <v>1676350</v>
      </c>
      <c r="K264" s="207"/>
      <c r="L264" s="205">
        <f>'ANEXO 2'!Q264</f>
        <v>0</v>
      </c>
      <c r="M264" s="206">
        <f t="shared" si="49"/>
        <v>0</v>
      </c>
      <c r="N264" s="215"/>
      <c r="O264" s="203">
        <f t="shared" si="50"/>
        <v>1676350</v>
      </c>
      <c r="P264" s="204">
        <f t="shared" si="51"/>
        <v>1676350</v>
      </c>
    </row>
    <row r="265" spans="1:16" ht="54" x14ac:dyDescent="0.3">
      <c r="A265" s="42">
        <v>8.41</v>
      </c>
      <c r="B265" s="109"/>
      <c r="C265" s="109"/>
      <c r="D265" s="109"/>
      <c r="E265" s="158" t="s">
        <v>254</v>
      </c>
      <c r="F265" s="42" t="s">
        <v>16</v>
      </c>
      <c r="G265" s="5">
        <v>1</v>
      </c>
      <c r="H265" s="5"/>
      <c r="I265" s="214">
        <f>ANEXO1!Z264</f>
        <v>167977.52</v>
      </c>
      <c r="J265" s="107">
        <f t="shared" si="37"/>
        <v>167977.52</v>
      </c>
      <c r="K265" s="207"/>
      <c r="L265" s="205">
        <f>'ANEXO 2'!Q265</f>
        <v>0</v>
      </c>
      <c r="M265" s="206">
        <f t="shared" si="49"/>
        <v>0</v>
      </c>
      <c r="N265" s="215"/>
      <c r="O265" s="203">
        <f t="shared" si="50"/>
        <v>167977.52</v>
      </c>
      <c r="P265" s="204">
        <f t="shared" si="51"/>
        <v>167977.52</v>
      </c>
    </row>
    <row r="266" spans="1:16" ht="54" x14ac:dyDescent="0.3">
      <c r="A266" s="159">
        <v>8.42</v>
      </c>
      <c r="B266" s="109"/>
      <c r="C266" s="109"/>
      <c r="D266" s="109"/>
      <c r="E266" s="158" t="s">
        <v>255</v>
      </c>
      <c r="F266" s="42" t="s">
        <v>16</v>
      </c>
      <c r="G266" s="5">
        <v>1</v>
      </c>
      <c r="H266" s="5"/>
      <c r="I266" s="214">
        <f>ANEXO1!Z265</f>
        <v>167977.52</v>
      </c>
      <c r="J266" s="107">
        <f t="shared" si="37"/>
        <v>167977.52</v>
      </c>
      <c r="K266" s="207"/>
      <c r="L266" s="205">
        <f>'ANEXO 2'!Q266</f>
        <v>0</v>
      </c>
      <c r="M266" s="206">
        <f t="shared" si="49"/>
        <v>0</v>
      </c>
      <c r="N266" s="215"/>
      <c r="O266" s="203">
        <f t="shared" si="50"/>
        <v>167977.52</v>
      </c>
      <c r="P266" s="204">
        <f t="shared" si="51"/>
        <v>167977.52</v>
      </c>
    </row>
    <row r="267" spans="1:16" ht="54" x14ac:dyDescent="0.3">
      <c r="A267" s="42">
        <v>8.43</v>
      </c>
      <c r="B267" s="109"/>
      <c r="C267" s="109"/>
      <c r="D267" s="109"/>
      <c r="E267" s="158" t="s">
        <v>256</v>
      </c>
      <c r="F267" s="42" t="s">
        <v>16</v>
      </c>
      <c r="G267" s="5">
        <v>1</v>
      </c>
      <c r="H267" s="5"/>
      <c r="I267" s="214">
        <f>ANEXO1!Z266</f>
        <v>117491.7</v>
      </c>
      <c r="J267" s="107">
        <f t="shared" si="37"/>
        <v>117491.7</v>
      </c>
      <c r="K267" s="207"/>
      <c r="L267" s="205">
        <f>'ANEXO 2'!Q267</f>
        <v>0</v>
      </c>
      <c r="M267" s="206">
        <f t="shared" si="49"/>
        <v>0</v>
      </c>
      <c r="N267" s="215"/>
      <c r="O267" s="203">
        <f t="shared" si="50"/>
        <v>117491.7</v>
      </c>
      <c r="P267" s="204">
        <f t="shared" si="51"/>
        <v>117491.7</v>
      </c>
    </row>
    <row r="268" spans="1:16" ht="54" x14ac:dyDescent="0.3">
      <c r="A268" s="159">
        <v>8.44</v>
      </c>
      <c r="B268" s="109"/>
      <c r="C268" s="109"/>
      <c r="D268" s="109"/>
      <c r="E268" s="158" t="s">
        <v>257</v>
      </c>
      <c r="F268" s="42" t="s">
        <v>16</v>
      </c>
      <c r="G268" s="5">
        <v>1</v>
      </c>
      <c r="H268" s="5"/>
      <c r="I268" s="214">
        <f>ANEXO1!Z267</f>
        <v>117491.7</v>
      </c>
      <c r="J268" s="107">
        <f t="shared" ref="J268:J331" si="52">I268</f>
        <v>117491.7</v>
      </c>
      <c r="K268" s="207"/>
      <c r="L268" s="205">
        <f>'ANEXO 2'!Q268</f>
        <v>0</v>
      </c>
      <c r="M268" s="206">
        <f t="shared" si="49"/>
        <v>0</v>
      </c>
      <c r="N268" s="215"/>
      <c r="O268" s="203">
        <f t="shared" si="50"/>
        <v>117491.7</v>
      </c>
      <c r="P268" s="204">
        <f t="shared" si="51"/>
        <v>117491.7</v>
      </c>
    </row>
    <row r="269" spans="1:16" ht="36" x14ac:dyDescent="0.3">
      <c r="A269" s="42">
        <v>8.4499999999999993</v>
      </c>
      <c r="B269" s="109"/>
      <c r="C269" s="109"/>
      <c r="D269" s="109"/>
      <c r="E269" s="158" t="s">
        <v>258</v>
      </c>
      <c r="F269" s="42" t="s">
        <v>16</v>
      </c>
      <c r="G269" s="5">
        <v>1</v>
      </c>
      <c r="H269" s="5"/>
      <c r="I269" s="214">
        <f>ANEXO1!Z268</f>
        <v>117491.7</v>
      </c>
      <c r="J269" s="107">
        <f t="shared" si="52"/>
        <v>117491.7</v>
      </c>
      <c r="K269" s="207"/>
      <c r="L269" s="205">
        <f>'ANEXO 2'!Q269</f>
        <v>0</v>
      </c>
      <c r="M269" s="206">
        <f t="shared" si="49"/>
        <v>0</v>
      </c>
      <c r="N269" s="215"/>
      <c r="O269" s="203">
        <f t="shared" si="50"/>
        <v>117491.7</v>
      </c>
      <c r="P269" s="204">
        <f t="shared" si="51"/>
        <v>117491.7</v>
      </c>
    </row>
    <row r="270" spans="1:16" ht="54" x14ac:dyDescent="0.3">
      <c r="A270" s="159">
        <v>8.4600000000000009</v>
      </c>
      <c r="B270" s="109"/>
      <c r="C270" s="109"/>
      <c r="D270" s="109"/>
      <c r="E270" s="158" t="s">
        <v>259</v>
      </c>
      <c r="F270" s="42" t="s">
        <v>16</v>
      </c>
      <c r="G270" s="5">
        <v>1</v>
      </c>
      <c r="H270" s="5"/>
      <c r="I270" s="214">
        <f>ANEXO1!Z269</f>
        <v>84341.18</v>
      </c>
      <c r="J270" s="107">
        <f t="shared" si="52"/>
        <v>84341.18</v>
      </c>
      <c r="K270" s="207"/>
      <c r="L270" s="205">
        <f>'ANEXO 2'!Q270</f>
        <v>0</v>
      </c>
      <c r="M270" s="206">
        <f t="shared" si="49"/>
        <v>0</v>
      </c>
      <c r="N270" s="215"/>
      <c r="O270" s="203">
        <f t="shared" si="50"/>
        <v>84341.18</v>
      </c>
      <c r="P270" s="204">
        <f t="shared" si="51"/>
        <v>84341.18</v>
      </c>
    </row>
    <row r="271" spans="1:16" ht="54" x14ac:dyDescent="0.3">
      <c r="A271" s="42">
        <v>8.4700000000000006</v>
      </c>
      <c r="B271" s="109"/>
      <c r="C271" s="109"/>
      <c r="D271" s="109"/>
      <c r="E271" s="158" t="s">
        <v>260</v>
      </c>
      <c r="F271" s="42" t="s">
        <v>16</v>
      </c>
      <c r="G271" s="5">
        <v>1</v>
      </c>
      <c r="H271" s="5"/>
      <c r="I271" s="214">
        <f>ANEXO1!Z270</f>
        <v>84341.18</v>
      </c>
      <c r="J271" s="107">
        <f t="shared" si="52"/>
        <v>84341.18</v>
      </c>
      <c r="K271" s="207"/>
      <c r="L271" s="205">
        <f>'ANEXO 2'!Q271</f>
        <v>0</v>
      </c>
      <c r="M271" s="206">
        <f t="shared" si="49"/>
        <v>0</v>
      </c>
      <c r="N271" s="215"/>
      <c r="O271" s="203">
        <f t="shared" si="50"/>
        <v>84341.18</v>
      </c>
      <c r="P271" s="204">
        <f t="shared" si="51"/>
        <v>84341.18</v>
      </c>
    </row>
    <row r="272" spans="1:16" ht="54" x14ac:dyDescent="0.3">
      <c r="A272" s="159">
        <v>8.48</v>
      </c>
      <c r="B272" s="109"/>
      <c r="C272" s="109"/>
      <c r="D272" s="109"/>
      <c r="E272" s="158" t="s">
        <v>261</v>
      </c>
      <c r="F272" s="42" t="s">
        <v>16</v>
      </c>
      <c r="G272" s="5">
        <v>1</v>
      </c>
      <c r="H272" s="5"/>
      <c r="I272" s="214">
        <f>ANEXO1!Z271</f>
        <v>64359.56</v>
      </c>
      <c r="J272" s="107">
        <f t="shared" si="52"/>
        <v>64359.56</v>
      </c>
      <c r="K272" s="207"/>
      <c r="L272" s="205">
        <f>'ANEXO 2'!Q272</f>
        <v>0</v>
      </c>
      <c r="M272" s="206">
        <f t="shared" si="49"/>
        <v>0</v>
      </c>
      <c r="N272" s="215"/>
      <c r="O272" s="203">
        <f t="shared" si="50"/>
        <v>64359.56</v>
      </c>
      <c r="P272" s="204">
        <f t="shared" si="51"/>
        <v>64359.56</v>
      </c>
    </row>
    <row r="273" spans="1:16" ht="54" x14ac:dyDescent="0.3">
      <c r="A273" s="42">
        <v>8.49</v>
      </c>
      <c r="B273" s="109"/>
      <c r="C273" s="109"/>
      <c r="D273" s="109"/>
      <c r="E273" s="158" t="s">
        <v>262</v>
      </c>
      <c r="F273" s="42" t="s">
        <v>16</v>
      </c>
      <c r="G273" s="5">
        <v>1</v>
      </c>
      <c r="H273" s="5"/>
      <c r="I273" s="214">
        <f>ANEXO1!Z272</f>
        <v>64359.56</v>
      </c>
      <c r="J273" s="107">
        <f t="shared" si="52"/>
        <v>64359.56</v>
      </c>
      <c r="K273" s="207"/>
      <c r="L273" s="205">
        <f>'ANEXO 2'!Q273</f>
        <v>0</v>
      </c>
      <c r="M273" s="206">
        <f t="shared" si="49"/>
        <v>0</v>
      </c>
      <c r="N273" s="215"/>
      <c r="O273" s="203">
        <f t="shared" si="50"/>
        <v>64359.56</v>
      </c>
      <c r="P273" s="204">
        <f t="shared" si="51"/>
        <v>64359.56</v>
      </c>
    </row>
    <row r="274" spans="1:16" ht="54" x14ac:dyDescent="0.3">
      <c r="A274" s="159">
        <v>8.5</v>
      </c>
      <c r="B274" s="109"/>
      <c r="C274" s="109"/>
      <c r="D274" s="109"/>
      <c r="E274" s="158" t="s">
        <v>263</v>
      </c>
      <c r="F274" s="42" t="s">
        <v>16</v>
      </c>
      <c r="G274" s="5">
        <v>1</v>
      </c>
      <c r="H274" s="5"/>
      <c r="I274" s="214">
        <f>ANEXO1!Z273</f>
        <v>64359.56</v>
      </c>
      <c r="J274" s="107">
        <f t="shared" si="52"/>
        <v>64359.56</v>
      </c>
      <c r="K274" s="207"/>
      <c r="L274" s="205">
        <f>'ANEXO 2'!Q274</f>
        <v>0</v>
      </c>
      <c r="M274" s="206">
        <f t="shared" si="49"/>
        <v>0</v>
      </c>
      <c r="N274" s="215"/>
      <c r="O274" s="203">
        <f t="shared" si="50"/>
        <v>64359.56</v>
      </c>
      <c r="P274" s="204">
        <f t="shared" si="51"/>
        <v>64359.56</v>
      </c>
    </row>
    <row r="275" spans="1:16" ht="54" x14ac:dyDescent="0.3">
      <c r="A275" s="42">
        <v>8.51</v>
      </c>
      <c r="B275" s="109"/>
      <c r="C275" s="109"/>
      <c r="D275" s="109"/>
      <c r="E275" s="158" t="s">
        <v>264</v>
      </c>
      <c r="F275" s="42" t="s">
        <v>16</v>
      </c>
      <c r="G275" s="5">
        <v>1</v>
      </c>
      <c r="H275" s="5"/>
      <c r="I275" s="214">
        <f>ANEXO1!Z274</f>
        <v>64359.56</v>
      </c>
      <c r="J275" s="107">
        <f t="shared" si="52"/>
        <v>64359.56</v>
      </c>
      <c r="K275" s="207"/>
      <c r="L275" s="205">
        <f>'ANEXO 2'!Q275</f>
        <v>0</v>
      </c>
      <c r="M275" s="206">
        <f t="shared" si="49"/>
        <v>0</v>
      </c>
      <c r="N275" s="215"/>
      <c r="O275" s="203">
        <f t="shared" si="50"/>
        <v>64359.56</v>
      </c>
      <c r="P275" s="204">
        <f t="shared" si="51"/>
        <v>64359.56</v>
      </c>
    </row>
    <row r="276" spans="1:16" ht="54" x14ac:dyDescent="0.3">
      <c r="A276" s="159">
        <v>8.52</v>
      </c>
      <c r="B276" s="109"/>
      <c r="C276" s="109"/>
      <c r="D276" s="109"/>
      <c r="E276" s="158" t="s">
        <v>265</v>
      </c>
      <c r="F276" s="42" t="s">
        <v>16</v>
      </c>
      <c r="G276" s="5">
        <v>1</v>
      </c>
      <c r="H276" s="5"/>
      <c r="I276" s="214">
        <f>ANEXO1!Z275</f>
        <v>64359.56</v>
      </c>
      <c r="J276" s="107">
        <f t="shared" si="52"/>
        <v>64359.56</v>
      </c>
      <c r="K276" s="207"/>
      <c r="L276" s="205">
        <f>'ANEXO 2'!Q276</f>
        <v>0</v>
      </c>
      <c r="M276" s="206">
        <f t="shared" si="49"/>
        <v>0</v>
      </c>
      <c r="N276" s="215"/>
      <c r="O276" s="203">
        <f t="shared" si="50"/>
        <v>64359.56</v>
      </c>
      <c r="P276" s="204">
        <f t="shared" si="51"/>
        <v>64359.56</v>
      </c>
    </row>
    <row r="277" spans="1:16" ht="54" x14ac:dyDescent="0.3">
      <c r="A277" s="42">
        <v>8.5299999999999994</v>
      </c>
      <c r="B277" s="109"/>
      <c r="C277" s="109"/>
      <c r="D277" s="109"/>
      <c r="E277" s="158" t="s">
        <v>266</v>
      </c>
      <c r="F277" s="42" t="s">
        <v>16</v>
      </c>
      <c r="G277" s="5">
        <v>1</v>
      </c>
      <c r="H277" s="5"/>
      <c r="I277" s="214">
        <f>ANEXO1!Z276</f>
        <v>209128.68</v>
      </c>
      <c r="J277" s="107">
        <f t="shared" si="52"/>
        <v>209128.68</v>
      </c>
      <c r="K277" s="207"/>
      <c r="L277" s="205">
        <f>'ANEXO 2'!Q277</f>
        <v>0</v>
      </c>
      <c r="M277" s="206">
        <f t="shared" si="49"/>
        <v>0</v>
      </c>
      <c r="N277" s="215"/>
      <c r="O277" s="203">
        <f t="shared" si="50"/>
        <v>209128.68</v>
      </c>
      <c r="P277" s="204">
        <f t="shared" si="51"/>
        <v>209128.68</v>
      </c>
    </row>
    <row r="278" spans="1:16" ht="54" x14ac:dyDescent="0.3">
      <c r="A278" s="159">
        <v>8.5399999999999991</v>
      </c>
      <c r="B278" s="109"/>
      <c r="C278" s="109"/>
      <c r="D278" s="109"/>
      <c r="E278" s="158" t="s">
        <v>267</v>
      </c>
      <c r="F278" s="42" t="s">
        <v>16</v>
      </c>
      <c r="G278" s="5">
        <v>1</v>
      </c>
      <c r="H278" s="5"/>
      <c r="I278" s="214">
        <f>ANEXO1!Z277</f>
        <v>65109.56</v>
      </c>
      <c r="J278" s="107">
        <f t="shared" si="52"/>
        <v>65109.56</v>
      </c>
      <c r="K278" s="207"/>
      <c r="L278" s="205">
        <f>'ANEXO 2'!Q278</f>
        <v>0</v>
      </c>
      <c r="M278" s="206">
        <f t="shared" si="49"/>
        <v>0</v>
      </c>
      <c r="N278" s="215"/>
      <c r="O278" s="203">
        <f t="shared" si="50"/>
        <v>65109.56</v>
      </c>
      <c r="P278" s="204">
        <f t="shared" si="51"/>
        <v>65109.56</v>
      </c>
    </row>
    <row r="279" spans="1:16" ht="54" x14ac:dyDescent="0.3">
      <c r="A279" s="42">
        <v>8.5500000000000007</v>
      </c>
      <c r="B279" s="109"/>
      <c r="C279" s="109"/>
      <c r="D279" s="109"/>
      <c r="E279" s="158" t="s">
        <v>268</v>
      </c>
      <c r="F279" s="42" t="s">
        <v>16</v>
      </c>
      <c r="G279" s="5">
        <v>1</v>
      </c>
      <c r="H279" s="5"/>
      <c r="I279" s="214">
        <f>ANEXO1!Z278</f>
        <v>25209.56</v>
      </c>
      <c r="J279" s="107">
        <f t="shared" si="52"/>
        <v>25209.56</v>
      </c>
      <c r="K279" s="207"/>
      <c r="L279" s="205">
        <f>'ANEXO 2'!Q279</f>
        <v>0</v>
      </c>
      <c r="M279" s="206">
        <f t="shared" si="49"/>
        <v>0</v>
      </c>
      <c r="N279" s="215"/>
      <c r="O279" s="203">
        <f t="shared" si="50"/>
        <v>25209.56</v>
      </c>
      <c r="P279" s="204">
        <f t="shared" si="51"/>
        <v>25209.56</v>
      </c>
    </row>
    <row r="280" spans="1:16" ht="360" x14ac:dyDescent="0.3">
      <c r="A280" s="159">
        <v>8.56</v>
      </c>
      <c r="B280" s="109"/>
      <c r="C280" s="109"/>
      <c r="D280" s="109"/>
      <c r="E280" s="43" t="s">
        <v>269</v>
      </c>
      <c r="F280" s="42" t="s">
        <v>18</v>
      </c>
      <c r="G280" s="5">
        <v>1</v>
      </c>
      <c r="H280" s="5"/>
      <c r="I280" s="214">
        <f>ANEXO1!Z279</f>
        <v>74743250</v>
      </c>
      <c r="J280" s="107">
        <f t="shared" si="52"/>
        <v>74743250</v>
      </c>
      <c r="K280" s="207"/>
      <c r="L280" s="205">
        <f>'ANEXO 2'!Q280</f>
        <v>0</v>
      </c>
      <c r="M280" s="206">
        <f t="shared" si="49"/>
        <v>0</v>
      </c>
      <c r="N280" s="215"/>
      <c r="O280" s="203">
        <f t="shared" si="50"/>
        <v>74743250</v>
      </c>
      <c r="P280" s="204">
        <f t="shared" si="51"/>
        <v>74743250</v>
      </c>
    </row>
    <row r="281" spans="1:16" ht="54" x14ac:dyDescent="0.3">
      <c r="A281" s="159">
        <v>8.57</v>
      </c>
      <c r="B281" s="109"/>
      <c r="C281" s="109"/>
      <c r="D281" s="109"/>
      <c r="E281" s="158" t="s">
        <v>270</v>
      </c>
      <c r="F281" s="42" t="s">
        <v>16</v>
      </c>
      <c r="G281" s="5">
        <v>1</v>
      </c>
      <c r="H281" s="5"/>
      <c r="I281" s="214">
        <f>ANEXO1!Z280</f>
        <v>185494.52</v>
      </c>
      <c r="J281" s="107">
        <f t="shared" si="52"/>
        <v>185494.52</v>
      </c>
      <c r="K281" s="207"/>
      <c r="L281" s="205">
        <f>'ANEXO 2'!Q281</f>
        <v>0</v>
      </c>
      <c r="M281" s="206">
        <f t="shared" si="49"/>
        <v>0</v>
      </c>
      <c r="N281" s="215"/>
      <c r="O281" s="203">
        <f t="shared" si="50"/>
        <v>185494.52</v>
      </c>
      <c r="P281" s="204">
        <f t="shared" si="51"/>
        <v>185494.52</v>
      </c>
    </row>
    <row r="282" spans="1:16" ht="54" x14ac:dyDescent="0.3">
      <c r="A282" s="42">
        <v>8.58</v>
      </c>
      <c r="B282" s="109"/>
      <c r="C282" s="109"/>
      <c r="D282" s="109"/>
      <c r="E282" s="158" t="s">
        <v>271</v>
      </c>
      <c r="F282" s="42" t="s">
        <v>16</v>
      </c>
      <c r="G282" s="5">
        <v>1</v>
      </c>
      <c r="H282" s="5"/>
      <c r="I282" s="214">
        <f>ANEXO1!Z281</f>
        <v>185494.52</v>
      </c>
      <c r="J282" s="107">
        <f t="shared" si="52"/>
        <v>185494.52</v>
      </c>
      <c r="K282" s="207"/>
      <c r="L282" s="205">
        <f>'ANEXO 2'!Q282</f>
        <v>0</v>
      </c>
      <c r="M282" s="206">
        <f t="shared" si="49"/>
        <v>0</v>
      </c>
      <c r="N282" s="215"/>
      <c r="O282" s="203">
        <f t="shared" si="50"/>
        <v>185494.52</v>
      </c>
      <c r="P282" s="204">
        <f t="shared" si="51"/>
        <v>185494.52</v>
      </c>
    </row>
    <row r="283" spans="1:16" ht="54" x14ac:dyDescent="0.3">
      <c r="A283" s="159">
        <v>8.59</v>
      </c>
      <c r="B283" s="109"/>
      <c r="C283" s="109"/>
      <c r="D283" s="109"/>
      <c r="E283" s="158" t="s">
        <v>272</v>
      </c>
      <c r="F283" s="42" t="s">
        <v>16</v>
      </c>
      <c r="G283" s="5">
        <v>1</v>
      </c>
      <c r="H283" s="5"/>
      <c r="I283" s="214">
        <f>ANEXO1!Z282</f>
        <v>185494.52</v>
      </c>
      <c r="J283" s="107">
        <f t="shared" si="52"/>
        <v>185494.52</v>
      </c>
      <c r="K283" s="207"/>
      <c r="L283" s="205">
        <f>'ANEXO 2'!Q283</f>
        <v>0</v>
      </c>
      <c r="M283" s="206">
        <f t="shared" si="49"/>
        <v>0</v>
      </c>
      <c r="N283" s="215"/>
      <c r="O283" s="203">
        <f t="shared" si="50"/>
        <v>185494.52</v>
      </c>
      <c r="P283" s="204">
        <f t="shared" si="51"/>
        <v>185494.52</v>
      </c>
    </row>
    <row r="284" spans="1:16" ht="36" x14ac:dyDescent="0.3">
      <c r="A284" s="159">
        <v>8.6</v>
      </c>
      <c r="B284" s="109"/>
      <c r="C284" s="109"/>
      <c r="D284" s="109"/>
      <c r="E284" s="158" t="s">
        <v>273</v>
      </c>
      <c r="F284" s="42" t="s">
        <v>16</v>
      </c>
      <c r="G284" s="5">
        <v>1</v>
      </c>
      <c r="H284" s="5"/>
      <c r="I284" s="214">
        <f>ANEXO1!Z283</f>
        <v>159758.70000000001</v>
      </c>
      <c r="J284" s="107">
        <f t="shared" si="52"/>
        <v>159758.70000000001</v>
      </c>
      <c r="K284" s="207"/>
      <c r="L284" s="205">
        <f>'ANEXO 2'!Q284</f>
        <v>0</v>
      </c>
      <c r="M284" s="206">
        <f t="shared" si="49"/>
        <v>0</v>
      </c>
      <c r="N284" s="215"/>
      <c r="O284" s="203">
        <f t="shared" si="50"/>
        <v>159758.70000000001</v>
      </c>
      <c r="P284" s="204">
        <f t="shared" si="51"/>
        <v>159758.70000000001</v>
      </c>
    </row>
    <row r="285" spans="1:16" ht="54" x14ac:dyDescent="0.3">
      <c r="A285" s="159">
        <v>8.61</v>
      </c>
      <c r="B285" s="109"/>
      <c r="C285" s="109"/>
      <c r="D285" s="109"/>
      <c r="E285" s="158" t="s">
        <v>274</v>
      </c>
      <c r="F285" s="42" t="s">
        <v>16</v>
      </c>
      <c r="G285" s="5">
        <v>1</v>
      </c>
      <c r="H285" s="5"/>
      <c r="I285" s="214">
        <f>ANEXO1!Z284</f>
        <v>159758.70000000001</v>
      </c>
      <c r="J285" s="107">
        <f t="shared" si="52"/>
        <v>159758.70000000001</v>
      </c>
      <c r="K285" s="207"/>
      <c r="L285" s="205">
        <f>'ANEXO 2'!Q285</f>
        <v>0</v>
      </c>
      <c r="M285" s="206">
        <f t="shared" si="49"/>
        <v>0</v>
      </c>
      <c r="N285" s="215"/>
      <c r="O285" s="203">
        <f>I285</f>
        <v>159758.70000000001</v>
      </c>
      <c r="P285" s="204">
        <f t="shared" si="51"/>
        <v>159758.70000000001</v>
      </c>
    </row>
    <row r="286" spans="1:16" ht="36" x14ac:dyDescent="0.3">
      <c r="A286" s="42">
        <v>8.6199999999999992</v>
      </c>
      <c r="B286" s="109"/>
      <c r="C286" s="109"/>
      <c r="D286" s="109"/>
      <c r="E286" s="158" t="s">
        <v>275</v>
      </c>
      <c r="F286" s="42" t="s">
        <v>16</v>
      </c>
      <c r="G286" s="5">
        <v>1</v>
      </c>
      <c r="H286" s="5"/>
      <c r="I286" s="214">
        <f>ANEXO1!Z285</f>
        <v>159758.70000000001</v>
      </c>
      <c r="J286" s="107">
        <f t="shared" si="52"/>
        <v>159758.70000000001</v>
      </c>
      <c r="K286" s="207"/>
      <c r="L286" s="205">
        <f>'ANEXO 2'!Q286</f>
        <v>0</v>
      </c>
      <c r="M286" s="206">
        <f t="shared" si="49"/>
        <v>0</v>
      </c>
      <c r="N286" s="215"/>
      <c r="O286" s="203">
        <f t="shared" ref="O286:O291" si="53">I286</f>
        <v>159758.70000000001</v>
      </c>
      <c r="P286" s="204">
        <f t="shared" si="51"/>
        <v>159758.70000000001</v>
      </c>
    </row>
    <row r="287" spans="1:16" ht="54" x14ac:dyDescent="0.3">
      <c r="A287" s="159">
        <v>8.6300000000000008</v>
      </c>
      <c r="B287" s="109"/>
      <c r="C287" s="109"/>
      <c r="D287" s="109"/>
      <c r="E287" s="158" t="s">
        <v>276</v>
      </c>
      <c r="F287" s="42" t="s">
        <v>16</v>
      </c>
      <c r="G287" s="5">
        <v>1</v>
      </c>
      <c r="H287" s="5"/>
      <c r="I287" s="214">
        <f>ANEXO1!Z286</f>
        <v>148356</v>
      </c>
      <c r="J287" s="107">
        <f t="shared" si="52"/>
        <v>148356</v>
      </c>
      <c r="K287" s="207"/>
      <c r="L287" s="205">
        <f>'ANEXO 2'!Q287</f>
        <v>0</v>
      </c>
      <c r="M287" s="206">
        <f t="shared" si="49"/>
        <v>0</v>
      </c>
      <c r="N287" s="215"/>
      <c r="O287" s="203">
        <f t="shared" si="53"/>
        <v>148356</v>
      </c>
      <c r="P287" s="204">
        <f t="shared" si="51"/>
        <v>148356</v>
      </c>
    </row>
    <row r="288" spans="1:16" ht="54" x14ac:dyDescent="0.3">
      <c r="A288" s="42">
        <v>8.64</v>
      </c>
      <c r="B288" s="109"/>
      <c r="C288" s="109"/>
      <c r="D288" s="109"/>
      <c r="E288" s="158" t="s">
        <v>277</v>
      </c>
      <c r="F288" s="42" t="s">
        <v>16</v>
      </c>
      <c r="G288" s="5">
        <v>1</v>
      </c>
      <c r="H288" s="5"/>
      <c r="I288" s="214">
        <f>ANEXO1!Z287</f>
        <v>99667.68</v>
      </c>
      <c r="J288" s="107">
        <f t="shared" si="52"/>
        <v>99667.68</v>
      </c>
      <c r="K288" s="207"/>
      <c r="L288" s="205">
        <f>'ANEXO 2'!Q288</f>
        <v>0</v>
      </c>
      <c r="M288" s="206">
        <f t="shared" si="49"/>
        <v>0</v>
      </c>
      <c r="N288" s="215"/>
      <c r="O288" s="203">
        <f t="shared" si="53"/>
        <v>99667.68</v>
      </c>
      <c r="P288" s="204">
        <f t="shared" si="51"/>
        <v>99667.68</v>
      </c>
    </row>
    <row r="289" spans="1:16" ht="54" x14ac:dyDescent="0.3">
      <c r="A289" s="159">
        <v>8.65</v>
      </c>
      <c r="B289" s="109"/>
      <c r="C289" s="109"/>
      <c r="D289" s="109"/>
      <c r="E289" s="158" t="s">
        <v>278</v>
      </c>
      <c r="F289" s="42" t="s">
        <v>16</v>
      </c>
      <c r="G289" s="5">
        <v>1</v>
      </c>
      <c r="H289" s="5"/>
      <c r="I289" s="214">
        <f>ANEXO1!Z288</f>
        <v>148356</v>
      </c>
      <c r="J289" s="107">
        <f t="shared" si="52"/>
        <v>148356</v>
      </c>
      <c r="K289" s="207"/>
      <c r="L289" s="205">
        <f>'ANEXO 2'!Q289</f>
        <v>0</v>
      </c>
      <c r="M289" s="206">
        <f t="shared" si="49"/>
        <v>0</v>
      </c>
      <c r="N289" s="215"/>
      <c r="O289" s="203">
        <f t="shared" si="53"/>
        <v>148356</v>
      </c>
      <c r="P289" s="204">
        <f t="shared" si="51"/>
        <v>148356</v>
      </c>
    </row>
    <row r="290" spans="1:16" ht="54" x14ac:dyDescent="0.3">
      <c r="A290" s="42">
        <v>8.6599999999999895</v>
      </c>
      <c r="B290" s="109"/>
      <c r="C290" s="109"/>
      <c r="D290" s="109"/>
      <c r="E290" s="158" t="s">
        <v>279</v>
      </c>
      <c r="F290" s="42" t="s">
        <v>16</v>
      </c>
      <c r="G290" s="5">
        <v>1</v>
      </c>
      <c r="H290" s="5"/>
      <c r="I290" s="214">
        <f>ANEXO1!Z289</f>
        <v>148356</v>
      </c>
      <c r="J290" s="107">
        <f t="shared" si="52"/>
        <v>148356</v>
      </c>
      <c r="K290" s="207"/>
      <c r="L290" s="205">
        <f>'ANEXO 2'!Q290</f>
        <v>0</v>
      </c>
      <c r="M290" s="206">
        <f t="shared" si="49"/>
        <v>0</v>
      </c>
      <c r="N290" s="215"/>
      <c r="O290" s="203">
        <f t="shared" si="53"/>
        <v>148356</v>
      </c>
      <c r="P290" s="204">
        <f t="shared" si="51"/>
        <v>148356</v>
      </c>
    </row>
    <row r="291" spans="1:16" ht="54" x14ac:dyDescent="0.3">
      <c r="A291" s="159">
        <v>8.6699999999999893</v>
      </c>
      <c r="B291" s="109"/>
      <c r="C291" s="109"/>
      <c r="D291" s="109"/>
      <c r="E291" s="158" t="s">
        <v>280</v>
      </c>
      <c r="F291" s="42" t="s">
        <v>16</v>
      </c>
      <c r="G291" s="5">
        <v>1</v>
      </c>
      <c r="H291" s="5"/>
      <c r="I291" s="214">
        <f>ANEXO1!Z290</f>
        <v>148356</v>
      </c>
      <c r="J291" s="107">
        <f t="shared" si="52"/>
        <v>148356</v>
      </c>
      <c r="K291" s="207"/>
      <c r="L291" s="205">
        <f>'ANEXO 2'!Q291</f>
        <v>0</v>
      </c>
      <c r="M291" s="206">
        <f t="shared" si="49"/>
        <v>0</v>
      </c>
      <c r="N291" s="215"/>
      <c r="O291" s="203">
        <f t="shared" si="53"/>
        <v>148356</v>
      </c>
      <c r="P291" s="204">
        <f t="shared" si="51"/>
        <v>148356</v>
      </c>
    </row>
    <row r="292" spans="1:16" ht="342" x14ac:dyDescent="0.3">
      <c r="A292" s="42">
        <v>8.6799999999999908</v>
      </c>
      <c r="B292" s="109"/>
      <c r="C292" s="109"/>
      <c r="D292" s="109"/>
      <c r="E292" s="43" t="s">
        <v>281</v>
      </c>
      <c r="F292" s="42" t="s">
        <v>18</v>
      </c>
      <c r="G292" s="5">
        <v>1</v>
      </c>
      <c r="H292" s="5"/>
      <c r="I292" s="214">
        <f>ANEXO1!Z291</f>
        <v>62646250</v>
      </c>
      <c r="J292" s="107">
        <f t="shared" si="52"/>
        <v>62646250</v>
      </c>
      <c r="K292" s="207"/>
      <c r="L292" s="205">
        <f>'ANEXO 2'!Q292</f>
        <v>0</v>
      </c>
      <c r="M292" s="206">
        <f t="shared" si="49"/>
        <v>0</v>
      </c>
      <c r="N292" s="215"/>
      <c r="O292" s="203">
        <f>I292</f>
        <v>62646250</v>
      </c>
      <c r="P292" s="204">
        <f t="shared" si="51"/>
        <v>62646250</v>
      </c>
    </row>
    <row r="293" spans="1:16" ht="54" x14ac:dyDescent="0.3">
      <c r="A293" s="159">
        <v>8.6899999999999906</v>
      </c>
      <c r="B293" s="109"/>
      <c r="C293" s="109"/>
      <c r="D293" s="109"/>
      <c r="E293" s="158" t="s">
        <v>282</v>
      </c>
      <c r="F293" s="42" t="s">
        <v>16</v>
      </c>
      <c r="G293" s="5">
        <v>1</v>
      </c>
      <c r="H293" s="5"/>
      <c r="I293" s="214">
        <f>ANEXO1!Z292</f>
        <v>296910.08000000002</v>
      </c>
      <c r="J293" s="107">
        <f t="shared" si="52"/>
        <v>296910.08000000002</v>
      </c>
      <c r="K293" s="207"/>
      <c r="L293" s="205">
        <f>'ANEXO 2'!Q293</f>
        <v>0</v>
      </c>
      <c r="M293" s="206">
        <f t="shared" si="49"/>
        <v>0</v>
      </c>
      <c r="N293" s="215"/>
      <c r="O293" s="203">
        <f t="shared" ref="O293:O319" si="54">I293</f>
        <v>296910.08000000002</v>
      </c>
      <c r="P293" s="204">
        <f t="shared" si="51"/>
        <v>296910.08000000002</v>
      </c>
    </row>
    <row r="294" spans="1:16" ht="54" x14ac:dyDescent="0.3">
      <c r="A294" s="159">
        <v>8.6999999999999904</v>
      </c>
      <c r="B294" s="109"/>
      <c r="C294" s="109"/>
      <c r="D294" s="109"/>
      <c r="E294" s="158" t="s">
        <v>283</v>
      </c>
      <c r="F294" s="42" t="s">
        <v>16</v>
      </c>
      <c r="G294" s="5">
        <v>1</v>
      </c>
      <c r="H294" s="5"/>
      <c r="I294" s="214">
        <f>ANEXO1!Z293</f>
        <v>241078.5</v>
      </c>
      <c r="J294" s="107">
        <f t="shared" si="52"/>
        <v>241078.5</v>
      </c>
      <c r="K294" s="207"/>
      <c r="L294" s="205">
        <f>'ANEXO 2'!Q294</f>
        <v>0</v>
      </c>
      <c r="M294" s="206">
        <f t="shared" si="49"/>
        <v>0</v>
      </c>
      <c r="N294" s="215"/>
      <c r="O294" s="203">
        <f t="shared" si="54"/>
        <v>241078.5</v>
      </c>
      <c r="P294" s="204">
        <f t="shared" si="51"/>
        <v>241078.5</v>
      </c>
    </row>
    <row r="295" spans="1:16" ht="54" x14ac:dyDescent="0.3">
      <c r="A295" s="159">
        <v>8.7099999999999902</v>
      </c>
      <c r="B295" s="109"/>
      <c r="C295" s="109"/>
      <c r="D295" s="109"/>
      <c r="E295" s="158" t="s">
        <v>284</v>
      </c>
      <c r="F295" s="42" t="s">
        <v>16</v>
      </c>
      <c r="G295" s="5">
        <v>1</v>
      </c>
      <c r="H295" s="5"/>
      <c r="I295" s="214">
        <f>ANEXO1!Z294</f>
        <v>193966.81</v>
      </c>
      <c r="J295" s="107">
        <f t="shared" si="52"/>
        <v>193966.81</v>
      </c>
      <c r="K295" s="207"/>
      <c r="L295" s="205">
        <f>'ANEXO 2'!Q295</f>
        <v>0</v>
      </c>
      <c r="M295" s="206">
        <f t="shared" si="49"/>
        <v>0</v>
      </c>
      <c r="N295" s="215"/>
      <c r="O295" s="203">
        <f t="shared" si="54"/>
        <v>193966.81</v>
      </c>
      <c r="P295" s="204">
        <f t="shared" si="51"/>
        <v>193966.81</v>
      </c>
    </row>
    <row r="296" spans="1:16" ht="36" x14ac:dyDescent="0.3">
      <c r="A296" s="42">
        <v>8.71999999999999</v>
      </c>
      <c r="B296" s="109"/>
      <c r="C296" s="109"/>
      <c r="D296" s="109"/>
      <c r="E296" s="158" t="s">
        <v>285</v>
      </c>
      <c r="F296" s="42" t="s">
        <v>16</v>
      </c>
      <c r="G296" s="5">
        <v>1</v>
      </c>
      <c r="H296" s="5"/>
      <c r="I296" s="214">
        <f>ANEXO1!Z295</f>
        <v>137384.78</v>
      </c>
      <c r="J296" s="107">
        <f t="shared" si="52"/>
        <v>137384.78</v>
      </c>
      <c r="K296" s="207"/>
      <c r="L296" s="205">
        <f>'ANEXO 2'!Q296</f>
        <v>0</v>
      </c>
      <c r="M296" s="206">
        <f t="shared" si="49"/>
        <v>0</v>
      </c>
      <c r="N296" s="215"/>
      <c r="O296" s="203">
        <f t="shared" si="54"/>
        <v>137384.78</v>
      </c>
      <c r="P296" s="204">
        <f t="shared" si="51"/>
        <v>137384.78</v>
      </c>
    </row>
    <row r="297" spans="1:16" ht="54" x14ac:dyDescent="0.3">
      <c r="A297" s="159">
        <v>8.7299999999999898</v>
      </c>
      <c r="B297" s="109"/>
      <c r="C297" s="109"/>
      <c r="D297" s="109"/>
      <c r="E297" s="158" t="s">
        <v>286</v>
      </c>
      <c r="F297" s="42" t="s">
        <v>16</v>
      </c>
      <c r="G297" s="5">
        <v>1</v>
      </c>
      <c r="H297" s="5"/>
      <c r="I297" s="214">
        <f>ANEXO1!Z296</f>
        <v>137384.78</v>
      </c>
      <c r="J297" s="107">
        <f t="shared" si="52"/>
        <v>137384.78</v>
      </c>
      <c r="K297" s="207"/>
      <c r="L297" s="205">
        <f>'ANEXO 2'!Q297</f>
        <v>0</v>
      </c>
      <c r="M297" s="206">
        <f t="shared" si="49"/>
        <v>0</v>
      </c>
      <c r="N297" s="215"/>
      <c r="O297" s="203">
        <f t="shared" si="54"/>
        <v>137384.78</v>
      </c>
      <c r="P297" s="204">
        <f t="shared" si="51"/>
        <v>137384.78</v>
      </c>
    </row>
    <row r="298" spans="1:16" ht="54" x14ac:dyDescent="0.3">
      <c r="A298" s="42">
        <v>8.7399999999999896</v>
      </c>
      <c r="B298" s="109"/>
      <c r="C298" s="109"/>
      <c r="D298" s="109"/>
      <c r="E298" s="158" t="s">
        <v>287</v>
      </c>
      <c r="F298" s="42" t="s">
        <v>16</v>
      </c>
      <c r="G298" s="5">
        <v>1</v>
      </c>
      <c r="H298" s="5"/>
      <c r="I298" s="214">
        <f>ANEXO1!Z297</f>
        <v>91013.58</v>
      </c>
      <c r="J298" s="107">
        <f t="shared" si="52"/>
        <v>91013.58</v>
      </c>
      <c r="K298" s="207"/>
      <c r="L298" s="205">
        <f>'ANEXO 2'!Q298</f>
        <v>0</v>
      </c>
      <c r="M298" s="206">
        <f t="shared" si="49"/>
        <v>0</v>
      </c>
      <c r="N298" s="215"/>
      <c r="O298" s="203">
        <f t="shared" si="54"/>
        <v>91013.58</v>
      </c>
      <c r="P298" s="204">
        <f t="shared" si="51"/>
        <v>91013.58</v>
      </c>
    </row>
    <row r="299" spans="1:16" ht="36" x14ac:dyDescent="0.3">
      <c r="A299" s="159">
        <v>8.7499999999999893</v>
      </c>
      <c r="B299" s="109"/>
      <c r="C299" s="109"/>
      <c r="D299" s="109"/>
      <c r="E299" s="158" t="s">
        <v>288</v>
      </c>
      <c r="F299" s="42" t="s">
        <v>16</v>
      </c>
      <c r="G299" s="5">
        <v>1</v>
      </c>
      <c r="H299" s="5"/>
      <c r="I299" s="214">
        <f>ANEXO1!Z298</f>
        <v>91013.58</v>
      </c>
      <c r="J299" s="107">
        <f t="shared" si="52"/>
        <v>91013.58</v>
      </c>
      <c r="K299" s="207"/>
      <c r="L299" s="205">
        <f>'ANEXO 2'!Q299</f>
        <v>0</v>
      </c>
      <c r="M299" s="206">
        <f t="shared" si="49"/>
        <v>0</v>
      </c>
      <c r="N299" s="215"/>
      <c r="O299" s="203">
        <f t="shared" si="54"/>
        <v>91013.58</v>
      </c>
      <c r="P299" s="204">
        <f t="shared" si="51"/>
        <v>91013.58</v>
      </c>
    </row>
    <row r="300" spans="1:16" ht="36" x14ac:dyDescent="0.3">
      <c r="A300" s="42">
        <v>8.7599999999999891</v>
      </c>
      <c r="B300" s="109"/>
      <c r="C300" s="109"/>
      <c r="D300" s="109"/>
      <c r="E300" s="158" t="s">
        <v>289</v>
      </c>
      <c r="F300" s="42" t="s">
        <v>16</v>
      </c>
      <c r="G300" s="5">
        <v>1</v>
      </c>
      <c r="H300" s="5"/>
      <c r="I300" s="214">
        <f>ANEXO1!Z299</f>
        <v>91013.58</v>
      </c>
      <c r="J300" s="107">
        <f t="shared" si="52"/>
        <v>91013.58</v>
      </c>
      <c r="K300" s="207"/>
      <c r="L300" s="205">
        <f>'ANEXO 2'!Q300</f>
        <v>0</v>
      </c>
      <c r="M300" s="206">
        <f t="shared" si="49"/>
        <v>0</v>
      </c>
      <c r="N300" s="215"/>
      <c r="O300" s="203">
        <f t="shared" si="54"/>
        <v>91013.58</v>
      </c>
      <c r="P300" s="204">
        <f t="shared" si="51"/>
        <v>91013.58</v>
      </c>
    </row>
    <row r="301" spans="1:16" ht="36" x14ac:dyDescent="0.3">
      <c r="A301" s="159">
        <v>8.7699999999999907</v>
      </c>
      <c r="B301" s="109"/>
      <c r="C301" s="109"/>
      <c r="D301" s="109"/>
      <c r="E301" s="158" t="s">
        <v>290</v>
      </c>
      <c r="F301" s="42" t="s">
        <v>16</v>
      </c>
      <c r="G301" s="5">
        <v>1</v>
      </c>
      <c r="H301" s="5"/>
      <c r="I301" s="214">
        <f>ANEXO1!Z300</f>
        <v>91013.58</v>
      </c>
      <c r="J301" s="107">
        <f t="shared" si="52"/>
        <v>91013.58</v>
      </c>
      <c r="K301" s="207"/>
      <c r="L301" s="205">
        <f>'ANEXO 2'!Q301</f>
        <v>0</v>
      </c>
      <c r="M301" s="206">
        <f t="shared" si="49"/>
        <v>0</v>
      </c>
      <c r="N301" s="215"/>
      <c r="O301" s="203">
        <f t="shared" si="54"/>
        <v>91013.58</v>
      </c>
      <c r="P301" s="204">
        <f t="shared" si="51"/>
        <v>91013.58</v>
      </c>
    </row>
    <row r="302" spans="1:16" ht="36" x14ac:dyDescent="0.3">
      <c r="A302" s="42">
        <v>8.7799999999999905</v>
      </c>
      <c r="B302" s="109"/>
      <c r="C302" s="109"/>
      <c r="D302" s="109"/>
      <c r="E302" s="158" t="s">
        <v>291</v>
      </c>
      <c r="F302" s="42" t="s">
        <v>16</v>
      </c>
      <c r="G302" s="5">
        <v>1</v>
      </c>
      <c r="H302" s="5"/>
      <c r="I302" s="214">
        <f>ANEXO1!Z301</f>
        <v>91013.58</v>
      </c>
      <c r="J302" s="107">
        <f t="shared" si="52"/>
        <v>91013.58</v>
      </c>
      <c r="K302" s="207"/>
      <c r="L302" s="205">
        <f>'ANEXO 2'!Q302</f>
        <v>0</v>
      </c>
      <c r="M302" s="206">
        <f t="shared" si="49"/>
        <v>0</v>
      </c>
      <c r="N302" s="215"/>
      <c r="O302" s="203">
        <f t="shared" si="54"/>
        <v>91013.58</v>
      </c>
      <c r="P302" s="204">
        <f t="shared" si="51"/>
        <v>91013.58</v>
      </c>
    </row>
    <row r="303" spans="1:16" ht="36" x14ac:dyDescent="0.3">
      <c r="A303" s="159">
        <v>8.7899999999999903</v>
      </c>
      <c r="B303" s="109"/>
      <c r="C303" s="109"/>
      <c r="D303" s="109"/>
      <c r="E303" s="158" t="s">
        <v>292</v>
      </c>
      <c r="F303" s="42" t="s">
        <v>16</v>
      </c>
      <c r="G303" s="5">
        <v>1</v>
      </c>
      <c r="H303" s="5"/>
      <c r="I303" s="214">
        <f>ANEXO1!Z302</f>
        <v>91013.58</v>
      </c>
      <c r="J303" s="107">
        <f t="shared" si="52"/>
        <v>91013.58</v>
      </c>
      <c r="K303" s="207"/>
      <c r="L303" s="205">
        <f>'ANEXO 2'!Q303</f>
        <v>0</v>
      </c>
      <c r="M303" s="206">
        <f t="shared" si="49"/>
        <v>0</v>
      </c>
      <c r="N303" s="215"/>
      <c r="O303" s="203">
        <f t="shared" si="54"/>
        <v>91013.58</v>
      </c>
      <c r="P303" s="204">
        <f t="shared" si="51"/>
        <v>91013.58</v>
      </c>
    </row>
    <row r="304" spans="1:16" ht="54" x14ac:dyDescent="0.3">
      <c r="A304" s="159">
        <v>8.7999999999999901</v>
      </c>
      <c r="B304" s="109"/>
      <c r="C304" s="109"/>
      <c r="D304" s="109"/>
      <c r="E304" s="158" t="s">
        <v>293</v>
      </c>
      <c r="F304" s="42" t="s">
        <v>16</v>
      </c>
      <c r="G304" s="5">
        <v>1</v>
      </c>
      <c r="H304" s="5"/>
      <c r="I304" s="214">
        <f>ANEXO1!Z303</f>
        <v>91013.58</v>
      </c>
      <c r="J304" s="107">
        <f t="shared" si="52"/>
        <v>91013.58</v>
      </c>
      <c r="K304" s="207"/>
      <c r="L304" s="205">
        <f>'ANEXO 2'!Q304</f>
        <v>0</v>
      </c>
      <c r="M304" s="206">
        <f t="shared" si="49"/>
        <v>0</v>
      </c>
      <c r="N304" s="215"/>
      <c r="O304" s="203">
        <f t="shared" si="54"/>
        <v>91013.58</v>
      </c>
      <c r="P304" s="204">
        <f t="shared" si="51"/>
        <v>91013.58</v>
      </c>
    </row>
    <row r="305" spans="1:16" ht="54" x14ac:dyDescent="0.3">
      <c r="A305" s="159">
        <v>8.8099999999999898</v>
      </c>
      <c r="B305" s="109"/>
      <c r="C305" s="109"/>
      <c r="D305" s="109"/>
      <c r="E305" s="158" t="s">
        <v>294</v>
      </c>
      <c r="F305" s="42" t="s">
        <v>16</v>
      </c>
      <c r="G305" s="5">
        <v>1</v>
      </c>
      <c r="H305" s="5"/>
      <c r="I305" s="214">
        <f>ANEXO1!Z304</f>
        <v>91013.58</v>
      </c>
      <c r="J305" s="107">
        <f t="shared" si="52"/>
        <v>91013.58</v>
      </c>
      <c r="K305" s="207"/>
      <c r="L305" s="205">
        <f>'ANEXO 2'!Q305</f>
        <v>0</v>
      </c>
      <c r="M305" s="206">
        <f t="shared" si="49"/>
        <v>0</v>
      </c>
      <c r="N305" s="215"/>
      <c r="O305" s="203">
        <f t="shared" si="54"/>
        <v>91013.58</v>
      </c>
      <c r="P305" s="204">
        <f t="shared" si="51"/>
        <v>91013.58</v>
      </c>
    </row>
    <row r="306" spans="1:16" ht="378" x14ac:dyDescent="0.3">
      <c r="A306" s="42">
        <v>8.8199999999999896</v>
      </c>
      <c r="B306" s="109"/>
      <c r="C306" s="109"/>
      <c r="D306" s="109"/>
      <c r="E306" s="43" t="s">
        <v>295</v>
      </c>
      <c r="F306" s="42" t="s">
        <v>18</v>
      </c>
      <c r="G306" s="5">
        <v>1</v>
      </c>
      <c r="H306" s="5"/>
      <c r="I306" s="214">
        <f>ANEXO1!Z305</f>
        <v>65952183.340000004</v>
      </c>
      <c r="J306" s="107">
        <f t="shared" si="52"/>
        <v>65952183.340000004</v>
      </c>
      <c r="K306" s="207"/>
      <c r="L306" s="205">
        <f>'ANEXO 2'!Q306</f>
        <v>0</v>
      </c>
      <c r="M306" s="206">
        <f t="shared" si="49"/>
        <v>0</v>
      </c>
      <c r="N306" s="215"/>
      <c r="O306" s="203">
        <f t="shared" si="54"/>
        <v>65952183.340000004</v>
      </c>
      <c r="P306" s="204">
        <f t="shared" si="51"/>
        <v>65952183.340000004</v>
      </c>
    </row>
    <row r="307" spans="1:16" ht="54" x14ac:dyDescent="0.3">
      <c r="A307" s="159">
        <v>8.8299999999999894</v>
      </c>
      <c r="B307" s="109"/>
      <c r="C307" s="109"/>
      <c r="D307" s="109"/>
      <c r="E307" s="158" t="s">
        <v>296</v>
      </c>
      <c r="F307" s="42" t="s">
        <v>16</v>
      </c>
      <c r="G307" s="5">
        <v>1</v>
      </c>
      <c r="H307" s="5"/>
      <c r="I307" s="214">
        <f>ANEXO1!Z306</f>
        <v>296910.08000000002</v>
      </c>
      <c r="J307" s="107">
        <f t="shared" si="52"/>
        <v>296910.08000000002</v>
      </c>
      <c r="K307" s="207"/>
      <c r="L307" s="205">
        <f>'ANEXO 2'!Q307</f>
        <v>0</v>
      </c>
      <c r="M307" s="206">
        <f t="shared" si="49"/>
        <v>0</v>
      </c>
      <c r="N307" s="215"/>
      <c r="O307" s="203">
        <f t="shared" si="54"/>
        <v>296910.08000000002</v>
      </c>
      <c r="P307" s="204">
        <f t="shared" si="51"/>
        <v>296910.08000000002</v>
      </c>
    </row>
    <row r="308" spans="1:16" ht="54" x14ac:dyDescent="0.3">
      <c r="A308" s="42">
        <v>8.8399999999999892</v>
      </c>
      <c r="B308" s="109"/>
      <c r="C308" s="109"/>
      <c r="D308" s="109"/>
      <c r="E308" s="158" t="s">
        <v>297</v>
      </c>
      <c r="F308" s="42" t="s">
        <v>16</v>
      </c>
      <c r="G308" s="5">
        <v>1</v>
      </c>
      <c r="H308" s="5"/>
      <c r="I308" s="214">
        <f>ANEXO1!Z307</f>
        <v>296910.08403361402</v>
      </c>
      <c r="J308" s="107">
        <f t="shared" si="52"/>
        <v>296910.08403361402</v>
      </c>
      <c r="K308" s="207"/>
      <c r="L308" s="205">
        <f>'ANEXO 2'!Q308</f>
        <v>0</v>
      </c>
      <c r="M308" s="206">
        <f t="shared" si="49"/>
        <v>0</v>
      </c>
      <c r="N308" s="215"/>
      <c r="O308" s="203">
        <f t="shared" si="54"/>
        <v>296910.08403361402</v>
      </c>
      <c r="P308" s="204">
        <f t="shared" si="51"/>
        <v>296910.08000000002</v>
      </c>
    </row>
    <row r="309" spans="1:16" ht="54" x14ac:dyDescent="0.3">
      <c r="A309" s="159">
        <v>8.8499999999999908</v>
      </c>
      <c r="B309" s="109"/>
      <c r="C309" s="109"/>
      <c r="D309" s="109"/>
      <c r="E309" s="158" t="s">
        <v>298</v>
      </c>
      <c r="F309" s="42" t="s">
        <v>16</v>
      </c>
      <c r="G309" s="5">
        <v>1</v>
      </c>
      <c r="H309" s="5"/>
      <c r="I309" s="214">
        <f>ANEXO1!Z308</f>
        <v>296910.08000000002</v>
      </c>
      <c r="J309" s="107">
        <f t="shared" si="52"/>
        <v>296910.08000000002</v>
      </c>
      <c r="K309" s="207"/>
      <c r="L309" s="205">
        <f>'ANEXO 2'!Q309</f>
        <v>0</v>
      </c>
      <c r="M309" s="206">
        <f t="shared" si="49"/>
        <v>0</v>
      </c>
      <c r="N309" s="215"/>
      <c r="O309" s="203">
        <f t="shared" si="54"/>
        <v>296910.08000000002</v>
      </c>
      <c r="P309" s="204">
        <f t="shared" si="51"/>
        <v>296910.08000000002</v>
      </c>
    </row>
    <row r="310" spans="1:16" ht="54" x14ac:dyDescent="0.3">
      <c r="A310" s="42">
        <v>8.8599999999999905</v>
      </c>
      <c r="B310" s="109"/>
      <c r="C310" s="109"/>
      <c r="D310" s="109"/>
      <c r="E310" s="158" t="s">
        <v>299</v>
      </c>
      <c r="F310" s="42" t="s">
        <v>16</v>
      </c>
      <c r="G310" s="5">
        <v>1</v>
      </c>
      <c r="H310" s="5"/>
      <c r="I310" s="214">
        <f>ANEXO1!Z309</f>
        <v>193966.81</v>
      </c>
      <c r="J310" s="107">
        <f t="shared" si="52"/>
        <v>193966.81</v>
      </c>
      <c r="K310" s="207"/>
      <c r="L310" s="205">
        <f>'ANEXO 2'!Q310</f>
        <v>0</v>
      </c>
      <c r="M310" s="206">
        <f t="shared" si="49"/>
        <v>0</v>
      </c>
      <c r="N310" s="215"/>
      <c r="O310" s="203">
        <f t="shared" si="54"/>
        <v>193966.81</v>
      </c>
      <c r="P310" s="204">
        <f t="shared" si="51"/>
        <v>193966.81</v>
      </c>
    </row>
    <row r="311" spans="1:16" ht="54" x14ac:dyDescent="0.3">
      <c r="A311" s="159">
        <v>8.8699999999999903</v>
      </c>
      <c r="B311" s="109"/>
      <c r="C311" s="109"/>
      <c r="D311" s="109"/>
      <c r="E311" s="158" t="s">
        <v>300</v>
      </c>
      <c r="F311" s="42" t="s">
        <v>16</v>
      </c>
      <c r="G311" s="5">
        <v>1</v>
      </c>
      <c r="H311" s="5"/>
      <c r="I311" s="214">
        <f>ANEXO1!Z310</f>
        <v>148356</v>
      </c>
      <c r="J311" s="107">
        <f t="shared" si="52"/>
        <v>148356</v>
      </c>
      <c r="K311" s="207"/>
      <c r="L311" s="205">
        <f>'ANEXO 2'!Q311</f>
        <v>0</v>
      </c>
      <c r="M311" s="206">
        <f t="shared" si="49"/>
        <v>0</v>
      </c>
      <c r="N311" s="215"/>
      <c r="O311" s="203">
        <f t="shared" si="54"/>
        <v>148356</v>
      </c>
      <c r="P311" s="204">
        <f t="shared" si="51"/>
        <v>148356</v>
      </c>
    </row>
    <row r="312" spans="1:16" ht="54" x14ac:dyDescent="0.3">
      <c r="A312" s="42">
        <v>8.8799999999999901</v>
      </c>
      <c r="B312" s="109"/>
      <c r="C312" s="109"/>
      <c r="D312" s="109"/>
      <c r="E312" s="158" t="s">
        <v>301</v>
      </c>
      <c r="F312" s="42" t="s">
        <v>16</v>
      </c>
      <c r="G312" s="5">
        <v>1</v>
      </c>
      <c r="H312" s="5"/>
      <c r="I312" s="214">
        <f>ANEXO1!Z311</f>
        <v>148356</v>
      </c>
      <c r="J312" s="107">
        <f t="shared" si="52"/>
        <v>148356</v>
      </c>
      <c r="K312" s="207"/>
      <c r="L312" s="205">
        <f>'ANEXO 2'!Q312</f>
        <v>0</v>
      </c>
      <c r="M312" s="206">
        <f t="shared" si="49"/>
        <v>0</v>
      </c>
      <c r="N312" s="215"/>
      <c r="O312" s="203">
        <f t="shared" si="54"/>
        <v>148356</v>
      </c>
      <c r="P312" s="204">
        <f t="shared" si="51"/>
        <v>148356</v>
      </c>
    </row>
    <row r="313" spans="1:16" ht="54" x14ac:dyDescent="0.3">
      <c r="A313" s="159">
        <v>8.8899999999999899</v>
      </c>
      <c r="B313" s="109"/>
      <c r="C313" s="109"/>
      <c r="D313" s="109"/>
      <c r="E313" s="158" t="s">
        <v>302</v>
      </c>
      <c r="F313" s="42" t="s">
        <v>16</v>
      </c>
      <c r="G313" s="5">
        <v>1</v>
      </c>
      <c r="H313" s="5"/>
      <c r="I313" s="214">
        <f>ANEXO1!Z312</f>
        <v>148356</v>
      </c>
      <c r="J313" s="107">
        <f t="shared" si="52"/>
        <v>148356</v>
      </c>
      <c r="K313" s="207"/>
      <c r="L313" s="205">
        <f>'ANEXO 2'!Q313</f>
        <v>0</v>
      </c>
      <c r="M313" s="206">
        <f t="shared" si="49"/>
        <v>0</v>
      </c>
      <c r="N313" s="215"/>
      <c r="O313" s="203">
        <f t="shared" si="54"/>
        <v>148356</v>
      </c>
      <c r="P313" s="204">
        <f t="shared" si="51"/>
        <v>148356</v>
      </c>
    </row>
    <row r="314" spans="1:16" ht="54" x14ac:dyDescent="0.3">
      <c r="A314" s="159">
        <v>8.8999999999999897</v>
      </c>
      <c r="B314" s="109"/>
      <c r="C314" s="109"/>
      <c r="D314" s="109"/>
      <c r="E314" s="158" t="s">
        <v>303</v>
      </c>
      <c r="F314" s="42" t="s">
        <v>16</v>
      </c>
      <c r="G314" s="5">
        <v>1</v>
      </c>
      <c r="H314" s="5"/>
      <c r="I314" s="214">
        <f>ANEXO1!Z313</f>
        <v>91013.58</v>
      </c>
      <c r="J314" s="107">
        <f t="shared" si="52"/>
        <v>91013.58</v>
      </c>
      <c r="K314" s="207"/>
      <c r="L314" s="205">
        <f>'ANEXO 2'!Q314</f>
        <v>0</v>
      </c>
      <c r="M314" s="206">
        <f t="shared" si="49"/>
        <v>0</v>
      </c>
      <c r="N314" s="215"/>
      <c r="O314" s="203">
        <f t="shared" si="54"/>
        <v>91013.58</v>
      </c>
      <c r="P314" s="204">
        <f t="shared" si="51"/>
        <v>91013.58</v>
      </c>
    </row>
    <row r="315" spans="1:16" ht="54" x14ac:dyDescent="0.3">
      <c r="A315" s="159">
        <v>8.9099999999999895</v>
      </c>
      <c r="B315" s="109"/>
      <c r="C315" s="109"/>
      <c r="D315" s="109"/>
      <c r="E315" s="158" t="s">
        <v>304</v>
      </c>
      <c r="F315" s="42" t="s">
        <v>16</v>
      </c>
      <c r="G315" s="5">
        <v>1</v>
      </c>
      <c r="H315" s="5"/>
      <c r="I315" s="214">
        <f>ANEXO1!Z314</f>
        <v>91013.58</v>
      </c>
      <c r="J315" s="107">
        <f t="shared" si="52"/>
        <v>91013.58</v>
      </c>
      <c r="K315" s="207"/>
      <c r="L315" s="205">
        <f>'ANEXO 2'!Q315</f>
        <v>0</v>
      </c>
      <c r="M315" s="206">
        <f t="shared" si="49"/>
        <v>0</v>
      </c>
      <c r="N315" s="215"/>
      <c r="O315" s="203">
        <f t="shared" si="54"/>
        <v>91013.58</v>
      </c>
      <c r="P315" s="204">
        <f t="shared" si="51"/>
        <v>91013.58</v>
      </c>
    </row>
    <row r="316" spans="1:16" ht="54" x14ac:dyDescent="0.3">
      <c r="A316" s="42">
        <v>8.9199999999999893</v>
      </c>
      <c r="B316" s="109"/>
      <c r="C316" s="109"/>
      <c r="D316" s="109"/>
      <c r="E316" s="158" t="s">
        <v>305</v>
      </c>
      <c r="F316" s="42" t="s">
        <v>16</v>
      </c>
      <c r="G316" s="5">
        <v>1</v>
      </c>
      <c r="H316" s="5"/>
      <c r="I316" s="214">
        <f>ANEXO1!Z315</f>
        <v>91940.81</v>
      </c>
      <c r="J316" s="107">
        <f t="shared" si="52"/>
        <v>91940.81</v>
      </c>
      <c r="K316" s="207"/>
      <c r="L316" s="205">
        <f>'ANEXO 2'!Q316</f>
        <v>0</v>
      </c>
      <c r="M316" s="206">
        <f t="shared" si="49"/>
        <v>0</v>
      </c>
      <c r="N316" s="215"/>
      <c r="O316" s="203">
        <f t="shared" si="54"/>
        <v>91940.81</v>
      </c>
      <c r="P316" s="204">
        <f t="shared" si="51"/>
        <v>91940.81</v>
      </c>
    </row>
    <row r="317" spans="1:16" ht="54" x14ac:dyDescent="0.3">
      <c r="A317" s="159">
        <v>8.9299999999999908</v>
      </c>
      <c r="B317" s="109"/>
      <c r="C317" s="109"/>
      <c r="D317" s="109"/>
      <c r="E317" s="158" t="s">
        <v>306</v>
      </c>
      <c r="F317" s="42" t="s">
        <v>16</v>
      </c>
      <c r="G317" s="5">
        <v>1</v>
      </c>
      <c r="H317" s="5"/>
      <c r="I317" s="214">
        <f>ANEXO1!Z316</f>
        <v>91013.58</v>
      </c>
      <c r="J317" s="107">
        <f t="shared" si="52"/>
        <v>91013.58</v>
      </c>
      <c r="K317" s="207"/>
      <c r="L317" s="205">
        <f>'ANEXO 2'!Q317</f>
        <v>0</v>
      </c>
      <c r="M317" s="206">
        <f t="shared" si="49"/>
        <v>0</v>
      </c>
      <c r="N317" s="215"/>
      <c r="O317" s="203">
        <f t="shared" si="54"/>
        <v>91013.58</v>
      </c>
      <c r="P317" s="204">
        <f t="shared" si="51"/>
        <v>91013.58</v>
      </c>
    </row>
    <row r="318" spans="1:16" ht="54" x14ac:dyDescent="0.3">
      <c r="A318" s="42">
        <v>8.9399999999999906</v>
      </c>
      <c r="B318" s="109"/>
      <c r="C318" s="109"/>
      <c r="D318" s="109"/>
      <c r="E318" s="158" t="s">
        <v>307</v>
      </c>
      <c r="F318" s="42" t="s">
        <v>16</v>
      </c>
      <c r="G318" s="5">
        <v>1</v>
      </c>
      <c r="H318" s="5"/>
      <c r="I318" s="214">
        <f>ANEXO1!Z317</f>
        <v>91013.58</v>
      </c>
      <c r="J318" s="107">
        <f t="shared" si="52"/>
        <v>91013.58</v>
      </c>
      <c r="K318" s="207"/>
      <c r="L318" s="205">
        <f>'ANEXO 2'!Q318</f>
        <v>0</v>
      </c>
      <c r="M318" s="206">
        <f t="shared" si="49"/>
        <v>0</v>
      </c>
      <c r="N318" s="215"/>
      <c r="O318" s="203">
        <f t="shared" si="54"/>
        <v>91013.58</v>
      </c>
      <c r="P318" s="204">
        <f t="shared" si="51"/>
        <v>91013.58</v>
      </c>
    </row>
    <row r="319" spans="1:16" ht="54" x14ac:dyDescent="0.3">
      <c r="A319" s="159">
        <v>8.9499999999999904</v>
      </c>
      <c r="B319" s="109"/>
      <c r="C319" s="109"/>
      <c r="D319" s="109"/>
      <c r="E319" s="158" t="s">
        <v>308</v>
      </c>
      <c r="F319" s="42" t="s">
        <v>16</v>
      </c>
      <c r="G319" s="5">
        <v>1</v>
      </c>
      <c r="H319" s="5"/>
      <c r="I319" s="214">
        <f>ANEXO1!Z318</f>
        <v>91013.58</v>
      </c>
      <c r="J319" s="107">
        <f t="shared" si="52"/>
        <v>91013.58</v>
      </c>
      <c r="K319" s="207"/>
      <c r="L319" s="205">
        <f>'ANEXO 2'!Q319</f>
        <v>0</v>
      </c>
      <c r="M319" s="206">
        <f t="shared" si="49"/>
        <v>0</v>
      </c>
      <c r="N319" s="215"/>
      <c r="O319" s="203">
        <f t="shared" si="54"/>
        <v>91013.58</v>
      </c>
      <c r="P319" s="204">
        <f t="shared" si="51"/>
        <v>91013.58</v>
      </c>
    </row>
    <row r="320" spans="1:16" ht="54" x14ac:dyDescent="0.3">
      <c r="A320" s="42">
        <v>8.9599999999999902</v>
      </c>
      <c r="B320" s="109"/>
      <c r="C320" s="109"/>
      <c r="D320" s="109"/>
      <c r="E320" s="158" t="s">
        <v>309</v>
      </c>
      <c r="F320" s="42" t="s">
        <v>16</v>
      </c>
      <c r="G320" s="5">
        <v>1</v>
      </c>
      <c r="H320" s="5"/>
      <c r="I320" s="214">
        <f>ANEXO1!Z319</f>
        <v>91013.58</v>
      </c>
      <c r="J320" s="107">
        <f t="shared" si="52"/>
        <v>91013.58</v>
      </c>
      <c r="K320" s="207"/>
      <c r="L320" s="205">
        <f>'ANEXO 2'!Q320</f>
        <v>0</v>
      </c>
      <c r="M320" s="206">
        <f t="shared" ref="M320:M340" si="55">ROUND((L320*$G320),2)</f>
        <v>0</v>
      </c>
      <c r="N320" s="215"/>
      <c r="O320" s="203">
        <f t="shared" ref="O320:O336" si="56">I320</f>
        <v>91013.58</v>
      </c>
      <c r="P320" s="204">
        <f t="shared" ref="P320:P340" si="57">ROUND((O320*$G320),2)</f>
        <v>91013.58</v>
      </c>
    </row>
    <row r="321" spans="1:16" ht="342" x14ac:dyDescent="0.3">
      <c r="A321" s="159">
        <v>8.96999999999999</v>
      </c>
      <c r="B321" s="109"/>
      <c r="C321" s="109"/>
      <c r="D321" s="109"/>
      <c r="E321" s="43" t="s">
        <v>310</v>
      </c>
      <c r="F321" s="42" t="s">
        <v>18</v>
      </c>
      <c r="G321" s="5">
        <v>1</v>
      </c>
      <c r="H321" s="5"/>
      <c r="I321" s="214">
        <f>ANEXO1!Z320</f>
        <v>50688300</v>
      </c>
      <c r="J321" s="107">
        <f t="shared" si="52"/>
        <v>50688300</v>
      </c>
      <c r="K321" s="207"/>
      <c r="L321" s="205">
        <f>'ANEXO 2'!Q321</f>
        <v>0</v>
      </c>
      <c r="M321" s="206">
        <f t="shared" si="55"/>
        <v>0</v>
      </c>
      <c r="N321" s="215"/>
      <c r="O321" s="203">
        <f t="shared" si="56"/>
        <v>50688300</v>
      </c>
      <c r="P321" s="204">
        <f t="shared" si="57"/>
        <v>50688300</v>
      </c>
    </row>
    <row r="322" spans="1:16" ht="54" x14ac:dyDescent="0.3">
      <c r="A322" s="159">
        <v>8.9799999999999898</v>
      </c>
      <c r="B322" s="109"/>
      <c r="C322" s="109"/>
      <c r="D322" s="109"/>
      <c r="E322" s="158" t="s">
        <v>311</v>
      </c>
      <c r="F322" s="42" t="s">
        <v>16</v>
      </c>
      <c r="G322" s="5">
        <v>1</v>
      </c>
      <c r="H322" s="5"/>
      <c r="I322" s="214">
        <f>ANEXO1!Z321</f>
        <v>148356</v>
      </c>
      <c r="J322" s="107">
        <f t="shared" si="52"/>
        <v>148356</v>
      </c>
      <c r="K322" s="207"/>
      <c r="L322" s="205">
        <f>'ANEXO 2'!Q322</f>
        <v>0</v>
      </c>
      <c r="M322" s="206">
        <f t="shared" si="55"/>
        <v>0</v>
      </c>
      <c r="N322" s="215"/>
      <c r="O322" s="203">
        <f t="shared" si="56"/>
        <v>148356</v>
      </c>
      <c r="P322" s="204">
        <f t="shared" si="57"/>
        <v>148356</v>
      </c>
    </row>
    <row r="323" spans="1:16" ht="54" x14ac:dyDescent="0.3">
      <c r="A323" s="42">
        <v>8.9899999999999896</v>
      </c>
      <c r="B323" s="109"/>
      <c r="C323" s="109"/>
      <c r="D323" s="109"/>
      <c r="E323" s="158" t="s">
        <v>312</v>
      </c>
      <c r="F323" s="42" t="s">
        <v>16</v>
      </c>
      <c r="G323" s="5">
        <v>1</v>
      </c>
      <c r="H323" s="5"/>
      <c r="I323" s="214">
        <f>ANEXO1!Z322</f>
        <v>148356</v>
      </c>
      <c r="J323" s="107">
        <f t="shared" si="52"/>
        <v>148356</v>
      </c>
      <c r="K323" s="207"/>
      <c r="L323" s="205">
        <f>'ANEXO 2'!Q323</f>
        <v>0</v>
      </c>
      <c r="M323" s="206">
        <f t="shared" si="55"/>
        <v>0</v>
      </c>
      <c r="N323" s="215"/>
      <c r="O323" s="203">
        <f t="shared" si="56"/>
        <v>148356</v>
      </c>
      <c r="P323" s="204">
        <f t="shared" si="57"/>
        <v>148356</v>
      </c>
    </row>
    <row r="324" spans="1:16" ht="54" x14ac:dyDescent="0.3">
      <c r="A324" s="162">
        <v>8.1</v>
      </c>
      <c r="B324" s="109"/>
      <c r="C324" s="109"/>
      <c r="D324" s="109"/>
      <c r="E324" s="158" t="s">
        <v>313</v>
      </c>
      <c r="F324" s="42" t="s">
        <v>16</v>
      </c>
      <c r="G324" s="5">
        <v>1</v>
      </c>
      <c r="H324" s="5"/>
      <c r="I324" s="214">
        <f>ANEXO1!Z323</f>
        <v>148356</v>
      </c>
      <c r="J324" s="107">
        <f t="shared" si="52"/>
        <v>148356</v>
      </c>
      <c r="K324" s="207"/>
      <c r="L324" s="205">
        <f>'ANEXO 2'!Q324</f>
        <v>0</v>
      </c>
      <c r="M324" s="206">
        <f t="shared" si="55"/>
        <v>0</v>
      </c>
      <c r="N324" s="215"/>
      <c r="O324" s="203">
        <f t="shared" si="56"/>
        <v>148356</v>
      </c>
      <c r="P324" s="204">
        <f t="shared" si="57"/>
        <v>148356</v>
      </c>
    </row>
    <row r="325" spans="1:16" ht="54" x14ac:dyDescent="0.3">
      <c r="A325" s="42">
        <v>8.1010000000000009</v>
      </c>
      <c r="B325" s="109"/>
      <c r="C325" s="109"/>
      <c r="D325" s="109"/>
      <c r="E325" s="158" t="s">
        <v>314</v>
      </c>
      <c r="F325" s="42" t="s">
        <v>16</v>
      </c>
      <c r="G325" s="5">
        <v>1</v>
      </c>
      <c r="H325" s="5"/>
      <c r="I325" s="214">
        <f>ANEXO1!Z324</f>
        <v>148356</v>
      </c>
      <c r="J325" s="107">
        <f t="shared" si="52"/>
        <v>148356</v>
      </c>
      <c r="K325" s="207"/>
      <c r="L325" s="205">
        <f>'ANEXO 2'!Q325</f>
        <v>0</v>
      </c>
      <c r="M325" s="206">
        <f t="shared" si="55"/>
        <v>0</v>
      </c>
      <c r="N325" s="215"/>
      <c r="O325" s="203">
        <f t="shared" si="56"/>
        <v>148356</v>
      </c>
      <c r="P325" s="204">
        <f t="shared" si="57"/>
        <v>148356</v>
      </c>
    </row>
    <row r="326" spans="1:16" ht="54" x14ac:dyDescent="0.3">
      <c r="A326" s="162">
        <v>8.1020000000000003</v>
      </c>
      <c r="B326" s="109"/>
      <c r="C326" s="109"/>
      <c r="D326" s="109"/>
      <c r="E326" s="158" t="s">
        <v>315</v>
      </c>
      <c r="F326" s="42" t="s">
        <v>16</v>
      </c>
      <c r="G326" s="5">
        <v>1</v>
      </c>
      <c r="H326" s="5"/>
      <c r="I326" s="214">
        <f>ANEXO1!Z325</f>
        <v>148356</v>
      </c>
      <c r="J326" s="107">
        <f t="shared" si="52"/>
        <v>148356</v>
      </c>
      <c r="K326" s="207"/>
      <c r="L326" s="205">
        <f>'ANEXO 2'!Q326</f>
        <v>0</v>
      </c>
      <c r="M326" s="206">
        <f t="shared" si="55"/>
        <v>0</v>
      </c>
      <c r="N326" s="215"/>
      <c r="O326" s="203">
        <f t="shared" si="56"/>
        <v>148356</v>
      </c>
      <c r="P326" s="204">
        <f t="shared" si="57"/>
        <v>148356</v>
      </c>
    </row>
    <row r="327" spans="1:16" ht="54" x14ac:dyDescent="0.3">
      <c r="A327" s="42">
        <v>8.1029999999999998</v>
      </c>
      <c r="B327" s="109"/>
      <c r="C327" s="109"/>
      <c r="D327" s="109"/>
      <c r="E327" s="158" t="s">
        <v>316</v>
      </c>
      <c r="F327" s="42" t="s">
        <v>16</v>
      </c>
      <c r="G327" s="5">
        <v>1</v>
      </c>
      <c r="H327" s="5"/>
      <c r="I327" s="214">
        <f>ANEXO1!Z326</f>
        <v>148356</v>
      </c>
      <c r="J327" s="107">
        <f t="shared" si="52"/>
        <v>148356</v>
      </c>
      <c r="K327" s="207"/>
      <c r="L327" s="205">
        <f>'ANEXO 2'!Q327</f>
        <v>0</v>
      </c>
      <c r="M327" s="206">
        <f t="shared" si="55"/>
        <v>0</v>
      </c>
      <c r="N327" s="215"/>
      <c r="O327" s="203">
        <f t="shared" si="56"/>
        <v>148356</v>
      </c>
      <c r="P327" s="204">
        <f t="shared" si="57"/>
        <v>148356</v>
      </c>
    </row>
    <row r="328" spans="1:16" ht="54" x14ac:dyDescent="0.3">
      <c r="A328" s="162">
        <v>8.1039999999999992</v>
      </c>
      <c r="B328" s="109"/>
      <c r="C328" s="109"/>
      <c r="D328" s="109"/>
      <c r="E328" s="158" t="s">
        <v>317</v>
      </c>
      <c r="F328" s="42" t="s">
        <v>16</v>
      </c>
      <c r="G328" s="5">
        <v>1</v>
      </c>
      <c r="H328" s="5"/>
      <c r="I328" s="214">
        <f>ANEXO1!Z327</f>
        <v>121364.71</v>
      </c>
      <c r="J328" s="107">
        <f t="shared" si="52"/>
        <v>121364.71</v>
      </c>
      <c r="K328" s="207"/>
      <c r="L328" s="205">
        <f>'ANEXO 2'!Q328</f>
        <v>0</v>
      </c>
      <c r="M328" s="206">
        <f t="shared" si="55"/>
        <v>0</v>
      </c>
      <c r="N328" s="215"/>
      <c r="O328" s="203">
        <f t="shared" si="56"/>
        <v>121364.71</v>
      </c>
      <c r="P328" s="204">
        <f t="shared" si="57"/>
        <v>121364.71</v>
      </c>
    </row>
    <row r="329" spans="1:16" ht="54" x14ac:dyDescent="0.3">
      <c r="A329" s="42">
        <v>8.1050000000000093</v>
      </c>
      <c r="B329" s="109"/>
      <c r="C329" s="109"/>
      <c r="D329" s="109"/>
      <c r="E329" s="158" t="s">
        <v>318</v>
      </c>
      <c r="F329" s="42" t="s">
        <v>16</v>
      </c>
      <c r="G329" s="5">
        <v>1</v>
      </c>
      <c r="H329" s="5"/>
      <c r="I329" s="214">
        <f>ANEXO1!Z328</f>
        <v>91013.58</v>
      </c>
      <c r="J329" s="107">
        <f t="shared" si="52"/>
        <v>91013.58</v>
      </c>
      <c r="K329" s="207"/>
      <c r="L329" s="205">
        <f>'ANEXO 2'!Q329</f>
        <v>0</v>
      </c>
      <c r="M329" s="206">
        <f t="shared" si="55"/>
        <v>0</v>
      </c>
      <c r="N329" s="215"/>
      <c r="O329" s="203">
        <f t="shared" si="56"/>
        <v>91013.58</v>
      </c>
      <c r="P329" s="204">
        <f t="shared" si="57"/>
        <v>91013.58</v>
      </c>
    </row>
    <row r="330" spans="1:16" ht="54" x14ac:dyDescent="0.3">
      <c r="A330" s="162">
        <v>8.1060000000000105</v>
      </c>
      <c r="B330" s="109"/>
      <c r="C330" s="109"/>
      <c r="D330" s="109"/>
      <c r="E330" s="158" t="s">
        <v>319</v>
      </c>
      <c r="F330" s="42" t="s">
        <v>16</v>
      </c>
      <c r="G330" s="5">
        <v>1</v>
      </c>
      <c r="H330" s="5"/>
      <c r="I330" s="214">
        <f>ANEXO1!Z329</f>
        <v>91013.58</v>
      </c>
      <c r="J330" s="107">
        <f t="shared" si="52"/>
        <v>91013.58</v>
      </c>
      <c r="K330" s="207"/>
      <c r="L330" s="205">
        <f>'ANEXO 2'!Q330</f>
        <v>0</v>
      </c>
      <c r="M330" s="206">
        <f t="shared" si="55"/>
        <v>0</v>
      </c>
      <c r="N330" s="215"/>
      <c r="O330" s="203">
        <f t="shared" si="56"/>
        <v>91013.58</v>
      </c>
      <c r="P330" s="204">
        <f t="shared" si="57"/>
        <v>91013.58</v>
      </c>
    </row>
    <row r="331" spans="1:16" ht="54" x14ac:dyDescent="0.3">
      <c r="A331" s="42">
        <v>8.10700000000001</v>
      </c>
      <c r="B331" s="109"/>
      <c r="C331" s="109"/>
      <c r="D331" s="109"/>
      <c r="E331" s="158" t="s">
        <v>320</v>
      </c>
      <c r="F331" s="42" t="s">
        <v>16</v>
      </c>
      <c r="G331" s="5">
        <v>1</v>
      </c>
      <c r="H331" s="5"/>
      <c r="I331" s="214">
        <f>ANEXO1!Z330</f>
        <v>91013.58</v>
      </c>
      <c r="J331" s="107">
        <f t="shared" si="52"/>
        <v>91013.58</v>
      </c>
      <c r="K331" s="207"/>
      <c r="L331" s="205">
        <f>'ANEXO 2'!Q331</f>
        <v>0</v>
      </c>
      <c r="M331" s="206">
        <f t="shared" si="55"/>
        <v>0</v>
      </c>
      <c r="N331" s="215"/>
      <c r="O331" s="203">
        <f t="shared" si="56"/>
        <v>91013.58</v>
      </c>
      <c r="P331" s="204">
        <f t="shared" si="57"/>
        <v>91013.58</v>
      </c>
    </row>
    <row r="332" spans="1:16" ht="54" x14ac:dyDescent="0.3">
      <c r="A332" s="162">
        <v>8.1080000000000094</v>
      </c>
      <c r="B332" s="109"/>
      <c r="C332" s="109"/>
      <c r="D332" s="109"/>
      <c r="E332" s="158" t="s">
        <v>321</v>
      </c>
      <c r="F332" s="42" t="s">
        <v>16</v>
      </c>
      <c r="G332" s="5">
        <v>1</v>
      </c>
      <c r="H332" s="5"/>
      <c r="I332" s="214">
        <f>ANEXO1!Z331</f>
        <v>91013.58</v>
      </c>
      <c r="J332" s="107">
        <f t="shared" ref="J332:J395" si="58">I332</f>
        <v>91013.58</v>
      </c>
      <c r="K332" s="207"/>
      <c r="L332" s="205">
        <f>'ANEXO 2'!Q332</f>
        <v>0</v>
      </c>
      <c r="M332" s="206">
        <f t="shared" si="55"/>
        <v>0</v>
      </c>
      <c r="N332" s="215"/>
      <c r="O332" s="203">
        <f t="shared" si="56"/>
        <v>91013.58</v>
      </c>
      <c r="P332" s="204">
        <f t="shared" si="57"/>
        <v>91013.58</v>
      </c>
    </row>
    <row r="333" spans="1:16" ht="54" x14ac:dyDescent="0.3">
      <c r="A333" s="42">
        <v>8.1090000000000106</v>
      </c>
      <c r="B333" s="109"/>
      <c r="C333" s="109"/>
      <c r="D333" s="109"/>
      <c r="E333" s="158" t="s">
        <v>322</v>
      </c>
      <c r="F333" s="42" t="s">
        <v>16</v>
      </c>
      <c r="G333" s="5">
        <v>1</v>
      </c>
      <c r="H333" s="5"/>
      <c r="I333" s="214">
        <f>ANEXO1!Z332</f>
        <v>91013.58</v>
      </c>
      <c r="J333" s="107">
        <f t="shared" si="58"/>
        <v>91013.58</v>
      </c>
      <c r="K333" s="207"/>
      <c r="L333" s="205">
        <f>'ANEXO 2'!Q333</f>
        <v>0</v>
      </c>
      <c r="M333" s="206">
        <f t="shared" si="55"/>
        <v>0</v>
      </c>
      <c r="N333" s="215"/>
      <c r="O333" s="203">
        <f t="shared" si="56"/>
        <v>91013.58</v>
      </c>
      <c r="P333" s="204">
        <f t="shared" si="57"/>
        <v>91013.58</v>
      </c>
    </row>
    <row r="334" spans="1:16" ht="54" x14ac:dyDescent="0.3">
      <c r="A334" s="162">
        <v>8.1100000000000101</v>
      </c>
      <c r="B334" s="109"/>
      <c r="C334" s="109"/>
      <c r="D334" s="109"/>
      <c r="E334" s="158" t="s">
        <v>323</v>
      </c>
      <c r="F334" s="42" t="s">
        <v>16</v>
      </c>
      <c r="G334" s="5">
        <v>1</v>
      </c>
      <c r="H334" s="5"/>
      <c r="I334" s="214">
        <f>ANEXO1!Z333</f>
        <v>91013.58</v>
      </c>
      <c r="J334" s="107">
        <f t="shared" si="58"/>
        <v>91013.58</v>
      </c>
      <c r="K334" s="207"/>
      <c r="L334" s="205">
        <f>'ANEXO 2'!Q334</f>
        <v>0</v>
      </c>
      <c r="M334" s="206">
        <f t="shared" si="55"/>
        <v>0</v>
      </c>
      <c r="N334" s="215"/>
      <c r="O334" s="203">
        <f t="shared" si="56"/>
        <v>91013.58</v>
      </c>
      <c r="P334" s="204">
        <f t="shared" si="57"/>
        <v>91013.58</v>
      </c>
    </row>
    <row r="335" spans="1:16" ht="54" x14ac:dyDescent="0.3">
      <c r="A335" s="42">
        <v>8.1110000000000095</v>
      </c>
      <c r="B335" s="109"/>
      <c r="C335" s="109"/>
      <c r="D335" s="109"/>
      <c r="E335" s="158" t="s">
        <v>324</v>
      </c>
      <c r="F335" s="42" t="s">
        <v>16</v>
      </c>
      <c r="G335" s="5">
        <v>1</v>
      </c>
      <c r="H335" s="5"/>
      <c r="I335" s="214">
        <f>ANEXO1!Z334</f>
        <v>91013.58</v>
      </c>
      <c r="J335" s="107">
        <f t="shared" si="58"/>
        <v>91013.58</v>
      </c>
      <c r="K335" s="207"/>
      <c r="L335" s="205">
        <f>'ANEXO 2'!Q335</f>
        <v>0</v>
      </c>
      <c r="M335" s="206">
        <f t="shared" si="55"/>
        <v>0</v>
      </c>
      <c r="N335" s="215"/>
      <c r="O335" s="203">
        <f t="shared" si="56"/>
        <v>91013.58</v>
      </c>
      <c r="P335" s="204">
        <f t="shared" si="57"/>
        <v>91013.58</v>
      </c>
    </row>
    <row r="336" spans="1:16" ht="234" x14ac:dyDescent="0.3">
      <c r="A336" s="162">
        <v>8.1120000000000108</v>
      </c>
      <c r="B336" s="109"/>
      <c r="C336" s="109"/>
      <c r="D336" s="109"/>
      <c r="E336" s="43" t="s">
        <v>325</v>
      </c>
      <c r="F336" s="42" t="s">
        <v>18</v>
      </c>
      <c r="G336" s="5">
        <v>1</v>
      </c>
      <c r="H336" s="5"/>
      <c r="I336" s="214">
        <f>ANEXO1!Z335</f>
        <v>29671200</v>
      </c>
      <c r="J336" s="107">
        <f t="shared" si="58"/>
        <v>29671200</v>
      </c>
      <c r="K336" s="207"/>
      <c r="L336" s="205">
        <f>'ANEXO 2'!Q336</f>
        <v>0</v>
      </c>
      <c r="M336" s="206">
        <f t="shared" si="55"/>
        <v>0</v>
      </c>
      <c r="N336" s="215"/>
      <c r="O336" s="203">
        <f t="shared" si="56"/>
        <v>29671200</v>
      </c>
      <c r="P336" s="204">
        <f t="shared" si="57"/>
        <v>29671200</v>
      </c>
    </row>
    <row r="337" spans="1:16" ht="54" x14ac:dyDescent="0.3">
      <c r="A337" s="162">
        <v>8.1130000000000209</v>
      </c>
      <c r="B337" s="109"/>
      <c r="C337" s="109"/>
      <c r="D337" s="109"/>
      <c r="E337" s="158" t="s">
        <v>326</v>
      </c>
      <c r="F337" s="42" t="s">
        <v>16</v>
      </c>
      <c r="G337" s="5">
        <v>1</v>
      </c>
      <c r="H337" s="5"/>
      <c r="I337" s="214">
        <f>ANEXO1!Z336</f>
        <v>193966.81</v>
      </c>
      <c r="J337" s="107">
        <f t="shared" si="58"/>
        <v>193966.81</v>
      </c>
      <c r="K337" s="207"/>
      <c r="L337" s="205">
        <f>'ANEXO 2'!Q337</f>
        <v>0</v>
      </c>
      <c r="M337" s="206">
        <f t="shared" si="55"/>
        <v>0</v>
      </c>
      <c r="N337" s="215"/>
      <c r="O337" s="203">
        <f t="shared" ref="O337:O380" si="59">I337</f>
        <v>193966.81</v>
      </c>
      <c r="P337" s="204">
        <f t="shared" si="57"/>
        <v>193966.81</v>
      </c>
    </row>
    <row r="338" spans="1:16" ht="54" x14ac:dyDescent="0.3">
      <c r="A338" s="42">
        <v>8.1140000000000203</v>
      </c>
      <c r="B338" s="109"/>
      <c r="C338" s="109"/>
      <c r="D338" s="109"/>
      <c r="E338" s="158" t="s">
        <v>327</v>
      </c>
      <c r="F338" s="42" t="s">
        <v>16</v>
      </c>
      <c r="G338" s="5">
        <v>1</v>
      </c>
      <c r="H338" s="5"/>
      <c r="I338" s="214">
        <f>ANEXO1!Z337</f>
        <v>91013.58</v>
      </c>
      <c r="J338" s="107">
        <f t="shared" si="58"/>
        <v>91013.58</v>
      </c>
      <c r="K338" s="207"/>
      <c r="L338" s="205">
        <f>'ANEXO 2'!Q338</f>
        <v>0</v>
      </c>
      <c r="M338" s="206">
        <f t="shared" si="55"/>
        <v>0</v>
      </c>
      <c r="N338" s="215"/>
      <c r="O338" s="203">
        <f t="shared" si="59"/>
        <v>91013.58</v>
      </c>
      <c r="P338" s="204">
        <f t="shared" si="57"/>
        <v>91013.58</v>
      </c>
    </row>
    <row r="339" spans="1:16" ht="54" x14ac:dyDescent="0.3">
      <c r="A339" s="162">
        <v>8.1150000000000198</v>
      </c>
      <c r="B339" s="109"/>
      <c r="C339" s="109"/>
      <c r="D339" s="109"/>
      <c r="E339" s="158" t="s">
        <v>328</v>
      </c>
      <c r="F339" s="42" t="s">
        <v>16</v>
      </c>
      <c r="G339" s="5">
        <v>1</v>
      </c>
      <c r="H339" s="5"/>
      <c r="I339" s="214">
        <f>ANEXO1!Z338</f>
        <v>91013.58</v>
      </c>
      <c r="J339" s="107">
        <f t="shared" si="58"/>
        <v>91013.58</v>
      </c>
      <c r="K339" s="207"/>
      <c r="L339" s="205">
        <f>'ANEXO 2'!Q339</f>
        <v>0</v>
      </c>
      <c r="M339" s="206">
        <f t="shared" si="55"/>
        <v>0</v>
      </c>
      <c r="N339" s="215"/>
      <c r="O339" s="203">
        <f t="shared" si="59"/>
        <v>91013.58</v>
      </c>
      <c r="P339" s="204">
        <f t="shared" si="57"/>
        <v>91013.58</v>
      </c>
    </row>
    <row r="340" spans="1:16" ht="54" x14ac:dyDescent="0.3">
      <c r="A340" s="42">
        <v>8.1160000000000192</v>
      </c>
      <c r="B340" s="109"/>
      <c r="C340" s="109"/>
      <c r="D340" s="109"/>
      <c r="E340" s="158" t="s">
        <v>329</v>
      </c>
      <c r="F340" s="42" t="s">
        <v>16</v>
      </c>
      <c r="G340" s="5">
        <v>1</v>
      </c>
      <c r="H340" s="5"/>
      <c r="I340" s="214">
        <f>ANEXO1!Z339</f>
        <v>91013.58</v>
      </c>
      <c r="J340" s="107">
        <f t="shared" si="58"/>
        <v>91013.58</v>
      </c>
      <c r="K340" s="207"/>
      <c r="L340" s="205">
        <f>'ANEXO 2'!Q340</f>
        <v>0</v>
      </c>
      <c r="M340" s="206">
        <f t="shared" si="55"/>
        <v>0</v>
      </c>
      <c r="N340" s="215"/>
      <c r="O340" s="203">
        <f t="shared" si="59"/>
        <v>91013.58</v>
      </c>
      <c r="P340" s="204">
        <f t="shared" si="57"/>
        <v>91013.58</v>
      </c>
    </row>
    <row r="341" spans="1:16" s="78" customFormat="1" ht="18" x14ac:dyDescent="0.3">
      <c r="A341" s="42"/>
      <c r="B341" s="109"/>
      <c r="C341" s="109"/>
      <c r="D341" s="109"/>
      <c r="E341" s="163" t="s">
        <v>330</v>
      </c>
      <c r="F341" s="42"/>
      <c r="G341" s="83"/>
      <c r="H341" s="83"/>
      <c r="I341" s="169"/>
      <c r="J341" s="169"/>
      <c r="K341" s="207"/>
      <c r="L341" s="223"/>
      <c r="M341" s="204"/>
      <c r="N341" s="215"/>
      <c r="O341" s="223"/>
      <c r="P341" s="204"/>
    </row>
    <row r="342" spans="1:16" ht="36" x14ac:dyDescent="0.3">
      <c r="A342" s="42">
        <v>8.1170000000000009</v>
      </c>
      <c r="B342" s="109"/>
      <c r="C342" s="109"/>
      <c r="D342" s="109"/>
      <c r="E342" s="158" t="s">
        <v>331</v>
      </c>
      <c r="F342" s="42" t="s">
        <v>16</v>
      </c>
      <c r="G342" s="5">
        <v>1</v>
      </c>
      <c r="H342" s="5"/>
      <c r="I342" s="214">
        <f>ANEXO1!Z341</f>
        <v>42660.82</v>
      </c>
      <c r="J342" s="107">
        <f t="shared" si="58"/>
        <v>42660.82</v>
      </c>
      <c r="K342" s="207"/>
      <c r="L342" s="205">
        <f>'ANEXO 2'!Q342</f>
        <v>0</v>
      </c>
      <c r="M342" s="206">
        <f>ROUND((L342*$G342),2)</f>
        <v>0</v>
      </c>
      <c r="N342" s="215"/>
      <c r="O342" s="203">
        <f t="shared" si="59"/>
        <v>42660.82</v>
      </c>
      <c r="P342" s="204">
        <f>ROUND((O342*$G342),2)</f>
        <v>42660.82</v>
      </c>
    </row>
    <row r="343" spans="1:16" s="78" customFormat="1" ht="18" x14ac:dyDescent="0.3">
      <c r="A343" s="42"/>
      <c r="B343" s="109"/>
      <c r="C343" s="109"/>
      <c r="D343" s="109"/>
      <c r="E343" s="163" t="s">
        <v>332</v>
      </c>
      <c r="F343" s="42"/>
      <c r="G343" s="83"/>
      <c r="H343" s="83"/>
      <c r="I343" s="169"/>
      <c r="J343" s="169"/>
      <c r="K343" s="207"/>
      <c r="L343" s="223"/>
      <c r="M343" s="204"/>
      <c r="N343" s="215"/>
      <c r="O343" s="223"/>
      <c r="P343" s="204"/>
    </row>
    <row r="344" spans="1:16" ht="54" x14ac:dyDescent="0.3">
      <c r="A344" s="42">
        <v>8.1180000000000003</v>
      </c>
      <c r="B344" s="109"/>
      <c r="C344" s="109"/>
      <c r="D344" s="109"/>
      <c r="E344" s="158" t="s">
        <v>333</v>
      </c>
      <c r="F344" s="42" t="s">
        <v>18</v>
      </c>
      <c r="G344" s="5">
        <v>1</v>
      </c>
      <c r="H344" s="5"/>
      <c r="I344" s="214">
        <f>ANEXO1!Z343</f>
        <v>2888286.67</v>
      </c>
      <c r="J344" s="107">
        <f t="shared" si="58"/>
        <v>2888286.67</v>
      </c>
      <c r="K344" s="207"/>
      <c r="L344" s="205">
        <f>'ANEXO 2'!Q344</f>
        <v>0</v>
      </c>
      <c r="M344" s="206">
        <f>ROUND((L344*$G344),2)</f>
        <v>0</v>
      </c>
      <c r="N344" s="215"/>
      <c r="O344" s="203">
        <f t="shared" si="59"/>
        <v>2888286.67</v>
      </c>
      <c r="P344" s="204">
        <f>ROUND((O344*$G344),2)</f>
        <v>2888286.67</v>
      </c>
    </row>
    <row r="345" spans="1:16" ht="54" x14ac:dyDescent="0.3">
      <c r="A345" s="42">
        <v>8.1189999999999998</v>
      </c>
      <c r="B345" s="109"/>
      <c r="C345" s="109"/>
      <c r="D345" s="109"/>
      <c r="E345" s="158" t="s">
        <v>334</v>
      </c>
      <c r="F345" s="42" t="s">
        <v>18</v>
      </c>
      <c r="G345" s="5">
        <v>1</v>
      </c>
      <c r="H345" s="5"/>
      <c r="I345" s="214">
        <f>ANEXO1!Z344</f>
        <v>3945896.67</v>
      </c>
      <c r="J345" s="107">
        <f t="shared" si="58"/>
        <v>3945896.67</v>
      </c>
      <c r="K345" s="207"/>
      <c r="L345" s="205">
        <f>'ANEXO 2'!Q345</f>
        <v>0</v>
      </c>
      <c r="M345" s="206">
        <f t="shared" ref="M345:M362" si="60">ROUND((L345*$G345),2)</f>
        <v>0</v>
      </c>
      <c r="N345" s="215"/>
      <c r="O345" s="203">
        <f t="shared" si="59"/>
        <v>3945896.67</v>
      </c>
      <c r="P345" s="204">
        <f t="shared" ref="P345:P347" si="61">ROUND((O345*$G345),2)</f>
        <v>3945896.67</v>
      </c>
    </row>
    <row r="346" spans="1:16" ht="54" x14ac:dyDescent="0.3">
      <c r="A346" s="162">
        <v>8.1199999999999992</v>
      </c>
      <c r="B346" s="109"/>
      <c r="C346" s="109"/>
      <c r="D346" s="109"/>
      <c r="E346" s="158" t="s">
        <v>335</v>
      </c>
      <c r="F346" s="42" t="s">
        <v>18</v>
      </c>
      <c r="G346" s="5">
        <v>1</v>
      </c>
      <c r="H346" s="5"/>
      <c r="I346" s="214">
        <f>ANEXO1!Z345</f>
        <v>4564176.67</v>
      </c>
      <c r="J346" s="107">
        <f t="shared" si="58"/>
        <v>4564176.67</v>
      </c>
      <c r="K346" s="207"/>
      <c r="L346" s="205">
        <f>'ANEXO 2'!Q346</f>
        <v>0</v>
      </c>
      <c r="M346" s="206">
        <f t="shared" si="60"/>
        <v>0</v>
      </c>
      <c r="N346" s="215"/>
      <c r="O346" s="203">
        <f t="shared" si="59"/>
        <v>4564176.67</v>
      </c>
      <c r="P346" s="204">
        <f t="shared" si="61"/>
        <v>4564176.67</v>
      </c>
    </row>
    <row r="347" spans="1:16" ht="54" x14ac:dyDescent="0.3">
      <c r="A347" s="42">
        <v>8.1210000000000004</v>
      </c>
      <c r="B347" s="109"/>
      <c r="C347" s="109"/>
      <c r="D347" s="109"/>
      <c r="E347" s="158" t="s">
        <v>336</v>
      </c>
      <c r="F347" s="42" t="s">
        <v>18</v>
      </c>
      <c r="G347" s="5">
        <v>1</v>
      </c>
      <c r="H347" s="5"/>
      <c r="I347" s="214">
        <f>ANEXO1!Z346</f>
        <v>5196893.34</v>
      </c>
      <c r="J347" s="107">
        <f t="shared" si="58"/>
        <v>5196893.34</v>
      </c>
      <c r="K347" s="207"/>
      <c r="L347" s="205">
        <f>'ANEXO 2'!Q347</f>
        <v>0</v>
      </c>
      <c r="M347" s="206">
        <f t="shared" si="60"/>
        <v>0</v>
      </c>
      <c r="N347" s="215"/>
      <c r="O347" s="203">
        <f t="shared" si="59"/>
        <v>5196893.34</v>
      </c>
      <c r="P347" s="204">
        <f t="shared" si="61"/>
        <v>5196893.34</v>
      </c>
    </row>
    <row r="348" spans="1:16" s="78" customFormat="1" ht="18" x14ac:dyDescent="0.3">
      <c r="A348" s="42"/>
      <c r="B348" s="109"/>
      <c r="C348" s="109"/>
      <c r="D348" s="109"/>
      <c r="E348" s="163" t="s">
        <v>337</v>
      </c>
      <c r="F348" s="42"/>
      <c r="G348" s="83"/>
      <c r="H348" s="83"/>
      <c r="I348" s="169"/>
      <c r="J348" s="169"/>
      <c r="K348" s="207"/>
      <c r="L348" s="223"/>
      <c r="M348" s="204"/>
      <c r="N348" s="215"/>
      <c r="O348" s="223"/>
      <c r="P348" s="204"/>
    </row>
    <row r="349" spans="1:16" ht="36" x14ac:dyDescent="0.3">
      <c r="A349" s="42">
        <v>8.1219999999999999</v>
      </c>
      <c r="B349" s="109"/>
      <c r="C349" s="109"/>
      <c r="D349" s="109"/>
      <c r="E349" s="158" t="s">
        <v>338</v>
      </c>
      <c r="F349" s="42" t="s">
        <v>16</v>
      </c>
      <c r="G349" s="5">
        <v>1</v>
      </c>
      <c r="H349" s="5"/>
      <c r="I349" s="214">
        <f>ANEXO1!Z348</f>
        <v>185000</v>
      </c>
      <c r="J349" s="107">
        <f t="shared" si="58"/>
        <v>185000</v>
      </c>
      <c r="K349" s="207"/>
      <c r="L349" s="205">
        <f>'ANEXO 2'!Q349</f>
        <v>0</v>
      </c>
      <c r="M349" s="206">
        <f t="shared" si="60"/>
        <v>0</v>
      </c>
      <c r="N349" s="215"/>
      <c r="O349" s="203">
        <f t="shared" si="59"/>
        <v>185000</v>
      </c>
      <c r="P349" s="204">
        <f t="shared" ref="P349:P355" si="62">ROUND((O349*$G349),2)</f>
        <v>185000</v>
      </c>
    </row>
    <row r="350" spans="1:16" ht="36" x14ac:dyDescent="0.3">
      <c r="A350" s="42">
        <v>8.1229999999999993</v>
      </c>
      <c r="B350" s="109"/>
      <c r="C350" s="109"/>
      <c r="D350" s="109"/>
      <c r="E350" s="158" t="s">
        <v>339</v>
      </c>
      <c r="F350" s="42" t="s">
        <v>16</v>
      </c>
      <c r="G350" s="5">
        <v>1</v>
      </c>
      <c r="H350" s="5"/>
      <c r="I350" s="214">
        <f>ANEXO1!Z349</f>
        <v>132000</v>
      </c>
      <c r="J350" s="107">
        <f t="shared" si="58"/>
        <v>132000</v>
      </c>
      <c r="K350" s="207"/>
      <c r="L350" s="205">
        <f>'ANEXO 2'!Q350</f>
        <v>0</v>
      </c>
      <c r="M350" s="206">
        <f t="shared" si="60"/>
        <v>0</v>
      </c>
      <c r="N350" s="215"/>
      <c r="O350" s="203">
        <f t="shared" si="59"/>
        <v>132000</v>
      </c>
      <c r="P350" s="204">
        <f t="shared" si="62"/>
        <v>132000</v>
      </c>
    </row>
    <row r="351" spans="1:16" ht="36" x14ac:dyDescent="0.3">
      <c r="A351" s="42">
        <v>8.1240000000000006</v>
      </c>
      <c r="B351" s="109"/>
      <c r="C351" s="109"/>
      <c r="D351" s="109"/>
      <c r="E351" s="158" t="s">
        <v>340</v>
      </c>
      <c r="F351" s="42" t="s">
        <v>16</v>
      </c>
      <c r="G351" s="5">
        <v>1</v>
      </c>
      <c r="H351" s="5"/>
      <c r="I351" s="214">
        <f>ANEXO1!Z350</f>
        <v>98000</v>
      </c>
      <c r="J351" s="107">
        <f t="shared" si="58"/>
        <v>98000</v>
      </c>
      <c r="K351" s="207"/>
      <c r="L351" s="205">
        <f>'ANEXO 2'!Q351</f>
        <v>0</v>
      </c>
      <c r="M351" s="206">
        <f t="shared" si="60"/>
        <v>0</v>
      </c>
      <c r="N351" s="215"/>
      <c r="O351" s="203">
        <f t="shared" si="59"/>
        <v>98000</v>
      </c>
      <c r="P351" s="204">
        <f t="shared" si="62"/>
        <v>98000</v>
      </c>
    </row>
    <row r="352" spans="1:16" ht="36" x14ac:dyDescent="0.3">
      <c r="A352" s="42">
        <v>8.125</v>
      </c>
      <c r="B352" s="109"/>
      <c r="C352" s="109"/>
      <c r="D352" s="109"/>
      <c r="E352" s="158" t="s">
        <v>341</v>
      </c>
      <c r="F352" s="42" t="s">
        <v>16</v>
      </c>
      <c r="G352" s="5">
        <v>1</v>
      </c>
      <c r="H352" s="5"/>
      <c r="I352" s="214">
        <f>ANEXO1!Z351</f>
        <v>58000</v>
      </c>
      <c r="J352" s="107">
        <f t="shared" si="58"/>
        <v>58000</v>
      </c>
      <c r="K352" s="207"/>
      <c r="L352" s="205">
        <f>'ANEXO 2'!Q352</f>
        <v>0</v>
      </c>
      <c r="M352" s="206">
        <f t="shared" si="60"/>
        <v>0</v>
      </c>
      <c r="N352" s="215"/>
      <c r="O352" s="203">
        <f t="shared" si="59"/>
        <v>58000</v>
      </c>
      <c r="P352" s="204">
        <f t="shared" si="62"/>
        <v>58000</v>
      </c>
    </row>
    <row r="353" spans="1:16" ht="36" x14ac:dyDescent="0.3">
      <c r="A353" s="42">
        <v>8.1259999999999994</v>
      </c>
      <c r="B353" s="109"/>
      <c r="C353" s="109"/>
      <c r="D353" s="109"/>
      <c r="E353" s="158" t="s">
        <v>342</v>
      </c>
      <c r="F353" s="42" t="s">
        <v>16</v>
      </c>
      <c r="G353" s="5">
        <v>1</v>
      </c>
      <c r="H353" s="5"/>
      <c r="I353" s="214">
        <f>ANEXO1!Z352</f>
        <v>44000</v>
      </c>
      <c r="J353" s="107">
        <f t="shared" si="58"/>
        <v>44000</v>
      </c>
      <c r="K353" s="207"/>
      <c r="L353" s="205">
        <f>'ANEXO 2'!Q353</f>
        <v>0</v>
      </c>
      <c r="M353" s="206">
        <f t="shared" si="60"/>
        <v>0</v>
      </c>
      <c r="N353" s="215"/>
      <c r="O353" s="203">
        <f t="shared" si="59"/>
        <v>44000</v>
      </c>
      <c r="P353" s="204">
        <f t="shared" si="62"/>
        <v>44000</v>
      </c>
    </row>
    <row r="354" spans="1:16" ht="36" x14ac:dyDescent="0.3">
      <c r="A354" s="42">
        <v>8.1270000000000007</v>
      </c>
      <c r="B354" s="109"/>
      <c r="C354" s="109"/>
      <c r="D354" s="109"/>
      <c r="E354" s="158" t="s">
        <v>343</v>
      </c>
      <c r="F354" s="42" t="s">
        <v>16</v>
      </c>
      <c r="G354" s="5">
        <v>1</v>
      </c>
      <c r="H354" s="5"/>
      <c r="I354" s="214">
        <f>ANEXO1!Z353</f>
        <v>38000</v>
      </c>
      <c r="J354" s="107">
        <f t="shared" si="58"/>
        <v>38000</v>
      </c>
      <c r="K354" s="207"/>
      <c r="L354" s="205">
        <f>'ANEXO 2'!Q354</f>
        <v>0</v>
      </c>
      <c r="M354" s="206">
        <f t="shared" si="60"/>
        <v>0</v>
      </c>
      <c r="N354" s="215"/>
      <c r="O354" s="203">
        <f t="shared" si="59"/>
        <v>38000</v>
      </c>
      <c r="P354" s="204">
        <f t="shared" si="62"/>
        <v>38000</v>
      </c>
    </row>
    <row r="355" spans="1:16" ht="36" x14ac:dyDescent="0.3">
      <c r="A355" s="42">
        <v>8.1280000000000001</v>
      </c>
      <c r="B355" s="109"/>
      <c r="C355" s="109"/>
      <c r="D355" s="109"/>
      <c r="E355" s="158" t="s">
        <v>344</v>
      </c>
      <c r="F355" s="42" t="s">
        <v>16</v>
      </c>
      <c r="G355" s="5">
        <v>1</v>
      </c>
      <c r="H355" s="5"/>
      <c r="I355" s="214">
        <f>ANEXO1!Z354</f>
        <v>34000</v>
      </c>
      <c r="J355" s="107">
        <f t="shared" si="58"/>
        <v>34000</v>
      </c>
      <c r="K355" s="207"/>
      <c r="L355" s="205">
        <f>'ANEXO 2'!Q355</f>
        <v>0</v>
      </c>
      <c r="M355" s="206">
        <f t="shared" si="60"/>
        <v>0</v>
      </c>
      <c r="N355" s="215"/>
      <c r="O355" s="203">
        <f t="shared" si="59"/>
        <v>34000</v>
      </c>
      <c r="P355" s="204">
        <f t="shared" si="62"/>
        <v>34000</v>
      </c>
    </row>
    <row r="356" spans="1:16" s="78" customFormat="1" ht="36" x14ac:dyDescent="0.3">
      <c r="A356" s="108"/>
      <c r="B356" s="109"/>
      <c r="C356" s="109"/>
      <c r="D356" s="109"/>
      <c r="E356" s="164" t="s">
        <v>345</v>
      </c>
      <c r="F356" s="42"/>
      <c r="G356" s="83"/>
      <c r="H356" s="83"/>
      <c r="I356" s="169"/>
      <c r="J356" s="169"/>
      <c r="K356" s="207"/>
      <c r="L356" s="223"/>
      <c r="M356" s="204"/>
      <c r="N356" s="215"/>
      <c r="O356" s="223"/>
      <c r="P356" s="204"/>
    </row>
    <row r="357" spans="1:16" ht="36" x14ac:dyDescent="0.3">
      <c r="A357" s="108">
        <v>8.1289999999999996</v>
      </c>
      <c r="B357" s="109"/>
      <c r="C357" s="109"/>
      <c r="D357" s="109"/>
      <c r="E357" s="158" t="s">
        <v>346</v>
      </c>
      <c r="F357" s="42" t="s">
        <v>16</v>
      </c>
      <c r="G357" s="5">
        <v>1</v>
      </c>
      <c r="H357" s="5"/>
      <c r="I357" s="214">
        <f>ANEXO1!Z356</f>
        <v>165000</v>
      </c>
      <c r="J357" s="107">
        <f t="shared" si="58"/>
        <v>165000</v>
      </c>
      <c r="K357" s="207"/>
      <c r="L357" s="205">
        <f>'ANEXO 2'!Q357</f>
        <v>0</v>
      </c>
      <c r="M357" s="206">
        <f t="shared" si="60"/>
        <v>0</v>
      </c>
      <c r="N357" s="215"/>
      <c r="O357" s="203">
        <f t="shared" si="59"/>
        <v>165000</v>
      </c>
      <c r="P357" s="204">
        <f t="shared" ref="P357:P358" si="63">ROUND((O357*$G357),2)</f>
        <v>165000</v>
      </c>
    </row>
    <row r="358" spans="1:16" ht="36" x14ac:dyDescent="0.3">
      <c r="A358" s="165">
        <v>8.1300000000000008</v>
      </c>
      <c r="B358" s="109"/>
      <c r="C358" s="109"/>
      <c r="D358" s="109"/>
      <c r="E358" s="158" t="s">
        <v>347</v>
      </c>
      <c r="F358" s="42" t="s">
        <v>16</v>
      </c>
      <c r="G358" s="5">
        <v>1</v>
      </c>
      <c r="H358" s="5"/>
      <c r="I358" s="214">
        <f>ANEXO1!Z357</f>
        <v>195000</v>
      </c>
      <c r="J358" s="107">
        <f t="shared" si="58"/>
        <v>195000</v>
      </c>
      <c r="K358" s="207"/>
      <c r="L358" s="205">
        <f>'ANEXO 2'!Q358</f>
        <v>0</v>
      </c>
      <c r="M358" s="206">
        <f t="shared" si="60"/>
        <v>0</v>
      </c>
      <c r="N358" s="215"/>
      <c r="O358" s="203">
        <f t="shared" si="59"/>
        <v>195000</v>
      </c>
      <c r="P358" s="204">
        <f t="shared" si="63"/>
        <v>195000</v>
      </c>
    </row>
    <row r="359" spans="1:16" s="78" customFormat="1" ht="18" x14ac:dyDescent="0.3">
      <c r="A359" s="108"/>
      <c r="B359" s="109"/>
      <c r="C359" s="109"/>
      <c r="D359" s="109"/>
      <c r="E359" s="164" t="s">
        <v>348</v>
      </c>
      <c r="F359" s="42"/>
      <c r="G359" s="83"/>
      <c r="H359" s="83"/>
      <c r="I359" s="169"/>
      <c r="J359" s="169"/>
      <c r="K359" s="207"/>
      <c r="L359" s="223"/>
      <c r="M359" s="204"/>
      <c r="N359" s="215"/>
      <c r="O359" s="223"/>
      <c r="P359" s="204"/>
    </row>
    <row r="360" spans="1:16" ht="54" x14ac:dyDescent="0.3">
      <c r="A360" s="108">
        <v>8.1310000000000002</v>
      </c>
      <c r="B360" s="109"/>
      <c r="C360" s="109"/>
      <c r="D360" s="109"/>
      <c r="E360" s="43" t="s">
        <v>349</v>
      </c>
      <c r="F360" s="42" t="s">
        <v>16</v>
      </c>
      <c r="G360" s="5">
        <v>1</v>
      </c>
      <c r="H360" s="5"/>
      <c r="I360" s="214">
        <f>ANEXO1!Z359</f>
        <v>1210933.3600000001</v>
      </c>
      <c r="J360" s="107">
        <f t="shared" si="58"/>
        <v>1210933.3600000001</v>
      </c>
      <c r="K360" s="207"/>
      <c r="L360" s="205">
        <f>'ANEXO 2'!Q360</f>
        <v>0</v>
      </c>
      <c r="M360" s="206">
        <f t="shared" si="60"/>
        <v>0</v>
      </c>
      <c r="N360" s="215"/>
      <c r="O360" s="203">
        <f t="shared" si="59"/>
        <v>1210933.3600000001</v>
      </c>
      <c r="P360" s="204">
        <f t="shared" ref="P360" si="64">ROUND((O360*$G360),2)</f>
        <v>1210933.3600000001</v>
      </c>
    </row>
    <row r="361" spans="1:16" s="78" customFormat="1" ht="18" x14ac:dyDescent="0.3">
      <c r="A361" s="108"/>
      <c r="B361" s="109"/>
      <c r="C361" s="109"/>
      <c r="D361" s="109"/>
      <c r="E361" s="164" t="s">
        <v>350</v>
      </c>
      <c r="F361" s="42"/>
      <c r="G361" s="83"/>
      <c r="H361" s="83"/>
      <c r="I361" s="169"/>
      <c r="J361" s="169"/>
      <c r="K361" s="207"/>
      <c r="L361" s="223"/>
      <c r="M361" s="204"/>
      <c r="N361" s="215"/>
      <c r="O361" s="223"/>
      <c r="P361" s="204"/>
    </row>
    <row r="362" spans="1:16" ht="36" x14ac:dyDescent="0.3">
      <c r="A362" s="108">
        <v>8.1319999999999997</v>
      </c>
      <c r="B362" s="109"/>
      <c r="C362" s="109"/>
      <c r="D362" s="109"/>
      <c r="E362" s="158" t="s">
        <v>351</v>
      </c>
      <c r="F362" s="42" t="s">
        <v>16</v>
      </c>
      <c r="G362" s="5">
        <v>1</v>
      </c>
      <c r="H362" s="5"/>
      <c r="I362" s="214">
        <f>ANEXO1!Z361</f>
        <v>32192.27</v>
      </c>
      <c r="J362" s="107">
        <f t="shared" si="58"/>
        <v>32192.27</v>
      </c>
      <c r="K362" s="207"/>
      <c r="L362" s="205">
        <f>'ANEXO 2'!Q362</f>
        <v>0</v>
      </c>
      <c r="M362" s="206">
        <f t="shared" si="60"/>
        <v>0</v>
      </c>
      <c r="N362" s="215"/>
      <c r="O362" s="203">
        <f t="shared" si="59"/>
        <v>32192.27</v>
      </c>
      <c r="P362" s="204">
        <f t="shared" ref="P362" si="65">ROUND((O362*$G362),2)</f>
        <v>32192.27</v>
      </c>
    </row>
    <row r="363" spans="1:16" s="78" customFormat="1" ht="18" x14ac:dyDescent="0.3">
      <c r="A363" s="108"/>
      <c r="B363" s="109"/>
      <c r="C363" s="109"/>
      <c r="D363" s="109"/>
      <c r="E363" s="164" t="s">
        <v>352</v>
      </c>
      <c r="F363" s="42"/>
      <c r="G363" s="83"/>
      <c r="H363" s="83"/>
      <c r="I363" s="169"/>
      <c r="J363" s="169"/>
      <c r="K363" s="207"/>
      <c r="L363" s="223"/>
      <c r="M363" s="204"/>
      <c r="N363" s="215"/>
      <c r="O363" s="223"/>
      <c r="P363" s="204"/>
    </row>
    <row r="364" spans="1:16" ht="18" x14ac:dyDescent="0.3">
      <c r="A364" s="108">
        <v>8.1329999999999991</v>
      </c>
      <c r="B364" s="109"/>
      <c r="C364" s="109"/>
      <c r="D364" s="109"/>
      <c r="E364" s="158" t="s">
        <v>353</v>
      </c>
      <c r="F364" s="42" t="s">
        <v>12</v>
      </c>
      <c r="G364" s="5">
        <v>1</v>
      </c>
      <c r="H364" s="5"/>
      <c r="I364" s="214">
        <f>ANEXO1!Z363</f>
        <v>638493</v>
      </c>
      <c r="J364" s="107">
        <f t="shared" si="58"/>
        <v>638493</v>
      </c>
      <c r="K364" s="207"/>
      <c r="L364" s="205">
        <f>'ANEXO 2'!Q364</f>
        <v>0</v>
      </c>
      <c r="M364" s="206">
        <f t="shared" ref="M364:M380" si="66">ROUND((L364*$G364),2)</f>
        <v>0</v>
      </c>
      <c r="N364" s="215"/>
      <c r="O364" s="203">
        <f t="shared" si="59"/>
        <v>638493</v>
      </c>
      <c r="P364" s="204">
        <f t="shared" ref="P364:P365" si="67">ROUND((O364*$G364),2)</f>
        <v>638493</v>
      </c>
    </row>
    <row r="365" spans="1:16" ht="18" x14ac:dyDescent="0.3">
      <c r="A365" s="108" t="s">
        <v>354</v>
      </c>
      <c r="B365" s="109"/>
      <c r="C365" s="109"/>
      <c r="D365" s="109"/>
      <c r="E365" s="158" t="s">
        <v>355</v>
      </c>
      <c r="F365" s="42" t="s">
        <v>12</v>
      </c>
      <c r="G365" s="5">
        <v>1</v>
      </c>
      <c r="H365" s="5"/>
      <c r="I365" s="214">
        <f>ANEXO1!Z364</f>
        <v>475754.36</v>
      </c>
      <c r="J365" s="107">
        <f t="shared" si="58"/>
        <v>475754.36</v>
      </c>
      <c r="K365" s="207"/>
      <c r="L365" s="205">
        <f>'ANEXO 2'!Q365</f>
        <v>0</v>
      </c>
      <c r="M365" s="206">
        <f t="shared" si="66"/>
        <v>0</v>
      </c>
      <c r="N365" s="215"/>
      <c r="O365" s="203">
        <f t="shared" si="59"/>
        <v>475754.36</v>
      </c>
      <c r="P365" s="204">
        <f t="shared" si="67"/>
        <v>475754.36</v>
      </c>
    </row>
    <row r="366" spans="1:16" ht="18" x14ac:dyDescent="0.3">
      <c r="A366" s="108"/>
      <c r="B366" s="109"/>
      <c r="C366" s="109"/>
      <c r="D366" s="109"/>
      <c r="E366" s="164" t="s">
        <v>356</v>
      </c>
      <c r="F366" s="42"/>
      <c r="G366" s="5"/>
      <c r="H366" s="5"/>
      <c r="I366" s="107"/>
      <c r="J366" s="169"/>
      <c r="K366" s="207"/>
      <c r="L366" s="223"/>
      <c r="M366" s="204"/>
      <c r="N366" s="215"/>
      <c r="O366" s="223"/>
      <c r="P366" s="204"/>
    </row>
    <row r="367" spans="1:16" ht="18" x14ac:dyDescent="0.3">
      <c r="A367" s="108">
        <v>8.1349999999999998</v>
      </c>
      <c r="B367" s="109"/>
      <c r="C367" s="109"/>
      <c r="D367" s="109"/>
      <c r="E367" s="158" t="s">
        <v>357</v>
      </c>
      <c r="F367" s="42" t="s">
        <v>18</v>
      </c>
      <c r="G367" s="5">
        <v>1</v>
      </c>
      <c r="H367" s="5"/>
      <c r="I367" s="214">
        <f>ANEXO1!Z366</f>
        <v>58000</v>
      </c>
      <c r="J367" s="107">
        <f t="shared" si="58"/>
        <v>58000</v>
      </c>
      <c r="K367" s="207"/>
      <c r="L367" s="205">
        <f>'ANEXO 2'!Q367</f>
        <v>0</v>
      </c>
      <c r="M367" s="206">
        <f t="shared" si="66"/>
        <v>0</v>
      </c>
      <c r="N367" s="215"/>
      <c r="O367" s="203">
        <f t="shared" si="59"/>
        <v>58000</v>
      </c>
      <c r="P367" s="204">
        <f t="shared" ref="P367:P378" si="68">ROUND((O367*$G367),2)</f>
        <v>58000</v>
      </c>
    </row>
    <row r="368" spans="1:16" ht="18" x14ac:dyDescent="0.3">
      <c r="A368" s="108">
        <v>8.1359999999999992</v>
      </c>
      <c r="B368" s="109"/>
      <c r="C368" s="109"/>
      <c r="D368" s="109"/>
      <c r="E368" s="158" t="s">
        <v>358</v>
      </c>
      <c r="F368" s="42" t="s">
        <v>18</v>
      </c>
      <c r="G368" s="5">
        <v>1</v>
      </c>
      <c r="H368" s="5"/>
      <c r="I368" s="214">
        <f>ANEXO1!Z367</f>
        <v>80902.210000000006</v>
      </c>
      <c r="J368" s="107">
        <f t="shared" si="58"/>
        <v>80902.210000000006</v>
      </c>
      <c r="K368" s="207"/>
      <c r="L368" s="205">
        <f>'ANEXO 2'!Q368</f>
        <v>0</v>
      </c>
      <c r="M368" s="206">
        <f t="shared" si="66"/>
        <v>0</v>
      </c>
      <c r="N368" s="215"/>
      <c r="O368" s="203">
        <f t="shared" si="59"/>
        <v>80902.210000000006</v>
      </c>
      <c r="P368" s="204">
        <f t="shared" si="68"/>
        <v>80902.210000000006</v>
      </c>
    </row>
    <row r="369" spans="1:16" ht="18" x14ac:dyDescent="0.3">
      <c r="A369" s="108">
        <v>8.1370000000000005</v>
      </c>
      <c r="B369" s="109"/>
      <c r="C369" s="109"/>
      <c r="D369" s="109"/>
      <c r="E369" s="158" t="s">
        <v>359</v>
      </c>
      <c r="F369" s="42" t="s">
        <v>18</v>
      </c>
      <c r="G369" s="5">
        <v>1</v>
      </c>
      <c r="H369" s="5"/>
      <c r="I369" s="214">
        <f>ANEXO1!Z368</f>
        <v>98000</v>
      </c>
      <c r="J369" s="107">
        <f t="shared" si="58"/>
        <v>98000</v>
      </c>
      <c r="K369" s="207"/>
      <c r="L369" s="205">
        <f>'ANEXO 2'!Q369</f>
        <v>0</v>
      </c>
      <c r="M369" s="206">
        <f t="shared" si="66"/>
        <v>0</v>
      </c>
      <c r="N369" s="215"/>
      <c r="O369" s="203">
        <f t="shared" si="59"/>
        <v>98000</v>
      </c>
      <c r="P369" s="204">
        <f t="shared" si="68"/>
        <v>98000</v>
      </c>
    </row>
    <row r="370" spans="1:16" ht="18" x14ac:dyDescent="0.3">
      <c r="A370" s="108">
        <v>8.1379999999999999</v>
      </c>
      <c r="B370" s="109"/>
      <c r="C370" s="109"/>
      <c r="D370" s="109"/>
      <c r="E370" s="158" t="s">
        <v>360</v>
      </c>
      <c r="F370" s="42" t="s">
        <v>18</v>
      </c>
      <c r="G370" s="5">
        <v>1</v>
      </c>
      <c r="H370" s="5"/>
      <c r="I370" s="214">
        <f>ANEXO1!Z369</f>
        <v>62000</v>
      </c>
      <c r="J370" s="107">
        <f t="shared" si="58"/>
        <v>62000</v>
      </c>
      <c r="K370" s="207"/>
      <c r="L370" s="205">
        <f>'ANEXO 2'!Q370</f>
        <v>0</v>
      </c>
      <c r="M370" s="206">
        <f t="shared" si="66"/>
        <v>0</v>
      </c>
      <c r="N370" s="215"/>
      <c r="O370" s="203">
        <f t="shared" si="59"/>
        <v>62000</v>
      </c>
      <c r="P370" s="204">
        <f t="shared" si="68"/>
        <v>62000</v>
      </c>
    </row>
    <row r="371" spans="1:16" ht="18" x14ac:dyDescent="0.3">
      <c r="A371" s="108">
        <v>8.1389999999999993</v>
      </c>
      <c r="B371" s="109"/>
      <c r="C371" s="109"/>
      <c r="D371" s="109"/>
      <c r="E371" s="158" t="s">
        <v>361</v>
      </c>
      <c r="F371" s="42" t="s">
        <v>18</v>
      </c>
      <c r="G371" s="5">
        <v>1</v>
      </c>
      <c r="H371" s="5"/>
      <c r="I371" s="214">
        <f>ANEXO1!Z370</f>
        <v>90757.57</v>
      </c>
      <c r="J371" s="107">
        <f t="shared" si="58"/>
        <v>90757.57</v>
      </c>
      <c r="K371" s="207"/>
      <c r="L371" s="205">
        <f>'ANEXO 2'!Q371</f>
        <v>0</v>
      </c>
      <c r="M371" s="206">
        <f t="shared" si="66"/>
        <v>0</v>
      </c>
      <c r="N371" s="215"/>
      <c r="O371" s="203">
        <f t="shared" si="59"/>
        <v>90757.57</v>
      </c>
      <c r="P371" s="204">
        <f t="shared" si="68"/>
        <v>90757.57</v>
      </c>
    </row>
    <row r="372" spans="1:16" ht="18" x14ac:dyDescent="0.3">
      <c r="A372" s="165">
        <v>8.14</v>
      </c>
      <c r="B372" s="109"/>
      <c r="C372" s="109"/>
      <c r="D372" s="109"/>
      <c r="E372" s="158" t="s">
        <v>362</v>
      </c>
      <c r="F372" s="42" t="s">
        <v>18</v>
      </c>
      <c r="G372" s="5">
        <v>1</v>
      </c>
      <c r="H372" s="5"/>
      <c r="I372" s="214">
        <f>ANEXO1!Z371</f>
        <v>105000</v>
      </c>
      <c r="J372" s="107">
        <f t="shared" si="58"/>
        <v>105000</v>
      </c>
      <c r="K372" s="207"/>
      <c r="L372" s="205">
        <f>'ANEXO 2'!Q372</f>
        <v>0</v>
      </c>
      <c r="M372" s="206">
        <f t="shared" si="66"/>
        <v>0</v>
      </c>
      <c r="N372" s="215"/>
      <c r="O372" s="203">
        <f t="shared" si="59"/>
        <v>105000</v>
      </c>
      <c r="P372" s="204">
        <f t="shared" si="68"/>
        <v>105000</v>
      </c>
    </row>
    <row r="373" spans="1:16" ht="18" x14ac:dyDescent="0.3">
      <c r="A373" s="108">
        <v>8.141</v>
      </c>
      <c r="B373" s="109"/>
      <c r="C373" s="109"/>
      <c r="D373" s="109"/>
      <c r="E373" s="158" t="s">
        <v>363</v>
      </c>
      <c r="F373" s="42" t="s">
        <v>18</v>
      </c>
      <c r="G373" s="5">
        <v>1</v>
      </c>
      <c r="H373" s="5"/>
      <c r="I373" s="214">
        <f>ANEXO1!Z372</f>
        <v>75506.73</v>
      </c>
      <c r="J373" s="107">
        <f t="shared" si="58"/>
        <v>75506.73</v>
      </c>
      <c r="K373" s="207"/>
      <c r="L373" s="205">
        <f>'ANEXO 2'!Q373</f>
        <v>0</v>
      </c>
      <c r="M373" s="206">
        <f t="shared" si="66"/>
        <v>0</v>
      </c>
      <c r="N373" s="215"/>
      <c r="O373" s="203">
        <f t="shared" si="59"/>
        <v>75506.73</v>
      </c>
      <c r="P373" s="204">
        <f t="shared" si="68"/>
        <v>75506.73</v>
      </c>
    </row>
    <row r="374" spans="1:16" ht="18" x14ac:dyDescent="0.3">
      <c r="A374" s="108">
        <v>8.1419999999999995</v>
      </c>
      <c r="B374" s="109"/>
      <c r="C374" s="109"/>
      <c r="D374" s="109"/>
      <c r="E374" s="158" t="s">
        <v>364</v>
      </c>
      <c r="F374" s="42" t="s">
        <v>18</v>
      </c>
      <c r="G374" s="5">
        <v>1</v>
      </c>
      <c r="H374" s="5"/>
      <c r="I374" s="214">
        <f>ANEXO1!Z373</f>
        <v>90000</v>
      </c>
      <c r="J374" s="107">
        <f t="shared" si="58"/>
        <v>90000</v>
      </c>
      <c r="K374" s="207"/>
      <c r="L374" s="205">
        <f>'ANEXO 2'!Q374</f>
        <v>0</v>
      </c>
      <c r="M374" s="206">
        <f t="shared" si="66"/>
        <v>0</v>
      </c>
      <c r="N374" s="215"/>
      <c r="O374" s="203">
        <f t="shared" si="59"/>
        <v>90000</v>
      </c>
      <c r="P374" s="204">
        <f t="shared" si="68"/>
        <v>90000</v>
      </c>
    </row>
    <row r="375" spans="1:16" ht="18" x14ac:dyDescent="0.3">
      <c r="A375" s="108">
        <v>8.1430000000000007</v>
      </c>
      <c r="B375" s="109"/>
      <c r="C375" s="109"/>
      <c r="D375" s="109"/>
      <c r="E375" s="158" t="s">
        <v>365</v>
      </c>
      <c r="F375" s="42" t="s">
        <v>18</v>
      </c>
      <c r="G375" s="5">
        <v>1</v>
      </c>
      <c r="H375" s="5"/>
      <c r="I375" s="214">
        <f>ANEXO1!Z374</f>
        <v>118000</v>
      </c>
      <c r="J375" s="107">
        <f t="shared" si="58"/>
        <v>118000</v>
      </c>
      <c r="K375" s="207"/>
      <c r="L375" s="205">
        <f>'ANEXO 2'!Q375</f>
        <v>0</v>
      </c>
      <c r="M375" s="206">
        <f t="shared" si="66"/>
        <v>0</v>
      </c>
      <c r="N375" s="215"/>
      <c r="O375" s="203">
        <f t="shared" si="59"/>
        <v>118000</v>
      </c>
      <c r="P375" s="204">
        <f t="shared" si="68"/>
        <v>118000</v>
      </c>
    </row>
    <row r="376" spans="1:16" ht="18" x14ac:dyDescent="0.3">
      <c r="A376" s="108">
        <v>8.1439999999999895</v>
      </c>
      <c r="B376" s="109"/>
      <c r="C376" s="109"/>
      <c r="D376" s="109"/>
      <c r="E376" s="158" t="s">
        <v>366</v>
      </c>
      <c r="F376" s="42" t="s">
        <v>18</v>
      </c>
      <c r="G376" s="5">
        <v>1</v>
      </c>
      <c r="H376" s="5"/>
      <c r="I376" s="214">
        <f>ANEXO1!Z375</f>
        <v>72000</v>
      </c>
      <c r="J376" s="107">
        <f t="shared" si="58"/>
        <v>72000</v>
      </c>
      <c r="K376" s="207"/>
      <c r="L376" s="205">
        <f>'ANEXO 2'!Q376</f>
        <v>0</v>
      </c>
      <c r="M376" s="206">
        <f t="shared" si="66"/>
        <v>0</v>
      </c>
      <c r="N376" s="215"/>
      <c r="O376" s="203">
        <f t="shared" si="59"/>
        <v>72000</v>
      </c>
      <c r="P376" s="204">
        <f t="shared" si="68"/>
        <v>72000</v>
      </c>
    </row>
    <row r="377" spans="1:16" ht="18" x14ac:dyDescent="0.3">
      <c r="A377" s="108">
        <v>8.1449999999999907</v>
      </c>
      <c r="B377" s="109"/>
      <c r="C377" s="109"/>
      <c r="D377" s="109"/>
      <c r="E377" s="158" t="s">
        <v>367</v>
      </c>
      <c r="F377" s="42" t="s">
        <v>18</v>
      </c>
      <c r="G377" s="5">
        <v>1</v>
      </c>
      <c r="H377" s="5"/>
      <c r="I377" s="214">
        <f>ANEXO1!Z376</f>
        <v>98000</v>
      </c>
      <c r="J377" s="107">
        <f t="shared" si="58"/>
        <v>98000</v>
      </c>
      <c r="K377" s="207"/>
      <c r="L377" s="205">
        <f>'ANEXO 2'!Q377</f>
        <v>0</v>
      </c>
      <c r="M377" s="206">
        <f t="shared" si="66"/>
        <v>0</v>
      </c>
      <c r="N377" s="215"/>
      <c r="O377" s="203">
        <f t="shared" si="59"/>
        <v>98000</v>
      </c>
      <c r="P377" s="204">
        <f t="shared" si="68"/>
        <v>98000</v>
      </c>
    </row>
    <row r="378" spans="1:16" ht="18" x14ac:dyDescent="0.3">
      <c r="A378" s="108">
        <v>8.1459999999999901</v>
      </c>
      <c r="B378" s="109"/>
      <c r="C378" s="109"/>
      <c r="D378" s="109"/>
      <c r="E378" s="158" t="s">
        <v>368</v>
      </c>
      <c r="F378" s="42" t="s">
        <v>18</v>
      </c>
      <c r="G378" s="5">
        <v>1</v>
      </c>
      <c r="H378" s="5"/>
      <c r="I378" s="214">
        <f>ANEXO1!Z377</f>
        <v>125000</v>
      </c>
      <c r="J378" s="107">
        <f t="shared" si="58"/>
        <v>125000</v>
      </c>
      <c r="K378" s="207"/>
      <c r="L378" s="205">
        <f>'ANEXO 2'!Q378</f>
        <v>0</v>
      </c>
      <c r="M378" s="206">
        <f t="shared" si="66"/>
        <v>0</v>
      </c>
      <c r="N378" s="215"/>
      <c r="O378" s="203">
        <f t="shared" si="59"/>
        <v>125000</v>
      </c>
      <c r="P378" s="204">
        <f t="shared" si="68"/>
        <v>125000</v>
      </c>
    </row>
    <row r="379" spans="1:16" ht="18" x14ac:dyDescent="0.3">
      <c r="A379" s="108"/>
      <c r="B379" s="109"/>
      <c r="C379" s="109"/>
      <c r="D379" s="109"/>
      <c r="E379" s="164" t="s">
        <v>369</v>
      </c>
      <c r="F379" s="42"/>
      <c r="G379" s="5"/>
      <c r="H379" s="5"/>
      <c r="I379" s="169"/>
      <c r="J379" s="169"/>
      <c r="K379" s="207"/>
      <c r="L379" s="223"/>
      <c r="M379" s="204"/>
      <c r="N379" s="215"/>
      <c r="O379" s="223"/>
      <c r="P379" s="204"/>
    </row>
    <row r="380" spans="1:16" ht="54" x14ac:dyDescent="0.3">
      <c r="A380" s="108">
        <v>8.1470000000000002</v>
      </c>
      <c r="B380" s="109"/>
      <c r="C380" s="109"/>
      <c r="D380" s="109"/>
      <c r="E380" s="43" t="s">
        <v>370</v>
      </c>
      <c r="F380" s="42" t="s">
        <v>12</v>
      </c>
      <c r="G380" s="5">
        <v>1</v>
      </c>
      <c r="H380" s="5"/>
      <c r="I380" s="214">
        <f>ANEXO1!Z379</f>
        <v>59180.63</v>
      </c>
      <c r="J380" s="107">
        <f t="shared" si="58"/>
        <v>59180.63</v>
      </c>
      <c r="K380" s="207"/>
      <c r="L380" s="205">
        <f>'ANEXO 2'!Q380</f>
        <v>0</v>
      </c>
      <c r="M380" s="206">
        <f t="shared" si="66"/>
        <v>0</v>
      </c>
      <c r="N380" s="215"/>
      <c r="O380" s="203">
        <f t="shared" si="59"/>
        <v>59180.63</v>
      </c>
      <c r="P380" s="204">
        <f t="shared" ref="P380" si="69">ROUND((O380*$G380),2)</f>
        <v>59180.63</v>
      </c>
    </row>
    <row r="381" spans="1:16" x14ac:dyDescent="0.3">
      <c r="A381" s="350" t="s">
        <v>84</v>
      </c>
      <c r="B381" s="351"/>
      <c r="C381" s="351"/>
      <c r="D381" s="9"/>
      <c r="E381" s="10"/>
      <c r="F381" s="11"/>
      <c r="G381" s="5"/>
      <c r="H381" s="5"/>
      <c r="I381" s="107"/>
      <c r="J381" s="107"/>
      <c r="K381" s="207"/>
      <c r="L381" s="203"/>
      <c r="M381" s="211">
        <f>ROUND(SUM(M224:M380),2)</f>
        <v>0</v>
      </c>
      <c r="N381" s="215"/>
      <c r="O381" s="203"/>
      <c r="P381" s="211">
        <f>ROUND(SUM(P217:P380),2)</f>
        <v>607282024.71000004</v>
      </c>
    </row>
    <row r="382" spans="1:16" ht="18" x14ac:dyDescent="0.3">
      <c r="A382" s="39">
        <v>9</v>
      </c>
      <c r="B382" s="17"/>
      <c r="C382" s="17"/>
      <c r="D382" s="17"/>
      <c r="E382" s="40" t="s">
        <v>371</v>
      </c>
      <c r="F382" s="39"/>
      <c r="G382" s="5"/>
      <c r="H382" s="5"/>
      <c r="I382" s="107"/>
      <c r="J382" s="107"/>
      <c r="K382" s="207"/>
      <c r="L382" s="203"/>
      <c r="M382" s="204"/>
      <c r="N382" s="215"/>
      <c r="O382" s="203"/>
      <c r="P382" s="204"/>
    </row>
    <row r="383" spans="1:16" ht="18" x14ac:dyDescent="0.3">
      <c r="A383" s="22"/>
      <c r="B383" s="17"/>
      <c r="C383" s="17"/>
      <c r="D383" s="17"/>
      <c r="E383" s="35"/>
      <c r="F383" s="41"/>
      <c r="G383" s="5"/>
      <c r="H383" s="5"/>
      <c r="I383" s="107"/>
      <c r="J383" s="107"/>
      <c r="K383" s="207"/>
      <c r="L383" s="203"/>
      <c r="M383" s="204"/>
      <c r="N383" s="215"/>
      <c r="O383" s="203"/>
      <c r="P383" s="204"/>
    </row>
    <row r="384" spans="1:16" ht="36" x14ac:dyDescent="0.3">
      <c r="A384" s="21">
        <v>9.1</v>
      </c>
      <c r="B384" s="17"/>
      <c r="C384" s="17"/>
      <c r="D384" s="17"/>
      <c r="E384" s="4" t="s">
        <v>372</v>
      </c>
      <c r="F384" s="22" t="s">
        <v>18</v>
      </c>
      <c r="G384" s="5">
        <v>1</v>
      </c>
      <c r="H384" s="5"/>
      <c r="I384" s="214">
        <f>ANEXO1!Z383</f>
        <v>16317.92</v>
      </c>
      <c r="J384" s="107">
        <f t="shared" si="58"/>
        <v>16317.92</v>
      </c>
      <c r="K384" s="207"/>
      <c r="L384" s="203">
        <f>'ANEXO 2'!Q384</f>
        <v>19416.73</v>
      </c>
      <c r="M384" s="204">
        <f t="shared" ref="M384:M406" si="70">ROUND((L384*$G384),2)</f>
        <v>19416.73</v>
      </c>
      <c r="N384" s="215"/>
      <c r="O384" s="203">
        <f>I384</f>
        <v>16317.92</v>
      </c>
      <c r="P384" s="204">
        <f t="shared" ref="P384:P406" si="71">ROUND((O384*$G384),2)</f>
        <v>16317.92</v>
      </c>
    </row>
    <row r="385" spans="1:16" ht="54" x14ac:dyDescent="0.3">
      <c r="A385" s="21">
        <v>9.1999999999999993</v>
      </c>
      <c r="B385" s="17"/>
      <c r="C385" s="17"/>
      <c r="D385" s="17"/>
      <c r="E385" s="4" t="s">
        <v>373</v>
      </c>
      <c r="F385" s="22" t="s">
        <v>16</v>
      </c>
      <c r="G385" s="5">
        <v>1</v>
      </c>
      <c r="H385" s="5"/>
      <c r="I385" s="214">
        <f>ANEXO1!Z384</f>
        <v>15861.73</v>
      </c>
      <c r="J385" s="107">
        <f t="shared" si="58"/>
        <v>15861.73</v>
      </c>
      <c r="K385" s="207"/>
      <c r="L385" s="203">
        <f>'ANEXO 2'!Q385</f>
        <v>18873.900000000001</v>
      </c>
      <c r="M385" s="204">
        <f t="shared" si="70"/>
        <v>18873.900000000001</v>
      </c>
      <c r="N385" s="215"/>
      <c r="O385" s="203">
        <f t="shared" ref="O385:O386" si="72">I385</f>
        <v>15861.73</v>
      </c>
      <c r="P385" s="204">
        <f t="shared" si="71"/>
        <v>15861.73</v>
      </c>
    </row>
    <row r="386" spans="1:16" ht="54" x14ac:dyDescent="0.3">
      <c r="A386" s="21">
        <v>9.3000000000000007</v>
      </c>
      <c r="B386" s="17"/>
      <c r="C386" s="17"/>
      <c r="D386" s="17"/>
      <c r="E386" s="4" t="s">
        <v>374</v>
      </c>
      <c r="F386" s="22" t="s">
        <v>16</v>
      </c>
      <c r="G386" s="5">
        <v>1</v>
      </c>
      <c r="H386" s="5"/>
      <c r="I386" s="214">
        <f>ANEXO1!Z385</f>
        <v>16892.8</v>
      </c>
      <c r="J386" s="107">
        <f t="shared" si="58"/>
        <v>16892.8</v>
      </c>
      <c r="K386" s="207"/>
      <c r="L386" s="203">
        <f>'ANEXO 2'!Q386</f>
        <v>20100.78</v>
      </c>
      <c r="M386" s="204">
        <f t="shared" si="70"/>
        <v>20100.78</v>
      </c>
      <c r="N386" s="215"/>
      <c r="O386" s="203">
        <f t="shared" si="72"/>
        <v>16892.8</v>
      </c>
      <c r="P386" s="204">
        <f t="shared" si="71"/>
        <v>16892.8</v>
      </c>
    </row>
    <row r="387" spans="1:16" ht="54" x14ac:dyDescent="0.3">
      <c r="A387" s="21">
        <v>9.4</v>
      </c>
      <c r="B387" s="17"/>
      <c r="C387" s="17"/>
      <c r="D387" s="17"/>
      <c r="E387" s="4" t="s">
        <v>375</v>
      </c>
      <c r="F387" s="22" t="s">
        <v>16</v>
      </c>
      <c r="G387" s="5">
        <v>1</v>
      </c>
      <c r="H387" s="5"/>
      <c r="I387" s="218">
        <f>ANEXO1!Z386</f>
        <v>16690.21</v>
      </c>
      <c r="J387" s="107">
        <f t="shared" si="58"/>
        <v>16690.21</v>
      </c>
      <c r="K387" s="207"/>
      <c r="L387" s="203">
        <f>'ANEXO 2'!Q387</f>
        <v>16167.12</v>
      </c>
      <c r="M387" s="204">
        <f t="shared" si="70"/>
        <v>16167.12</v>
      </c>
      <c r="N387" s="215"/>
      <c r="O387" s="203">
        <f>ROUND(AVERAGE(I387,L387),2)</f>
        <v>16428.669999999998</v>
      </c>
      <c r="P387" s="204">
        <f t="shared" si="71"/>
        <v>16428.669999999998</v>
      </c>
    </row>
    <row r="388" spans="1:16" ht="54" x14ac:dyDescent="0.3">
      <c r="A388" s="21">
        <v>9.5</v>
      </c>
      <c r="B388" s="17"/>
      <c r="C388" s="17"/>
      <c r="D388" s="17"/>
      <c r="E388" s="4" t="s">
        <v>376</v>
      </c>
      <c r="F388" s="22" t="s">
        <v>16</v>
      </c>
      <c r="G388" s="5">
        <v>1</v>
      </c>
      <c r="H388" s="5"/>
      <c r="I388" s="218">
        <f>ANEXO1!Z387</f>
        <v>17691.48</v>
      </c>
      <c r="J388" s="107">
        <f t="shared" si="58"/>
        <v>17691.48</v>
      </c>
      <c r="K388" s="207"/>
      <c r="L388" s="203">
        <f>'ANEXO 2'!Q388</f>
        <v>16565.78</v>
      </c>
      <c r="M388" s="204">
        <f t="shared" si="70"/>
        <v>16565.78</v>
      </c>
      <c r="N388" s="215"/>
      <c r="O388" s="203">
        <f>ROUND(AVERAGE(I388,L388),2)</f>
        <v>17128.63</v>
      </c>
      <c r="P388" s="204">
        <f t="shared" si="71"/>
        <v>17128.63</v>
      </c>
    </row>
    <row r="389" spans="1:16" ht="54" x14ac:dyDescent="0.3">
      <c r="A389" s="21">
        <v>9.6</v>
      </c>
      <c r="B389" s="17"/>
      <c r="C389" s="17"/>
      <c r="D389" s="17"/>
      <c r="E389" s="4" t="s">
        <v>377</v>
      </c>
      <c r="F389" s="22" t="s">
        <v>16</v>
      </c>
      <c r="G389" s="5">
        <v>1</v>
      </c>
      <c r="H389" s="5"/>
      <c r="I389" s="214">
        <f>ANEXO1!Z388</f>
        <v>13754.46</v>
      </c>
      <c r="J389" s="107">
        <f t="shared" si="58"/>
        <v>13754.46</v>
      </c>
      <c r="K389" s="207"/>
      <c r="L389" s="203">
        <f>'ANEXO 2'!Q389</f>
        <v>14484.21</v>
      </c>
      <c r="M389" s="204">
        <f t="shared" si="70"/>
        <v>14484.21</v>
      </c>
      <c r="N389" s="215"/>
      <c r="O389" s="203">
        <f t="shared" ref="O389:O395" si="73">I389</f>
        <v>13754.46</v>
      </c>
      <c r="P389" s="204">
        <f t="shared" si="71"/>
        <v>13754.46</v>
      </c>
    </row>
    <row r="390" spans="1:16" ht="72" x14ac:dyDescent="0.3">
      <c r="A390" s="21">
        <v>9.6999999999999993</v>
      </c>
      <c r="B390" s="17"/>
      <c r="C390" s="17"/>
      <c r="D390" s="17"/>
      <c r="E390" s="4" t="s">
        <v>378</v>
      </c>
      <c r="F390" s="22" t="s">
        <v>18</v>
      </c>
      <c r="G390" s="5">
        <v>1</v>
      </c>
      <c r="H390" s="5"/>
      <c r="I390" s="214">
        <f>ANEXO1!Z389</f>
        <v>124615.55</v>
      </c>
      <c r="J390" s="107">
        <f t="shared" si="58"/>
        <v>124615.55</v>
      </c>
      <c r="K390" s="207"/>
      <c r="L390" s="203">
        <f>'ANEXO 2'!Q390</f>
        <v>142622.25</v>
      </c>
      <c r="M390" s="204">
        <f t="shared" si="70"/>
        <v>142622.25</v>
      </c>
      <c r="N390" s="215"/>
      <c r="O390" s="203">
        <f t="shared" si="73"/>
        <v>124615.55</v>
      </c>
      <c r="P390" s="204">
        <f t="shared" si="71"/>
        <v>124615.55</v>
      </c>
    </row>
    <row r="391" spans="1:16" ht="54" x14ac:dyDescent="0.3">
      <c r="A391" s="21">
        <v>9.8000000000000007</v>
      </c>
      <c r="B391" s="17"/>
      <c r="C391" s="17"/>
      <c r="D391" s="17"/>
      <c r="E391" s="4" t="s">
        <v>379</v>
      </c>
      <c r="F391" s="22" t="s">
        <v>18</v>
      </c>
      <c r="G391" s="5">
        <v>1</v>
      </c>
      <c r="H391" s="5"/>
      <c r="I391" s="214">
        <f>ANEXO1!Z390</f>
        <v>136802.78</v>
      </c>
      <c r="J391" s="107">
        <f t="shared" si="58"/>
        <v>136802.78</v>
      </c>
      <c r="K391" s="207"/>
      <c r="L391" s="203">
        <f>'ANEXO 2'!Q391</f>
        <v>162781.87</v>
      </c>
      <c r="M391" s="204">
        <f t="shared" si="70"/>
        <v>162781.87</v>
      </c>
      <c r="N391" s="215"/>
      <c r="O391" s="203">
        <f t="shared" si="73"/>
        <v>136802.78</v>
      </c>
      <c r="P391" s="204">
        <f t="shared" si="71"/>
        <v>136802.78</v>
      </c>
    </row>
    <row r="392" spans="1:16" ht="36" x14ac:dyDescent="0.3">
      <c r="A392" s="21">
        <v>9.9</v>
      </c>
      <c r="B392" s="17"/>
      <c r="C392" s="17"/>
      <c r="D392" s="17"/>
      <c r="E392" s="4" t="s">
        <v>380</v>
      </c>
      <c r="F392" s="22" t="s">
        <v>16</v>
      </c>
      <c r="G392" s="5">
        <v>1</v>
      </c>
      <c r="H392" s="5"/>
      <c r="I392" s="218">
        <f>ANEXO1!Z391</f>
        <v>13677.94</v>
      </c>
      <c r="J392" s="107">
        <f t="shared" si="58"/>
        <v>13677.94</v>
      </c>
      <c r="K392" s="207"/>
      <c r="L392" s="203">
        <f>'ANEXO 2'!Q392</f>
        <v>12264.36</v>
      </c>
      <c r="M392" s="204">
        <f t="shared" si="70"/>
        <v>12264.36</v>
      </c>
      <c r="N392" s="215"/>
      <c r="O392" s="203">
        <f>ROUND(AVERAGE(I392,L392),2)</f>
        <v>12971.15</v>
      </c>
      <c r="P392" s="204">
        <f t="shared" si="71"/>
        <v>12971.15</v>
      </c>
    </row>
    <row r="393" spans="1:16" ht="90" x14ac:dyDescent="0.3">
      <c r="A393" s="151">
        <v>9.1</v>
      </c>
      <c r="B393" s="109"/>
      <c r="C393" s="109"/>
      <c r="D393" s="109"/>
      <c r="E393" s="43" t="s">
        <v>381</v>
      </c>
      <c r="F393" s="22" t="s">
        <v>18</v>
      </c>
      <c r="G393" s="5">
        <v>1</v>
      </c>
      <c r="H393" s="5"/>
      <c r="I393" s="214">
        <f>ANEXO1!Z392</f>
        <v>95000</v>
      </c>
      <c r="J393" s="107">
        <f t="shared" si="58"/>
        <v>95000</v>
      </c>
      <c r="K393" s="207"/>
      <c r="L393" s="203">
        <f>'ANEXO 2'!Q393</f>
        <v>109281.79</v>
      </c>
      <c r="M393" s="204">
        <f t="shared" si="70"/>
        <v>109281.79</v>
      </c>
      <c r="N393" s="215"/>
      <c r="O393" s="203">
        <f>I393</f>
        <v>95000</v>
      </c>
      <c r="P393" s="204">
        <f t="shared" si="71"/>
        <v>95000</v>
      </c>
    </row>
    <row r="394" spans="1:16" ht="90" x14ac:dyDescent="0.3">
      <c r="A394" s="108">
        <v>9.11</v>
      </c>
      <c r="B394" s="109"/>
      <c r="C394" s="109"/>
      <c r="D394" s="109"/>
      <c r="E394" s="43" t="s">
        <v>382</v>
      </c>
      <c r="F394" s="22" t="s">
        <v>18</v>
      </c>
      <c r="G394" s="5">
        <v>1</v>
      </c>
      <c r="H394" s="5"/>
      <c r="I394" s="107">
        <f>ANEXO1!Z393</f>
        <v>75000</v>
      </c>
      <c r="J394" s="107">
        <f t="shared" si="58"/>
        <v>75000</v>
      </c>
      <c r="K394" s="207"/>
      <c r="L394" s="205">
        <f>'ANEXO 2'!Q394</f>
        <v>0</v>
      </c>
      <c r="M394" s="206">
        <f t="shared" si="70"/>
        <v>0</v>
      </c>
      <c r="N394" s="215"/>
      <c r="O394" s="203">
        <f>I394</f>
        <v>75000</v>
      </c>
      <c r="P394" s="204">
        <f t="shared" si="71"/>
        <v>75000</v>
      </c>
    </row>
    <row r="395" spans="1:16" ht="90" x14ac:dyDescent="0.3">
      <c r="A395" s="151">
        <v>9.1199999999999992</v>
      </c>
      <c r="B395" s="109"/>
      <c r="C395" s="109"/>
      <c r="D395" s="109"/>
      <c r="E395" s="43" t="s">
        <v>383</v>
      </c>
      <c r="F395" s="22" t="s">
        <v>18</v>
      </c>
      <c r="G395" s="5">
        <v>1</v>
      </c>
      <c r="H395" s="5"/>
      <c r="I395" s="214">
        <f>ANEXO1!Z394</f>
        <v>165000</v>
      </c>
      <c r="J395" s="107">
        <f t="shared" si="58"/>
        <v>165000</v>
      </c>
      <c r="K395" s="207"/>
      <c r="L395" s="203">
        <f>'ANEXO 2'!Q395</f>
        <v>194048.11</v>
      </c>
      <c r="M395" s="204">
        <f t="shared" si="70"/>
        <v>194048.11</v>
      </c>
      <c r="N395" s="215"/>
      <c r="O395" s="203">
        <f t="shared" si="73"/>
        <v>165000</v>
      </c>
      <c r="P395" s="204">
        <f t="shared" si="71"/>
        <v>165000</v>
      </c>
    </row>
    <row r="396" spans="1:16" ht="72" x14ac:dyDescent="0.3">
      <c r="A396" s="108">
        <v>9.1300000000000008</v>
      </c>
      <c r="B396" s="109"/>
      <c r="C396" s="109"/>
      <c r="D396" s="109"/>
      <c r="E396" s="43" t="s">
        <v>384</v>
      </c>
      <c r="F396" s="22" t="s">
        <v>18</v>
      </c>
      <c r="G396" s="5">
        <v>1</v>
      </c>
      <c r="H396" s="5"/>
      <c r="I396" s="218">
        <f>ANEXO1!Z395</f>
        <v>120000</v>
      </c>
      <c r="J396" s="107">
        <f t="shared" ref="J396:J458" si="74">I396</f>
        <v>120000</v>
      </c>
      <c r="K396" s="207"/>
      <c r="L396" s="203">
        <f>'ANEXO 2'!Q396</f>
        <v>114845.4</v>
      </c>
      <c r="M396" s="204">
        <f t="shared" si="70"/>
        <v>114845.4</v>
      </c>
      <c r="N396" s="215"/>
      <c r="O396" s="203">
        <f>ROUND(AVERAGE(I396,L396),2)</f>
        <v>117422.7</v>
      </c>
      <c r="P396" s="204">
        <f t="shared" si="71"/>
        <v>117422.7</v>
      </c>
    </row>
    <row r="397" spans="1:16" ht="36" x14ac:dyDescent="0.3">
      <c r="A397" s="151">
        <v>9.14</v>
      </c>
      <c r="B397" s="109"/>
      <c r="C397" s="109"/>
      <c r="D397" s="109"/>
      <c r="E397" s="43" t="s">
        <v>385</v>
      </c>
      <c r="F397" s="22" t="s">
        <v>18</v>
      </c>
      <c r="G397" s="5">
        <v>1</v>
      </c>
      <c r="H397" s="5"/>
      <c r="I397" s="214">
        <f>ANEXO1!Z396</f>
        <v>59061.760000000002</v>
      </c>
      <c r="J397" s="107">
        <f t="shared" si="74"/>
        <v>59061.760000000002</v>
      </c>
      <c r="K397" s="207"/>
      <c r="L397" s="203">
        <f>'ANEXO 2'!Q397</f>
        <v>70277.69</v>
      </c>
      <c r="M397" s="204">
        <f t="shared" si="70"/>
        <v>70277.69</v>
      </c>
      <c r="N397" s="215"/>
      <c r="O397" s="203">
        <f>I397</f>
        <v>59061.760000000002</v>
      </c>
      <c r="P397" s="204">
        <f t="shared" si="71"/>
        <v>59061.760000000002</v>
      </c>
    </row>
    <row r="398" spans="1:16" ht="36" x14ac:dyDescent="0.3">
      <c r="A398" s="108">
        <v>9.15</v>
      </c>
      <c r="B398" s="109"/>
      <c r="C398" s="109"/>
      <c r="D398" s="109"/>
      <c r="E398" s="43" t="s">
        <v>386</v>
      </c>
      <c r="F398" s="22" t="s">
        <v>16</v>
      </c>
      <c r="G398" s="5">
        <v>1</v>
      </c>
      <c r="H398" s="5"/>
      <c r="I398" s="214">
        <f>ANEXO1!Z397</f>
        <v>150622.26999999999</v>
      </c>
      <c r="J398" s="107">
        <f t="shared" si="74"/>
        <v>150622.26999999999</v>
      </c>
      <c r="K398" s="207"/>
      <c r="L398" s="205">
        <f>'ANEXO 2'!Q398</f>
        <v>0</v>
      </c>
      <c r="M398" s="206">
        <f t="shared" si="70"/>
        <v>0</v>
      </c>
      <c r="N398" s="215"/>
      <c r="O398" s="203">
        <f>I398</f>
        <v>150622.26999999999</v>
      </c>
      <c r="P398" s="204">
        <f t="shared" si="71"/>
        <v>150622.26999999999</v>
      </c>
    </row>
    <row r="399" spans="1:16" ht="42.75" customHeight="1" x14ac:dyDescent="0.3">
      <c r="A399" s="151">
        <v>9.16</v>
      </c>
      <c r="B399" s="109"/>
      <c r="C399" s="109"/>
      <c r="D399" s="109"/>
      <c r="E399" s="43" t="s">
        <v>387</v>
      </c>
      <c r="F399" s="22" t="s">
        <v>18</v>
      </c>
      <c r="G399" s="5">
        <v>1</v>
      </c>
      <c r="H399" s="5"/>
      <c r="I399" s="218">
        <f>ANEXO1!Z398</f>
        <v>135993</v>
      </c>
      <c r="J399" s="107">
        <f t="shared" si="74"/>
        <v>135993</v>
      </c>
      <c r="K399" s="207"/>
      <c r="L399" s="203">
        <f>'ANEXO 2'!Q399</f>
        <v>95446.32</v>
      </c>
      <c r="M399" s="204">
        <f t="shared" si="70"/>
        <v>95446.32</v>
      </c>
      <c r="N399" s="215"/>
      <c r="O399" s="203">
        <f>ROUND(AVERAGE(I399,L399),2)</f>
        <v>115719.66</v>
      </c>
      <c r="P399" s="204">
        <f t="shared" si="71"/>
        <v>115719.66</v>
      </c>
    </row>
    <row r="400" spans="1:16" ht="54" x14ac:dyDescent="0.3">
      <c r="A400" s="151">
        <v>9.17</v>
      </c>
      <c r="B400" s="109"/>
      <c r="C400" s="109"/>
      <c r="D400" s="109"/>
      <c r="E400" s="43" t="s">
        <v>388</v>
      </c>
      <c r="F400" s="22" t="s">
        <v>18</v>
      </c>
      <c r="G400" s="5">
        <v>1</v>
      </c>
      <c r="H400" s="5"/>
      <c r="I400" s="214">
        <f>ANEXO1!Z399</f>
        <v>309913.45</v>
      </c>
      <c r="J400" s="107">
        <f t="shared" si="74"/>
        <v>309913.45</v>
      </c>
      <c r="K400" s="207"/>
      <c r="L400" s="203">
        <f>'ANEXO 2'!Q400</f>
        <v>2533580.48</v>
      </c>
      <c r="M400" s="204">
        <f t="shared" si="70"/>
        <v>2533580.48</v>
      </c>
      <c r="N400" s="215"/>
      <c r="O400" s="203">
        <f>I400</f>
        <v>309913.45</v>
      </c>
      <c r="P400" s="204">
        <f t="shared" si="71"/>
        <v>309913.45</v>
      </c>
    </row>
    <row r="401" spans="1:16" ht="36" x14ac:dyDescent="0.3">
      <c r="A401" s="108">
        <v>9.18</v>
      </c>
      <c r="B401" s="109"/>
      <c r="C401" s="109"/>
      <c r="D401" s="109"/>
      <c r="E401" s="43" t="s">
        <v>389</v>
      </c>
      <c r="F401" s="22" t="s">
        <v>18</v>
      </c>
      <c r="G401" s="5">
        <v>1</v>
      </c>
      <c r="H401" s="5"/>
      <c r="I401" s="214">
        <f>ANEXO1!Z400</f>
        <v>259623</v>
      </c>
      <c r="J401" s="107">
        <f t="shared" si="74"/>
        <v>259623</v>
      </c>
      <c r="K401" s="207"/>
      <c r="L401" s="205">
        <f>'ANEXO 2'!Q401</f>
        <v>0</v>
      </c>
      <c r="M401" s="206">
        <f t="shared" si="70"/>
        <v>0</v>
      </c>
      <c r="N401" s="215"/>
      <c r="O401" s="203">
        <f>I401</f>
        <v>259623</v>
      </c>
      <c r="P401" s="204">
        <f t="shared" si="71"/>
        <v>259623</v>
      </c>
    </row>
    <row r="402" spans="1:16" ht="36" x14ac:dyDescent="0.3">
      <c r="A402" s="151">
        <v>9.19</v>
      </c>
      <c r="B402" s="109"/>
      <c r="C402" s="109"/>
      <c r="D402" s="109"/>
      <c r="E402" s="43" t="s">
        <v>390</v>
      </c>
      <c r="F402" s="22" t="s">
        <v>16</v>
      </c>
      <c r="G402" s="5">
        <v>1</v>
      </c>
      <c r="H402" s="5"/>
      <c r="I402" s="214">
        <f>ANEXO1!Z401</f>
        <v>96000</v>
      </c>
      <c r="J402" s="107">
        <f t="shared" si="74"/>
        <v>96000</v>
      </c>
      <c r="K402" s="207"/>
      <c r="L402" s="205">
        <f>'ANEXO 2'!Q402</f>
        <v>0</v>
      </c>
      <c r="M402" s="206">
        <f t="shared" si="70"/>
        <v>0</v>
      </c>
      <c r="N402" s="215"/>
      <c r="O402" s="203">
        <f t="shared" ref="O402:O406" si="75">I402</f>
        <v>96000</v>
      </c>
      <c r="P402" s="204">
        <f t="shared" si="71"/>
        <v>96000</v>
      </c>
    </row>
    <row r="403" spans="1:16" ht="36" x14ac:dyDescent="0.3">
      <c r="A403" s="151">
        <v>9.1999999999999993</v>
      </c>
      <c r="B403" s="109"/>
      <c r="C403" s="109"/>
      <c r="D403" s="109"/>
      <c r="E403" s="43" t="s">
        <v>391</v>
      </c>
      <c r="F403" s="22" t="s">
        <v>18</v>
      </c>
      <c r="G403" s="5">
        <v>1</v>
      </c>
      <c r="H403" s="5"/>
      <c r="I403" s="214">
        <f>ANEXO1!Z402</f>
        <v>429715.7</v>
      </c>
      <c r="J403" s="107">
        <f t="shared" si="74"/>
        <v>429715.7</v>
      </c>
      <c r="K403" s="207"/>
      <c r="L403" s="205">
        <f>'ANEXO 2'!Q403</f>
        <v>0</v>
      </c>
      <c r="M403" s="206">
        <f t="shared" si="70"/>
        <v>0</v>
      </c>
      <c r="N403" s="215"/>
      <c r="O403" s="203">
        <f t="shared" si="75"/>
        <v>429715.7</v>
      </c>
      <c r="P403" s="204">
        <f t="shared" si="71"/>
        <v>429715.7</v>
      </c>
    </row>
    <row r="404" spans="1:16" ht="36" x14ac:dyDescent="0.3">
      <c r="A404" s="151">
        <v>9.2100000000000009</v>
      </c>
      <c r="B404" s="109"/>
      <c r="C404" s="109"/>
      <c r="D404" s="109"/>
      <c r="E404" s="43" t="s">
        <v>392</v>
      </c>
      <c r="F404" s="22" t="s">
        <v>18</v>
      </c>
      <c r="G404" s="5">
        <v>1</v>
      </c>
      <c r="H404" s="5"/>
      <c r="I404" s="214">
        <f>ANEXO1!Z403</f>
        <v>464385.5</v>
      </c>
      <c r="J404" s="107">
        <f t="shared" si="74"/>
        <v>464385.5</v>
      </c>
      <c r="K404" s="207"/>
      <c r="L404" s="205">
        <f>'ANEXO 2'!Q404</f>
        <v>0</v>
      </c>
      <c r="M404" s="206">
        <f t="shared" si="70"/>
        <v>0</v>
      </c>
      <c r="N404" s="215"/>
      <c r="O404" s="203">
        <f t="shared" si="75"/>
        <v>464385.5</v>
      </c>
      <c r="P404" s="204">
        <f t="shared" si="71"/>
        <v>464385.5</v>
      </c>
    </row>
    <row r="405" spans="1:16" ht="36" x14ac:dyDescent="0.3">
      <c r="A405" s="108">
        <v>9.2200000000000006</v>
      </c>
      <c r="B405" s="109"/>
      <c r="C405" s="109"/>
      <c r="D405" s="109"/>
      <c r="E405" s="43" t="s">
        <v>393</v>
      </c>
      <c r="F405" s="22" t="s">
        <v>18</v>
      </c>
      <c r="G405" s="5">
        <v>1</v>
      </c>
      <c r="H405" s="5"/>
      <c r="I405" s="214">
        <f>ANEXO1!Z404</f>
        <v>557425.03</v>
      </c>
      <c r="J405" s="107">
        <f t="shared" si="74"/>
        <v>557425.03</v>
      </c>
      <c r="K405" s="207"/>
      <c r="L405" s="205">
        <f>'ANEXO 2'!Q405</f>
        <v>0</v>
      </c>
      <c r="M405" s="206">
        <f t="shared" si="70"/>
        <v>0</v>
      </c>
      <c r="N405" s="215"/>
      <c r="O405" s="203">
        <f t="shared" si="75"/>
        <v>557425.03</v>
      </c>
      <c r="P405" s="204">
        <f t="shared" si="71"/>
        <v>557425.03</v>
      </c>
    </row>
    <row r="406" spans="1:16" ht="36" x14ac:dyDescent="0.3">
      <c r="A406" s="108">
        <v>9.23</v>
      </c>
      <c r="B406" s="109"/>
      <c r="C406" s="109"/>
      <c r="D406" s="109"/>
      <c r="E406" s="43" t="s">
        <v>394</v>
      </c>
      <c r="F406" s="22" t="s">
        <v>18</v>
      </c>
      <c r="G406" s="5">
        <v>1</v>
      </c>
      <c r="H406" s="5"/>
      <c r="I406" s="214">
        <f>ANEXO1!Z405</f>
        <v>632641.57999999996</v>
      </c>
      <c r="J406" s="107">
        <f t="shared" si="74"/>
        <v>632641.57999999996</v>
      </c>
      <c r="K406" s="207"/>
      <c r="L406" s="205">
        <f>'ANEXO 2'!Q406</f>
        <v>0</v>
      </c>
      <c r="M406" s="206">
        <f t="shared" si="70"/>
        <v>0</v>
      </c>
      <c r="N406" s="215"/>
      <c r="O406" s="203">
        <f t="shared" si="75"/>
        <v>632641.57999999996</v>
      </c>
      <c r="P406" s="204">
        <f t="shared" si="71"/>
        <v>632641.57999999996</v>
      </c>
    </row>
    <row r="407" spans="1:16" x14ac:dyDescent="0.3">
      <c r="A407" s="350" t="s">
        <v>84</v>
      </c>
      <c r="B407" s="351"/>
      <c r="C407" s="351"/>
      <c r="D407" s="9"/>
      <c r="E407" s="10"/>
      <c r="F407" s="11"/>
      <c r="G407" s="5"/>
      <c r="H407" s="5"/>
      <c r="I407" s="107"/>
      <c r="J407" s="107"/>
      <c r="K407" s="207"/>
      <c r="L407" s="203"/>
      <c r="M407" s="211">
        <f>ROUND(SUM(M384:M406),2)</f>
        <v>3540756.79</v>
      </c>
      <c r="N407" s="215"/>
      <c r="O407" s="203"/>
      <c r="P407" s="211">
        <f>ROUND(SUM(P384:P406),2)</f>
        <v>3898304.34</v>
      </c>
    </row>
    <row r="408" spans="1:16" ht="18" x14ac:dyDescent="0.3">
      <c r="A408" s="39">
        <v>10</v>
      </c>
      <c r="B408" s="17"/>
      <c r="C408" s="17"/>
      <c r="D408" s="17"/>
      <c r="E408" s="40" t="s">
        <v>395</v>
      </c>
      <c r="F408" s="39"/>
      <c r="G408" s="5"/>
      <c r="H408" s="5"/>
      <c r="I408" s="107"/>
      <c r="J408" s="107"/>
      <c r="K408" s="207"/>
      <c r="L408" s="203"/>
      <c r="M408" s="204"/>
      <c r="N408" s="215"/>
      <c r="O408" s="203"/>
      <c r="P408" s="204"/>
    </row>
    <row r="409" spans="1:16" ht="18" x14ac:dyDescent="0.3">
      <c r="A409" s="22"/>
      <c r="B409" s="17"/>
      <c r="C409" s="17"/>
      <c r="D409" s="17"/>
      <c r="E409" s="35"/>
      <c r="F409" s="41"/>
      <c r="G409" s="5"/>
      <c r="H409" s="5"/>
      <c r="I409" s="107"/>
      <c r="J409" s="107"/>
      <c r="K409" s="207"/>
      <c r="L409" s="203"/>
      <c r="M409" s="204"/>
      <c r="N409" s="215"/>
      <c r="O409" s="203"/>
      <c r="P409" s="204"/>
    </row>
    <row r="410" spans="1:16" ht="36" x14ac:dyDescent="0.3">
      <c r="A410" s="21">
        <v>10.1</v>
      </c>
      <c r="B410" s="17"/>
      <c r="C410" s="17"/>
      <c r="D410" s="17"/>
      <c r="E410" s="4" t="s">
        <v>396</v>
      </c>
      <c r="F410" s="22" t="s">
        <v>18</v>
      </c>
      <c r="G410" s="5">
        <v>1</v>
      </c>
      <c r="H410" s="5"/>
      <c r="I410" s="214">
        <f>ANEXO1!Z409</f>
        <v>79220.210000000006</v>
      </c>
      <c r="J410" s="107">
        <f t="shared" si="74"/>
        <v>79220.210000000006</v>
      </c>
      <c r="K410" s="207"/>
      <c r="L410" s="203">
        <f>'ANEXO 2'!Q410</f>
        <v>120038.29</v>
      </c>
      <c r="M410" s="204">
        <f t="shared" ref="M410:M415" si="76">ROUND((L410*$G410),2)</f>
        <v>120038.29</v>
      </c>
      <c r="N410" s="215"/>
      <c r="O410" s="203">
        <f>I410</f>
        <v>79220.210000000006</v>
      </c>
      <c r="P410" s="204">
        <f t="shared" ref="P410:P415" si="77">ROUND((O410*$G410),2)</f>
        <v>79220.210000000006</v>
      </c>
    </row>
    <row r="411" spans="1:16" ht="36" x14ac:dyDescent="0.3">
      <c r="A411" s="21">
        <v>10.199999999999999</v>
      </c>
      <c r="B411" s="17"/>
      <c r="C411" s="17"/>
      <c r="D411" s="17"/>
      <c r="E411" s="4" t="s">
        <v>397</v>
      </c>
      <c r="F411" s="22" t="s">
        <v>18</v>
      </c>
      <c r="G411" s="5">
        <v>1</v>
      </c>
      <c r="H411" s="5"/>
      <c r="I411" s="214">
        <f>ANEXO1!Z410</f>
        <v>78000</v>
      </c>
      <c r="J411" s="107">
        <f t="shared" si="74"/>
        <v>78000</v>
      </c>
      <c r="K411" s="207"/>
      <c r="L411" s="203">
        <f>'ANEXO 2'!Q411</f>
        <v>109902.58</v>
      </c>
      <c r="M411" s="204">
        <f t="shared" si="76"/>
        <v>109902.58</v>
      </c>
      <c r="N411" s="215"/>
      <c r="O411" s="203">
        <f t="shared" ref="O411:O415" si="78">I411</f>
        <v>78000</v>
      </c>
      <c r="P411" s="204">
        <f t="shared" si="77"/>
        <v>78000</v>
      </c>
    </row>
    <row r="412" spans="1:16" ht="36" x14ac:dyDescent="0.3">
      <c r="A412" s="108">
        <v>10.3</v>
      </c>
      <c r="B412" s="109"/>
      <c r="C412" s="109"/>
      <c r="D412" s="109"/>
      <c r="E412" s="43" t="s">
        <v>398</v>
      </c>
      <c r="F412" s="22" t="s">
        <v>18</v>
      </c>
      <c r="G412" s="5">
        <v>1</v>
      </c>
      <c r="H412" s="5"/>
      <c r="I412" s="214">
        <f>ANEXO1!Z411</f>
        <v>92311.62</v>
      </c>
      <c r="J412" s="107">
        <f t="shared" si="74"/>
        <v>92311.62</v>
      </c>
      <c r="K412" s="207"/>
      <c r="L412" s="203">
        <f>'ANEXO 2'!Q412</f>
        <v>135942.09</v>
      </c>
      <c r="M412" s="204">
        <f t="shared" si="76"/>
        <v>135942.09</v>
      </c>
      <c r="N412" s="215"/>
      <c r="O412" s="203">
        <f t="shared" si="78"/>
        <v>92311.62</v>
      </c>
      <c r="P412" s="204">
        <f t="shared" si="77"/>
        <v>92311.62</v>
      </c>
    </row>
    <row r="413" spans="1:16" ht="18" x14ac:dyDescent="0.3">
      <c r="A413" s="108">
        <v>10.4</v>
      </c>
      <c r="B413" s="109"/>
      <c r="C413" s="109"/>
      <c r="D413" s="109"/>
      <c r="E413" s="43" t="s">
        <v>399</v>
      </c>
      <c r="F413" s="22" t="s">
        <v>18</v>
      </c>
      <c r="G413" s="5">
        <v>1</v>
      </c>
      <c r="H413" s="5"/>
      <c r="I413" s="214">
        <f>ANEXO1!Z412</f>
        <v>33929.18</v>
      </c>
      <c r="J413" s="107">
        <f t="shared" si="74"/>
        <v>33929.18</v>
      </c>
      <c r="K413" s="207"/>
      <c r="L413" s="205">
        <f>'ANEXO 2'!Q413</f>
        <v>0</v>
      </c>
      <c r="M413" s="206">
        <f t="shared" si="76"/>
        <v>0</v>
      </c>
      <c r="N413" s="215"/>
      <c r="O413" s="203">
        <f t="shared" si="78"/>
        <v>33929.18</v>
      </c>
      <c r="P413" s="204">
        <f t="shared" si="77"/>
        <v>33929.18</v>
      </c>
    </row>
    <row r="414" spans="1:16" ht="18" x14ac:dyDescent="0.3">
      <c r="A414" s="108">
        <v>10.5</v>
      </c>
      <c r="B414" s="109"/>
      <c r="C414" s="109"/>
      <c r="D414" s="109"/>
      <c r="E414" s="43" t="s">
        <v>400</v>
      </c>
      <c r="F414" s="22" t="s">
        <v>18</v>
      </c>
      <c r="G414" s="5">
        <v>1</v>
      </c>
      <c r="H414" s="5"/>
      <c r="I414" s="214">
        <f>ANEXO1!Z413</f>
        <v>44736.23</v>
      </c>
      <c r="J414" s="107">
        <f t="shared" si="74"/>
        <v>44736.23</v>
      </c>
      <c r="K414" s="207"/>
      <c r="L414" s="205">
        <f>'ANEXO 2'!Q414</f>
        <v>0</v>
      </c>
      <c r="M414" s="206">
        <f t="shared" si="76"/>
        <v>0</v>
      </c>
      <c r="N414" s="215"/>
      <c r="O414" s="203">
        <f t="shared" si="78"/>
        <v>44736.23</v>
      </c>
      <c r="P414" s="204">
        <f t="shared" si="77"/>
        <v>44736.23</v>
      </c>
    </row>
    <row r="415" spans="1:16" ht="18" x14ac:dyDescent="0.3">
      <c r="A415" s="108">
        <v>10.6</v>
      </c>
      <c r="B415" s="109"/>
      <c r="C415" s="109"/>
      <c r="D415" s="109"/>
      <c r="E415" s="43" t="s">
        <v>401</v>
      </c>
      <c r="F415" s="22" t="s">
        <v>18</v>
      </c>
      <c r="G415" s="5">
        <v>1</v>
      </c>
      <c r="H415" s="5"/>
      <c r="I415" s="214">
        <f>ANEXO1!Z414</f>
        <v>54670.57</v>
      </c>
      <c r="J415" s="107">
        <f t="shared" si="74"/>
        <v>54670.57</v>
      </c>
      <c r="K415" s="207"/>
      <c r="L415" s="205">
        <f>'ANEXO 2'!Q415</f>
        <v>0</v>
      </c>
      <c r="M415" s="206">
        <f t="shared" si="76"/>
        <v>0</v>
      </c>
      <c r="N415" s="215"/>
      <c r="O415" s="203">
        <f t="shared" si="78"/>
        <v>54670.57</v>
      </c>
      <c r="P415" s="204">
        <f t="shared" si="77"/>
        <v>54670.57</v>
      </c>
    </row>
    <row r="416" spans="1:16" x14ac:dyDescent="0.3">
      <c r="A416" s="350" t="s">
        <v>84</v>
      </c>
      <c r="B416" s="351"/>
      <c r="C416" s="351"/>
      <c r="D416" s="9"/>
      <c r="E416" s="10"/>
      <c r="F416" s="11"/>
      <c r="G416" s="5"/>
      <c r="H416" s="5"/>
      <c r="I416" s="107"/>
      <c r="J416" s="107"/>
      <c r="K416" s="207"/>
      <c r="L416" s="203"/>
      <c r="M416" s="211">
        <f>ROUND(SUM(M410:M415),2)</f>
        <v>365882.96</v>
      </c>
      <c r="N416" s="215"/>
      <c r="O416" s="203"/>
      <c r="P416" s="211">
        <f>ROUND(SUM(P410:P415),2)</f>
        <v>382867.81</v>
      </c>
    </row>
    <row r="417" spans="1:16" ht="18" x14ac:dyDescent="0.3">
      <c r="A417" s="39">
        <v>11</v>
      </c>
      <c r="B417" s="17"/>
      <c r="C417" s="17"/>
      <c r="D417" s="17"/>
      <c r="E417" s="40" t="s">
        <v>402</v>
      </c>
      <c r="F417" s="39"/>
      <c r="G417" s="5"/>
      <c r="H417" s="5"/>
      <c r="I417" s="107"/>
      <c r="J417" s="107"/>
      <c r="K417" s="207"/>
      <c r="L417" s="203"/>
      <c r="M417" s="204"/>
      <c r="N417" s="215"/>
      <c r="O417" s="203"/>
      <c r="P417" s="204"/>
    </row>
    <row r="418" spans="1:16" ht="18" x14ac:dyDescent="0.3">
      <c r="A418" s="42"/>
      <c r="B418" s="17"/>
      <c r="C418" s="17"/>
      <c r="D418" s="17"/>
      <c r="E418" s="43"/>
      <c r="F418" s="42"/>
      <c r="G418" s="5"/>
      <c r="H418" s="5"/>
      <c r="I418" s="107"/>
      <c r="J418" s="107"/>
      <c r="K418" s="207"/>
      <c r="L418" s="203"/>
      <c r="M418" s="204"/>
      <c r="N418" s="215"/>
      <c r="O418" s="203"/>
      <c r="P418" s="204"/>
    </row>
    <row r="419" spans="1:16" ht="18" x14ac:dyDescent="0.3">
      <c r="A419" s="42">
        <v>11.1</v>
      </c>
      <c r="B419" s="17"/>
      <c r="C419" s="17"/>
      <c r="D419" s="17"/>
      <c r="E419" s="4" t="s">
        <v>403</v>
      </c>
      <c r="F419" s="22" t="s">
        <v>18</v>
      </c>
      <c r="G419" s="5">
        <v>1</v>
      </c>
      <c r="H419" s="5"/>
      <c r="I419" s="214">
        <f>ANEXO1!Z418</f>
        <v>62132.73</v>
      </c>
      <c r="J419" s="107">
        <f t="shared" si="74"/>
        <v>62132.73</v>
      </c>
      <c r="K419" s="207"/>
      <c r="L419" s="203">
        <f>'ANEXO 2'!Q419</f>
        <v>73931.839999999997</v>
      </c>
      <c r="M419" s="204">
        <f t="shared" ref="M419:M449" si="79">ROUND((L419*$G419),2)</f>
        <v>73931.839999999997</v>
      </c>
      <c r="N419" s="215"/>
      <c r="O419" s="203">
        <f>I419</f>
        <v>62132.73</v>
      </c>
      <c r="P419" s="204">
        <f t="shared" ref="P419:P449" si="80">ROUND((O419*$G419),2)</f>
        <v>62132.73</v>
      </c>
    </row>
    <row r="420" spans="1:16" ht="18" x14ac:dyDescent="0.3">
      <c r="A420" s="21">
        <v>11.2</v>
      </c>
      <c r="B420" s="17"/>
      <c r="C420" s="17"/>
      <c r="D420" s="17"/>
      <c r="E420" s="4" t="s">
        <v>404</v>
      </c>
      <c r="F420" s="22" t="s">
        <v>16</v>
      </c>
      <c r="G420" s="5">
        <v>1</v>
      </c>
      <c r="H420" s="5"/>
      <c r="I420" s="214">
        <f>ANEXO1!Z419</f>
        <v>24835.39</v>
      </c>
      <c r="J420" s="107">
        <f t="shared" si="74"/>
        <v>24835.39</v>
      </c>
      <c r="K420" s="207"/>
      <c r="L420" s="203">
        <f>'ANEXO 2'!Q420</f>
        <v>27367.89</v>
      </c>
      <c r="M420" s="204">
        <f t="shared" si="79"/>
        <v>27367.89</v>
      </c>
      <c r="N420" s="215"/>
      <c r="O420" s="203">
        <f t="shared" ref="O420:O437" si="81">I420</f>
        <v>24835.39</v>
      </c>
      <c r="P420" s="204">
        <f t="shared" si="80"/>
        <v>24835.39</v>
      </c>
    </row>
    <row r="421" spans="1:16" ht="18" x14ac:dyDescent="0.3">
      <c r="A421" s="42">
        <v>11.3</v>
      </c>
      <c r="B421" s="17"/>
      <c r="C421" s="17"/>
      <c r="D421" s="17"/>
      <c r="E421" s="4" t="s">
        <v>405</v>
      </c>
      <c r="F421" s="22" t="s">
        <v>16</v>
      </c>
      <c r="G421" s="5">
        <v>1</v>
      </c>
      <c r="H421" s="5"/>
      <c r="I421" s="214">
        <f>ANEXO1!Z420</f>
        <v>17461.02</v>
      </c>
      <c r="J421" s="107">
        <f t="shared" si="74"/>
        <v>17461.02</v>
      </c>
      <c r="K421" s="207"/>
      <c r="L421" s="203">
        <f>'ANEXO 2'!Q421</f>
        <v>18676.78</v>
      </c>
      <c r="M421" s="204">
        <f t="shared" si="79"/>
        <v>18676.78</v>
      </c>
      <c r="N421" s="215"/>
      <c r="O421" s="203">
        <f t="shared" si="81"/>
        <v>17461.02</v>
      </c>
      <c r="P421" s="204">
        <f t="shared" si="80"/>
        <v>17461.02</v>
      </c>
    </row>
    <row r="422" spans="1:16" ht="18" x14ac:dyDescent="0.3">
      <c r="A422" s="21">
        <v>11.4</v>
      </c>
      <c r="B422" s="17"/>
      <c r="C422" s="17"/>
      <c r="D422" s="17"/>
      <c r="E422" s="4" t="s">
        <v>406</v>
      </c>
      <c r="F422" s="22" t="s">
        <v>18</v>
      </c>
      <c r="G422" s="5">
        <v>1</v>
      </c>
      <c r="H422" s="5"/>
      <c r="I422" s="214">
        <f>ANEXO1!Z421</f>
        <v>81572.31</v>
      </c>
      <c r="J422" s="107">
        <f t="shared" si="74"/>
        <v>81572.31</v>
      </c>
      <c r="K422" s="207"/>
      <c r="L422" s="203">
        <f>'ANEXO 2'!Q422</f>
        <v>97063.039999999994</v>
      </c>
      <c r="M422" s="204">
        <f t="shared" si="79"/>
        <v>97063.039999999994</v>
      </c>
      <c r="N422" s="215"/>
      <c r="O422" s="203">
        <f t="shared" si="81"/>
        <v>81572.31</v>
      </c>
      <c r="P422" s="204">
        <f t="shared" si="80"/>
        <v>81572.31</v>
      </c>
    </row>
    <row r="423" spans="1:16" ht="18" x14ac:dyDescent="0.3">
      <c r="A423" s="42">
        <v>11.5</v>
      </c>
      <c r="B423" s="17"/>
      <c r="C423" s="17"/>
      <c r="D423" s="17"/>
      <c r="E423" s="4" t="s">
        <v>407</v>
      </c>
      <c r="F423" s="22" t="s">
        <v>18</v>
      </c>
      <c r="G423" s="5">
        <v>1</v>
      </c>
      <c r="H423" s="5"/>
      <c r="I423" s="214">
        <f>ANEXO1!Z422</f>
        <v>154956.72</v>
      </c>
      <c r="J423" s="107">
        <f t="shared" si="74"/>
        <v>154956.72</v>
      </c>
      <c r="K423" s="207"/>
      <c r="L423" s="203">
        <f>'ANEXO 2'!Q423</f>
        <v>161387.29</v>
      </c>
      <c r="M423" s="204">
        <f t="shared" si="79"/>
        <v>161387.29</v>
      </c>
      <c r="N423" s="215"/>
      <c r="O423" s="203">
        <f t="shared" si="81"/>
        <v>154956.72</v>
      </c>
      <c r="P423" s="204">
        <f t="shared" si="80"/>
        <v>154956.72</v>
      </c>
    </row>
    <row r="424" spans="1:16" ht="18" x14ac:dyDescent="0.3">
      <c r="A424" s="21">
        <v>11.6</v>
      </c>
      <c r="B424" s="17"/>
      <c r="C424" s="17"/>
      <c r="D424" s="17"/>
      <c r="E424" s="4" t="s">
        <v>408</v>
      </c>
      <c r="F424" s="22" t="s">
        <v>16</v>
      </c>
      <c r="G424" s="5">
        <v>1</v>
      </c>
      <c r="H424" s="5"/>
      <c r="I424" s="214">
        <f>ANEXO1!Z423</f>
        <v>73855.33</v>
      </c>
      <c r="J424" s="107">
        <f t="shared" si="74"/>
        <v>73855.33</v>
      </c>
      <c r="K424" s="207"/>
      <c r="L424" s="203">
        <f>'ANEXO 2'!Q424</f>
        <v>87880.58</v>
      </c>
      <c r="M424" s="204">
        <f t="shared" si="79"/>
        <v>87880.58</v>
      </c>
      <c r="N424" s="215"/>
      <c r="O424" s="203">
        <f t="shared" si="81"/>
        <v>73855.33</v>
      </c>
      <c r="P424" s="204">
        <f t="shared" si="80"/>
        <v>73855.33</v>
      </c>
    </row>
    <row r="425" spans="1:16" ht="18" x14ac:dyDescent="0.3">
      <c r="A425" s="42">
        <v>11.7</v>
      </c>
      <c r="B425" s="17"/>
      <c r="C425" s="17"/>
      <c r="D425" s="17"/>
      <c r="E425" s="4" t="s">
        <v>409</v>
      </c>
      <c r="F425" s="22" t="s">
        <v>18</v>
      </c>
      <c r="G425" s="5">
        <v>1</v>
      </c>
      <c r="H425" s="5"/>
      <c r="I425" s="214">
        <f>ANEXO1!Z424</f>
        <v>69718.67</v>
      </c>
      <c r="J425" s="107">
        <f t="shared" si="74"/>
        <v>69718.67</v>
      </c>
      <c r="K425" s="207"/>
      <c r="L425" s="203">
        <f>'ANEXO 2'!Q425</f>
        <v>82958.36</v>
      </c>
      <c r="M425" s="204">
        <f t="shared" si="79"/>
        <v>82958.36</v>
      </c>
      <c r="N425" s="215"/>
      <c r="O425" s="203">
        <f t="shared" si="81"/>
        <v>69718.67</v>
      </c>
      <c r="P425" s="204">
        <f t="shared" si="80"/>
        <v>69718.67</v>
      </c>
    </row>
    <row r="426" spans="1:16" ht="18" x14ac:dyDescent="0.3">
      <c r="A426" s="21">
        <v>11.8</v>
      </c>
      <c r="B426" s="17"/>
      <c r="C426" s="17"/>
      <c r="D426" s="17"/>
      <c r="E426" s="4" t="s">
        <v>410</v>
      </c>
      <c r="F426" s="22" t="s">
        <v>18</v>
      </c>
      <c r="G426" s="5">
        <v>1</v>
      </c>
      <c r="H426" s="5"/>
      <c r="I426" s="214">
        <f>ANEXO1!Z425</f>
        <v>109034.24000000001</v>
      </c>
      <c r="J426" s="107">
        <f t="shared" si="74"/>
        <v>109034.24000000001</v>
      </c>
      <c r="K426" s="207"/>
      <c r="L426" s="203">
        <f>'ANEXO 2'!Q426</f>
        <v>129740.04</v>
      </c>
      <c r="M426" s="204">
        <f t="shared" si="79"/>
        <v>129740.04</v>
      </c>
      <c r="N426" s="215"/>
      <c r="O426" s="203">
        <f t="shared" si="81"/>
        <v>109034.24000000001</v>
      </c>
      <c r="P426" s="204">
        <f t="shared" si="80"/>
        <v>109034.24000000001</v>
      </c>
    </row>
    <row r="427" spans="1:16" ht="36" x14ac:dyDescent="0.3">
      <c r="A427" s="42">
        <v>11.9</v>
      </c>
      <c r="B427" s="17"/>
      <c r="C427" s="17"/>
      <c r="D427" s="17"/>
      <c r="E427" s="4" t="s">
        <v>411</v>
      </c>
      <c r="F427" s="22" t="s">
        <v>18</v>
      </c>
      <c r="G427" s="5">
        <v>1</v>
      </c>
      <c r="H427" s="5"/>
      <c r="I427" s="214">
        <f>ANEXO1!Z426</f>
        <v>1330318.56</v>
      </c>
      <c r="J427" s="107">
        <f t="shared" si="74"/>
        <v>1330318.56</v>
      </c>
      <c r="K427" s="207"/>
      <c r="L427" s="203">
        <f>'ANEXO 2'!Q427</f>
        <v>1869662.01</v>
      </c>
      <c r="M427" s="204">
        <f t="shared" si="79"/>
        <v>1869662.01</v>
      </c>
      <c r="N427" s="215"/>
      <c r="O427" s="203">
        <f t="shared" si="81"/>
        <v>1330318.56</v>
      </c>
      <c r="P427" s="204">
        <f t="shared" si="80"/>
        <v>1330318.56</v>
      </c>
    </row>
    <row r="428" spans="1:16" ht="18" customHeight="1" x14ac:dyDescent="0.3">
      <c r="A428" s="23">
        <v>11.1</v>
      </c>
      <c r="B428" s="17"/>
      <c r="C428" s="17"/>
      <c r="D428" s="17"/>
      <c r="E428" s="4" t="s">
        <v>412</v>
      </c>
      <c r="F428" s="22" t="s">
        <v>18</v>
      </c>
      <c r="G428" s="5">
        <v>1</v>
      </c>
      <c r="H428" s="5"/>
      <c r="I428" s="214">
        <f>ANEXO1!Z427</f>
        <v>349418.41</v>
      </c>
      <c r="J428" s="107">
        <f t="shared" si="74"/>
        <v>349418.41</v>
      </c>
      <c r="K428" s="207"/>
      <c r="L428" s="203">
        <f>'ANEXO 2'!Q428</f>
        <v>372360.12</v>
      </c>
      <c r="M428" s="204">
        <f t="shared" si="79"/>
        <v>372360.12</v>
      </c>
      <c r="N428" s="215"/>
      <c r="O428" s="203">
        <f t="shared" si="81"/>
        <v>349418.41</v>
      </c>
      <c r="P428" s="204">
        <f t="shared" si="80"/>
        <v>349418.41</v>
      </c>
    </row>
    <row r="429" spans="1:16" ht="18" x14ac:dyDescent="0.3">
      <c r="A429" s="21">
        <v>11.11</v>
      </c>
      <c r="B429" s="17"/>
      <c r="C429" s="17"/>
      <c r="D429" s="17"/>
      <c r="E429" s="4" t="s">
        <v>413</v>
      </c>
      <c r="F429" s="22" t="s">
        <v>18</v>
      </c>
      <c r="G429" s="5">
        <v>1</v>
      </c>
      <c r="H429" s="5"/>
      <c r="I429" s="214">
        <f>ANEXO1!Z428</f>
        <v>731094.66</v>
      </c>
      <c r="J429" s="107">
        <f t="shared" si="74"/>
        <v>731094.66</v>
      </c>
      <c r="K429" s="207"/>
      <c r="L429" s="203">
        <f>'ANEXO 2'!Q429</f>
        <v>869930.83</v>
      </c>
      <c r="M429" s="204">
        <f t="shared" si="79"/>
        <v>869930.83</v>
      </c>
      <c r="N429" s="215"/>
      <c r="O429" s="203">
        <f t="shared" si="81"/>
        <v>731094.66</v>
      </c>
      <c r="P429" s="204">
        <f t="shared" si="80"/>
        <v>731094.66</v>
      </c>
    </row>
    <row r="430" spans="1:16" ht="36" x14ac:dyDescent="0.3">
      <c r="A430" s="151">
        <v>11.12</v>
      </c>
      <c r="B430" s="109"/>
      <c r="C430" s="109"/>
      <c r="D430" s="109"/>
      <c r="E430" s="43" t="s">
        <v>414</v>
      </c>
      <c r="F430" s="22" t="s">
        <v>16</v>
      </c>
      <c r="G430" s="5">
        <v>1</v>
      </c>
      <c r="H430" s="5"/>
      <c r="I430" s="214">
        <f>ANEXO1!Z429</f>
        <v>994429.03</v>
      </c>
      <c r="J430" s="107">
        <f t="shared" si="74"/>
        <v>994429.03</v>
      </c>
      <c r="K430" s="207"/>
      <c r="L430" s="203">
        <f>'ANEXO 2'!Q430</f>
        <v>1183272.8700000001</v>
      </c>
      <c r="M430" s="204">
        <f t="shared" si="79"/>
        <v>1183272.8700000001</v>
      </c>
      <c r="N430" s="215"/>
      <c r="O430" s="203">
        <f t="shared" si="81"/>
        <v>994429.03</v>
      </c>
      <c r="P430" s="204">
        <f t="shared" si="80"/>
        <v>994429.03</v>
      </c>
    </row>
    <row r="431" spans="1:16" ht="18" x14ac:dyDescent="0.3">
      <c r="A431" s="108">
        <v>11.13</v>
      </c>
      <c r="B431" s="109"/>
      <c r="C431" s="109"/>
      <c r="D431" s="109"/>
      <c r="E431" s="43" t="s">
        <v>415</v>
      </c>
      <c r="F431" s="22" t="s">
        <v>18</v>
      </c>
      <c r="G431" s="5">
        <v>1</v>
      </c>
      <c r="H431" s="5"/>
      <c r="I431" s="214">
        <f>ANEXO1!Z430</f>
        <v>55971.88</v>
      </c>
      <c r="J431" s="107">
        <f t="shared" si="74"/>
        <v>55971.88</v>
      </c>
      <c r="K431" s="207"/>
      <c r="L431" s="203">
        <f>'ANEXO 2'!Q431</f>
        <v>105767.39</v>
      </c>
      <c r="M431" s="204">
        <f t="shared" si="79"/>
        <v>105767.39</v>
      </c>
      <c r="N431" s="215"/>
      <c r="O431" s="203">
        <f t="shared" si="81"/>
        <v>55971.88</v>
      </c>
      <c r="P431" s="204">
        <f t="shared" si="80"/>
        <v>55971.88</v>
      </c>
    </row>
    <row r="432" spans="1:16" ht="18" x14ac:dyDescent="0.3">
      <c r="A432" s="151">
        <v>11.14</v>
      </c>
      <c r="B432" s="109"/>
      <c r="C432" s="109"/>
      <c r="D432" s="109"/>
      <c r="E432" s="43" t="s">
        <v>416</v>
      </c>
      <c r="F432" s="22" t="s">
        <v>18</v>
      </c>
      <c r="G432" s="5">
        <v>1</v>
      </c>
      <c r="H432" s="5"/>
      <c r="I432" s="214">
        <f>ANEXO1!Z431</f>
        <v>368936.77</v>
      </c>
      <c r="J432" s="107">
        <f t="shared" si="74"/>
        <v>368936.77</v>
      </c>
      <c r="K432" s="207"/>
      <c r="L432" s="205">
        <f>'ANEXO 2'!Q432</f>
        <v>0</v>
      </c>
      <c r="M432" s="206">
        <f t="shared" si="79"/>
        <v>0</v>
      </c>
      <c r="N432" s="215"/>
      <c r="O432" s="203">
        <f t="shared" si="81"/>
        <v>368936.77</v>
      </c>
      <c r="P432" s="204">
        <f t="shared" si="80"/>
        <v>368936.77</v>
      </c>
    </row>
    <row r="433" spans="1:16" ht="18" x14ac:dyDescent="0.3">
      <c r="A433" s="108">
        <v>11.15</v>
      </c>
      <c r="B433" s="109"/>
      <c r="C433" s="109"/>
      <c r="D433" s="109"/>
      <c r="E433" s="43" t="s">
        <v>417</v>
      </c>
      <c r="F433" s="22" t="s">
        <v>18</v>
      </c>
      <c r="G433" s="5">
        <v>1</v>
      </c>
      <c r="H433" s="5"/>
      <c r="I433" s="214">
        <f>ANEXO1!Z432</f>
        <v>371679.41</v>
      </c>
      <c r="J433" s="107">
        <f t="shared" si="74"/>
        <v>371679.41</v>
      </c>
      <c r="K433" s="207"/>
      <c r="L433" s="205">
        <f>'ANEXO 2'!Q433</f>
        <v>0</v>
      </c>
      <c r="M433" s="206">
        <f t="shared" si="79"/>
        <v>0</v>
      </c>
      <c r="N433" s="215"/>
      <c r="O433" s="203">
        <f t="shared" si="81"/>
        <v>371679.41</v>
      </c>
      <c r="P433" s="204">
        <f t="shared" si="80"/>
        <v>371679.41</v>
      </c>
    </row>
    <row r="434" spans="1:16" ht="18" x14ac:dyDescent="0.3">
      <c r="A434" s="151">
        <v>11.16</v>
      </c>
      <c r="B434" s="109"/>
      <c r="C434" s="109"/>
      <c r="D434" s="109"/>
      <c r="E434" s="43" t="s">
        <v>418</v>
      </c>
      <c r="F434" s="22" t="s">
        <v>18</v>
      </c>
      <c r="G434" s="5">
        <v>1</v>
      </c>
      <c r="H434" s="5"/>
      <c r="I434" s="214">
        <f>ANEXO1!Z433</f>
        <v>843114.57</v>
      </c>
      <c r="J434" s="107">
        <f t="shared" si="74"/>
        <v>843114.57</v>
      </c>
      <c r="K434" s="207"/>
      <c r="L434" s="203">
        <f>'ANEXO 2'!Q434</f>
        <v>1003223.52</v>
      </c>
      <c r="M434" s="204">
        <f t="shared" si="79"/>
        <v>1003223.52</v>
      </c>
      <c r="N434" s="215"/>
      <c r="O434" s="203">
        <f t="shared" si="81"/>
        <v>843114.57</v>
      </c>
      <c r="P434" s="204">
        <f t="shared" si="80"/>
        <v>843114.57</v>
      </c>
    </row>
    <row r="435" spans="1:16" ht="18" x14ac:dyDescent="0.3">
      <c r="A435" s="108">
        <v>11.17</v>
      </c>
      <c r="B435" s="109"/>
      <c r="C435" s="109"/>
      <c r="D435" s="109"/>
      <c r="E435" s="43" t="s">
        <v>419</v>
      </c>
      <c r="F435" s="22" t="s">
        <v>18</v>
      </c>
      <c r="G435" s="5">
        <v>1</v>
      </c>
      <c r="H435" s="5"/>
      <c r="I435" s="214">
        <f>ANEXO1!Z434</f>
        <v>292322.03000000003</v>
      </c>
      <c r="J435" s="107">
        <f t="shared" si="74"/>
        <v>292322.03000000003</v>
      </c>
      <c r="K435" s="207"/>
      <c r="L435" s="203">
        <f>'ANEXO 2'!Q435</f>
        <v>443633.73</v>
      </c>
      <c r="M435" s="204">
        <f t="shared" si="79"/>
        <v>443633.73</v>
      </c>
      <c r="N435" s="215"/>
      <c r="O435" s="203">
        <f t="shared" si="81"/>
        <v>292322.03000000003</v>
      </c>
      <c r="P435" s="204">
        <f t="shared" si="80"/>
        <v>292322.03000000003</v>
      </c>
    </row>
    <row r="436" spans="1:16" ht="18" x14ac:dyDescent="0.3">
      <c r="A436" s="151">
        <v>11.18</v>
      </c>
      <c r="B436" s="109"/>
      <c r="C436" s="109"/>
      <c r="D436" s="109"/>
      <c r="E436" s="43" t="s">
        <v>420</v>
      </c>
      <c r="F436" s="22" t="s">
        <v>16</v>
      </c>
      <c r="G436" s="5">
        <v>1</v>
      </c>
      <c r="H436" s="5"/>
      <c r="I436" s="214">
        <f>ANEXO1!Z435</f>
        <v>259623</v>
      </c>
      <c r="J436" s="107">
        <f t="shared" si="74"/>
        <v>259623</v>
      </c>
      <c r="K436" s="207"/>
      <c r="L436" s="205">
        <f>'ANEXO 2'!Q436</f>
        <v>0</v>
      </c>
      <c r="M436" s="206">
        <f t="shared" si="79"/>
        <v>0</v>
      </c>
      <c r="N436" s="215"/>
      <c r="O436" s="203">
        <f t="shared" si="81"/>
        <v>259623</v>
      </c>
      <c r="P436" s="204">
        <f t="shared" si="80"/>
        <v>259623</v>
      </c>
    </row>
    <row r="437" spans="1:16" ht="18" x14ac:dyDescent="0.3">
      <c r="A437" s="151">
        <v>11.19</v>
      </c>
      <c r="B437" s="109"/>
      <c r="C437" s="109"/>
      <c r="D437" s="109"/>
      <c r="E437" s="43" t="s">
        <v>421</v>
      </c>
      <c r="F437" s="22" t="s">
        <v>16</v>
      </c>
      <c r="G437" s="5">
        <v>1</v>
      </c>
      <c r="H437" s="5"/>
      <c r="I437" s="214">
        <f>ANEXO1!Z436</f>
        <v>131725.13</v>
      </c>
      <c r="J437" s="107">
        <f t="shared" si="74"/>
        <v>131725.13</v>
      </c>
      <c r="K437" s="207"/>
      <c r="L437" s="203">
        <f>'ANEXO 2'!Q437</f>
        <v>235778.11</v>
      </c>
      <c r="M437" s="204">
        <f t="shared" si="79"/>
        <v>235778.11</v>
      </c>
      <c r="N437" s="215"/>
      <c r="O437" s="203">
        <f t="shared" si="81"/>
        <v>131725.13</v>
      </c>
      <c r="P437" s="204">
        <f t="shared" si="80"/>
        <v>131725.13</v>
      </c>
    </row>
    <row r="438" spans="1:16" ht="18" x14ac:dyDescent="0.3">
      <c r="A438" s="151">
        <v>11.2</v>
      </c>
      <c r="B438" s="109"/>
      <c r="C438" s="109"/>
      <c r="D438" s="109"/>
      <c r="E438" s="43" t="s">
        <v>422</v>
      </c>
      <c r="F438" s="22" t="s">
        <v>16</v>
      </c>
      <c r="G438" s="5">
        <v>1</v>
      </c>
      <c r="H438" s="5"/>
      <c r="I438" s="214">
        <f>ANEXO1!Z437</f>
        <v>103702.88</v>
      </c>
      <c r="J438" s="107">
        <f t="shared" si="74"/>
        <v>103702.88</v>
      </c>
      <c r="K438" s="207"/>
      <c r="L438" s="203">
        <f>'ANEXO 2'!Q438</f>
        <v>190345.41</v>
      </c>
      <c r="M438" s="204">
        <f t="shared" si="79"/>
        <v>190345.41</v>
      </c>
      <c r="N438" s="215"/>
      <c r="O438" s="203">
        <f>I438</f>
        <v>103702.88</v>
      </c>
      <c r="P438" s="204">
        <f t="shared" si="80"/>
        <v>103702.88</v>
      </c>
    </row>
    <row r="439" spans="1:16" ht="18" x14ac:dyDescent="0.3">
      <c r="A439" s="151">
        <v>11.21</v>
      </c>
      <c r="B439" s="109"/>
      <c r="C439" s="109"/>
      <c r="D439" s="109"/>
      <c r="E439" s="43" t="s">
        <v>423</v>
      </c>
      <c r="F439" s="22" t="s">
        <v>16</v>
      </c>
      <c r="G439" s="5">
        <v>1</v>
      </c>
      <c r="H439" s="5"/>
      <c r="I439" s="214">
        <f>ANEXO1!Z438</f>
        <v>78726</v>
      </c>
      <c r="J439" s="107">
        <f t="shared" si="74"/>
        <v>78726</v>
      </c>
      <c r="K439" s="207"/>
      <c r="L439" s="205">
        <f>'ANEXO 2'!Q439</f>
        <v>0</v>
      </c>
      <c r="M439" s="206">
        <f t="shared" si="79"/>
        <v>0</v>
      </c>
      <c r="N439" s="215"/>
      <c r="O439" s="203">
        <f>I439</f>
        <v>78726</v>
      </c>
      <c r="P439" s="204">
        <f t="shared" si="80"/>
        <v>78726</v>
      </c>
    </row>
    <row r="440" spans="1:16" ht="18" x14ac:dyDescent="0.3">
      <c r="A440" s="151">
        <v>11.22</v>
      </c>
      <c r="B440" s="109"/>
      <c r="C440" s="109"/>
      <c r="D440" s="109"/>
      <c r="E440" s="43" t="s">
        <v>424</v>
      </c>
      <c r="F440" s="22" t="s">
        <v>18</v>
      </c>
      <c r="G440" s="5">
        <v>1</v>
      </c>
      <c r="H440" s="5"/>
      <c r="I440" s="214">
        <f>ANEXO1!Z439</f>
        <v>30726.97</v>
      </c>
      <c r="J440" s="107">
        <f t="shared" si="74"/>
        <v>30726.97</v>
      </c>
      <c r="K440" s="207"/>
      <c r="L440" s="203">
        <f>'ANEXO 2'!Q440</f>
        <v>31557.51</v>
      </c>
      <c r="M440" s="204">
        <f t="shared" si="79"/>
        <v>31557.51</v>
      </c>
      <c r="N440" s="215"/>
      <c r="O440" s="203">
        <f>I440</f>
        <v>30726.97</v>
      </c>
      <c r="P440" s="204">
        <f t="shared" si="80"/>
        <v>30726.97</v>
      </c>
    </row>
    <row r="441" spans="1:16" ht="18" x14ac:dyDescent="0.3">
      <c r="A441" s="151">
        <v>11.23</v>
      </c>
      <c r="B441" s="109"/>
      <c r="C441" s="109"/>
      <c r="D441" s="109"/>
      <c r="E441" s="43" t="s">
        <v>425</v>
      </c>
      <c r="F441" s="22" t="s">
        <v>18</v>
      </c>
      <c r="G441" s="5">
        <v>1</v>
      </c>
      <c r="H441" s="5"/>
      <c r="I441" s="214">
        <f>ANEXO1!Z440</f>
        <v>830697.17</v>
      </c>
      <c r="J441" s="107">
        <f t="shared" si="74"/>
        <v>830697.17</v>
      </c>
      <c r="K441" s="207"/>
      <c r="L441" s="203">
        <f>'ANEXO 2'!Q441</f>
        <v>988448.03</v>
      </c>
      <c r="M441" s="204">
        <f t="shared" si="79"/>
        <v>988448.03</v>
      </c>
      <c r="N441" s="215"/>
      <c r="O441" s="203">
        <f t="shared" ref="O441:O449" si="82">I441</f>
        <v>830697.17</v>
      </c>
      <c r="P441" s="204">
        <f t="shared" si="80"/>
        <v>830697.17</v>
      </c>
    </row>
    <row r="442" spans="1:16" ht="18" x14ac:dyDescent="0.3">
      <c r="A442" s="151">
        <v>11.24</v>
      </c>
      <c r="B442" s="109"/>
      <c r="C442" s="109"/>
      <c r="D442" s="109"/>
      <c r="E442" s="43" t="s">
        <v>426</v>
      </c>
      <c r="F442" s="22" t="s">
        <v>18</v>
      </c>
      <c r="G442" s="5">
        <v>1</v>
      </c>
      <c r="H442" s="5"/>
      <c r="I442" s="214">
        <f>ANEXO1!Z441</f>
        <v>1076081.7</v>
      </c>
      <c r="J442" s="107">
        <f t="shared" si="74"/>
        <v>1076081.7</v>
      </c>
      <c r="K442" s="207"/>
      <c r="L442" s="203">
        <f>'ANEXO 2'!Q442</f>
        <v>1280431.52</v>
      </c>
      <c r="M442" s="204">
        <f t="shared" si="79"/>
        <v>1280431.52</v>
      </c>
      <c r="N442" s="215"/>
      <c r="O442" s="203">
        <f t="shared" si="82"/>
        <v>1076081.7</v>
      </c>
      <c r="P442" s="204">
        <f t="shared" si="80"/>
        <v>1076081.7</v>
      </c>
    </row>
    <row r="443" spans="1:16" ht="18" x14ac:dyDescent="0.3">
      <c r="A443" s="151">
        <v>11.25</v>
      </c>
      <c r="B443" s="109"/>
      <c r="C443" s="109"/>
      <c r="D443" s="109"/>
      <c r="E443" s="43" t="s">
        <v>427</v>
      </c>
      <c r="F443" s="22" t="s">
        <v>18</v>
      </c>
      <c r="G443" s="5">
        <v>1</v>
      </c>
      <c r="H443" s="5"/>
      <c r="I443" s="214">
        <f>ANEXO1!Z442</f>
        <v>1099466.32</v>
      </c>
      <c r="J443" s="107">
        <f t="shared" si="74"/>
        <v>1099466.32</v>
      </c>
      <c r="K443" s="207"/>
      <c r="L443" s="203">
        <f>'ANEXO 2'!Q443</f>
        <v>1308256.92</v>
      </c>
      <c r="M443" s="204">
        <f t="shared" si="79"/>
        <v>1308256.92</v>
      </c>
      <c r="N443" s="215"/>
      <c r="O443" s="203">
        <f t="shared" si="82"/>
        <v>1099466.32</v>
      </c>
      <c r="P443" s="204">
        <f t="shared" si="80"/>
        <v>1099466.32</v>
      </c>
    </row>
    <row r="444" spans="1:16" ht="18" x14ac:dyDescent="0.3">
      <c r="A444" s="151">
        <v>11.26</v>
      </c>
      <c r="B444" s="109"/>
      <c r="C444" s="109"/>
      <c r="D444" s="109"/>
      <c r="E444" s="43" t="s">
        <v>428</v>
      </c>
      <c r="F444" s="22" t="s">
        <v>18</v>
      </c>
      <c r="G444" s="5">
        <v>1</v>
      </c>
      <c r="H444" s="5"/>
      <c r="I444" s="214">
        <f>ANEXO1!Z443</f>
        <v>48762.61</v>
      </c>
      <c r="J444" s="107">
        <f t="shared" si="74"/>
        <v>48762.61</v>
      </c>
      <c r="K444" s="207"/>
      <c r="L444" s="203">
        <f>'ANEXO 2'!Q444</f>
        <v>56733.5</v>
      </c>
      <c r="M444" s="204">
        <f t="shared" si="79"/>
        <v>56733.5</v>
      </c>
      <c r="N444" s="215"/>
      <c r="O444" s="203">
        <f t="shared" si="82"/>
        <v>48762.61</v>
      </c>
      <c r="P444" s="204">
        <f t="shared" si="80"/>
        <v>48762.61</v>
      </c>
    </row>
    <row r="445" spans="1:16" ht="36" x14ac:dyDescent="0.3">
      <c r="A445" s="151">
        <v>11.27</v>
      </c>
      <c r="B445" s="109"/>
      <c r="C445" s="109"/>
      <c r="D445" s="109"/>
      <c r="E445" s="43" t="s">
        <v>429</v>
      </c>
      <c r="F445" s="22" t="s">
        <v>18</v>
      </c>
      <c r="G445" s="5">
        <v>1</v>
      </c>
      <c r="H445" s="5"/>
      <c r="I445" s="214">
        <f>ANEXO1!Z444</f>
        <v>171737.43</v>
      </c>
      <c r="J445" s="107">
        <f t="shared" si="74"/>
        <v>171737.43</v>
      </c>
      <c r="K445" s="207"/>
      <c r="L445" s="203">
        <f>'ANEXO 2'!Q445</f>
        <v>189174.43</v>
      </c>
      <c r="M445" s="204">
        <f t="shared" si="79"/>
        <v>189174.43</v>
      </c>
      <c r="N445" s="215"/>
      <c r="O445" s="203">
        <f t="shared" si="82"/>
        <v>171737.43</v>
      </c>
      <c r="P445" s="204">
        <f t="shared" si="80"/>
        <v>171737.43</v>
      </c>
    </row>
    <row r="446" spans="1:16" ht="18" x14ac:dyDescent="0.3">
      <c r="A446" s="151">
        <v>11.28</v>
      </c>
      <c r="B446" s="109"/>
      <c r="C446" s="109"/>
      <c r="D446" s="109"/>
      <c r="E446" s="43" t="s">
        <v>430</v>
      </c>
      <c r="F446" s="22" t="s">
        <v>431</v>
      </c>
      <c r="G446" s="5">
        <v>1</v>
      </c>
      <c r="H446" s="5"/>
      <c r="I446" s="214">
        <f>ANEXO1!Z445</f>
        <v>410204.34</v>
      </c>
      <c r="J446" s="107">
        <f t="shared" si="74"/>
        <v>410204.34</v>
      </c>
      <c r="K446" s="207"/>
      <c r="L446" s="203">
        <f>'ANEXO 2'!Q446</f>
        <v>488102.87</v>
      </c>
      <c r="M446" s="204">
        <f t="shared" si="79"/>
        <v>488102.87</v>
      </c>
      <c r="N446" s="215"/>
      <c r="O446" s="203">
        <f t="shared" si="82"/>
        <v>410204.34</v>
      </c>
      <c r="P446" s="204">
        <f t="shared" si="80"/>
        <v>410204.34</v>
      </c>
    </row>
    <row r="447" spans="1:16" ht="18" x14ac:dyDescent="0.3">
      <c r="A447" s="23">
        <v>11.29</v>
      </c>
      <c r="B447" s="17"/>
      <c r="C447" s="17"/>
      <c r="D447" s="17"/>
      <c r="E447" s="4" t="s">
        <v>432</v>
      </c>
      <c r="F447" s="22" t="s">
        <v>18</v>
      </c>
      <c r="G447" s="5">
        <v>1</v>
      </c>
      <c r="H447" s="5"/>
      <c r="I447" s="214">
        <f>ANEXO1!Z446</f>
        <v>1041352.52</v>
      </c>
      <c r="J447" s="107">
        <f t="shared" si="74"/>
        <v>1041352.52</v>
      </c>
      <c r="K447" s="207"/>
      <c r="L447" s="203">
        <f>'ANEXO 2'!Q447</f>
        <v>1145242.6200000001</v>
      </c>
      <c r="M447" s="204">
        <f t="shared" si="79"/>
        <v>1145242.6200000001</v>
      </c>
      <c r="N447" s="215"/>
      <c r="O447" s="203">
        <f t="shared" si="82"/>
        <v>1041352.52</v>
      </c>
      <c r="P447" s="204">
        <f t="shared" si="80"/>
        <v>1041352.52</v>
      </c>
    </row>
    <row r="448" spans="1:16" ht="18" x14ac:dyDescent="0.3">
      <c r="A448" s="23">
        <v>11.3</v>
      </c>
      <c r="B448" s="17"/>
      <c r="C448" s="17"/>
      <c r="D448" s="17"/>
      <c r="E448" s="4" t="s">
        <v>433</v>
      </c>
      <c r="F448" s="22" t="s">
        <v>18</v>
      </c>
      <c r="G448" s="5">
        <v>1</v>
      </c>
      <c r="H448" s="5"/>
      <c r="I448" s="214">
        <f>ANEXO1!Z447</f>
        <v>819067.29</v>
      </c>
      <c r="J448" s="107">
        <f t="shared" si="74"/>
        <v>819067.29</v>
      </c>
      <c r="K448" s="207"/>
      <c r="L448" s="203">
        <f>'ANEXO 2'!Q448</f>
        <v>974609.63</v>
      </c>
      <c r="M448" s="204">
        <f t="shared" si="79"/>
        <v>974609.63</v>
      </c>
      <c r="N448" s="215"/>
      <c r="O448" s="203">
        <f t="shared" si="82"/>
        <v>819067.29</v>
      </c>
      <c r="P448" s="204">
        <f t="shared" si="80"/>
        <v>819067.29</v>
      </c>
    </row>
    <row r="449" spans="1:16" ht="18" x14ac:dyDescent="0.3">
      <c r="A449" s="23">
        <v>11.31</v>
      </c>
      <c r="B449" s="17"/>
      <c r="C449" s="17"/>
      <c r="D449" s="17"/>
      <c r="E449" s="4" t="s">
        <v>434</v>
      </c>
      <c r="F449" s="22" t="s">
        <v>18</v>
      </c>
      <c r="G449" s="5">
        <v>1</v>
      </c>
      <c r="H449" s="5"/>
      <c r="I449" s="214">
        <f>ANEXO1!Z448</f>
        <v>744788.77</v>
      </c>
      <c r="J449" s="107">
        <f t="shared" si="74"/>
        <v>744788.77</v>
      </c>
      <c r="K449" s="207"/>
      <c r="L449" s="203">
        <f>'ANEXO 2'!Q449</f>
        <v>1154366.23</v>
      </c>
      <c r="M449" s="204">
        <f t="shared" si="79"/>
        <v>1154366.23</v>
      </c>
      <c r="N449" s="215"/>
      <c r="O449" s="203">
        <f t="shared" si="82"/>
        <v>744788.77</v>
      </c>
      <c r="P449" s="204">
        <f t="shared" si="80"/>
        <v>744788.77</v>
      </c>
    </row>
    <row r="450" spans="1:16" x14ac:dyDescent="0.3">
      <c r="A450" s="350" t="s">
        <v>84</v>
      </c>
      <c r="B450" s="351"/>
      <c r="C450" s="351"/>
      <c r="D450" s="9"/>
      <c r="E450" s="10"/>
      <c r="F450" s="11"/>
      <c r="G450" s="5"/>
      <c r="H450" s="5"/>
      <c r="I450" s="107"/>
      <c r="J450" s="107"/>
      <c r="K450" s="207"/>
      <c r="L450" s="203"/>
      <c r="M450" s="211">
        <f>ROUND(SUM(M419:M449),2)</f>
        <v>14569903.07</v>
      </c>
      <c r="N450" s="215"/>
      <c r="O450" s="203"/>
      <c r="P450" s="211">
        <f>ROUND(SUM(P419:P449),2)</f>
        <v>12777513.859999999</v>
      </c>
    </row>
    <row r="451" spans="1:16" ht="18" x14ac:dyDescent="0.3">
      <c r="A451" s="39">
        <v>12</v>
      </c>
      <c r="B451" s="17"/>
      <c r="C451" s="17"/>
      <c r="D451" s="17"/>
      <c r="E451" s="44" t="s">
        <v>435</v>
      </c>
      <c r="F451" s="39"/>
      <c r="G451" s="5"/>
      <c r="H451" s="5"/>
      <c r="I451" s="107"/>
      <c r="J451" s="107"/>
      <c r="K451" s="207"/>
      <c r="L451" s="203"/>
      <c r="M451" s="204"/>
      <c r="N451" s="215"/>
      <c r="O451" s="203"/>
      <c r="P451" s="204"/>
    </row>
    <row r="452" spans="1:16" ht="18" x14ac:dyDescent="0.3">
      <c r="A452" s="42"/>
      <c r="B452" s="17"/>
      <c r="C452" s="17"/>
      <c r="D452" s="17"/>
      <c r="E452" s="43"/>
      <c r="F452" s="42"/>
      <c r="G452" s="5"/>
      <c r="H452" s="5"/>
      <c r="I452" s="107"/>
      <c r="J452" s="107"/>
      <c r="K452" s="207"/>
      <c r="L452" s="203"/>
      <c r="M452" s="204"/>
      <c r="N452" s="215"/>
      <c r="O452" s="203"/>
      <c r="P452" s="204"/>
    </row>
    <row r="453" spans="1:16" ht="36" x14ac:dyDescent="0.3">
      <c r="A453" s="21">
        <v>12.1</v>
      </c>
      <c r="B453" s="17"/>
      <c r="C453" s="17"/>
      <c r="D453" s="17"/>
      <c r="E453" s="4" t="s">
        <v>436</v>
      </c>
      <c r="F453" s="22" t="s">
        <v>12</v>
      </c>
      <c r="G453" s="5">
        <v>1</v>
      </c>
      <c r="H453" s="5"/>
      <c r="I453" s="214">
        <f>ANEXO1!Z452</f>
        <v>887208.09</v>
      </c>
      <c r="J453" s="107">
        <f t="shared" si="74"/>
        <v>887208.09</v>
      </c>
      <c r="K453" s="207"/>
      <c r="L453" s="203">
        <f>'ANEXO 2'!Q453</f>
        <v>1018886.06</v>
      </c>
      <c r="M453" s="204">
        <f t="shared" ref="M453:M458" si="83">ROUND((L453*$G453),2)</f>
        <v>1018886.06</v>
      </c>
      <c r="N453" s="215"/>
      <c r="O453" s="203">
        <f t="shared" ref="O453:O458" si="84">I453</f>
        <v>887208.09</v>
      </c>
      <c r="P453" s="204">
        <f t="shared" ref="P453:P458" si="85">ROUND((O453*$G453),2)</f>
        <v>887208.09</v>
      </c>
    </row>
    <row r="454" spans="1:16" ht="36" x14ac:dyDescent="0.3">
      <c r="A454" s="21">
        <v>12.2</v>
      </c>
      <c r="B454" s="17"/>
      <c r="C454" s="17"/>
      <c r="D454" s="17"/>
      <c r="E454" s="4" t="s">
        <v>437</v>
      </c>
      <c r="F454" s="22" t="s">
        <v>12</v>
      </c>
      <c r="G454" s="5">
        <v>1</v>
      </c>
      <c r="H454" s="5"/>
      <c r="I454" s="214">
        <f>ANEXO1!Z453</f>
        <v>724574.44</v>
      </c>
      <c r="J454" s="107">
        <f t="shared" si="74"/>
        <v>724574.44</v>
      </c>
      <c r="K454" s="207"/>
      <c r="L454" s="203">
        <f>'ANEXO 2'!Q454</f>
        <v>1128381.1499999999</v>
      </c>
      <c r="M454" s="204">
        <f t="shared" si="83"/>
        <v>1128381.1499999999</v>
      </c>
      <c r="N454" s="215"/>
      <c r="O454" s="203">
        <f t="shared" si="84"/>
        <v>724574.44</v>
      </c>
      <c r="P454" s="204">
        <f t="shared" si="85"/>
        <v>724574.44</v>
      </c>
    </row>
    <row r="455" spans="1:16" ht="54" x14ac:dyDescent="0.3">
      <c r="A455" s="21">
        <v>12.3</v>
      </c>
      <c r="B455" s="17"/>
      <c r="C455" s="17"/>
      <c r="D455" s="17"/>
      <c r="E455" s="4" t="s">
        <v>438</v>
      </c>
      <c r="F455" s="22" t="s">
        <v>12</v>
      </c>
      <c r="G455" s="5">
        <v>1</v>
      </c>
      <c r="H455" s="5"/>
      <c r="I455" s="214">
        <f>ANEXO1!Z454</f>
        <v>1017819.83</v>
      </c>
      <c r="J455" s="107">
        <f t="shared" si="74"/>
        <v>1017819.83</v>
      </c>
      <c r="K455" s="207"/>
      <c r="L455" s="203">
        <f>'ANEXO 2'!Q455</f>
        <v>1211105.6200000001</v>
      </c>
      <c r="M455" s="204">
        <f t="shared" si="83"/>
        <v>1211105.6200000001</v>
      </c>
      <c r="N455" s="215"/>
      <c r="O455" s="203">
        <f t="shared" si="84"/>
        <v>1017819.83</v>
      </c>
      <c r="P455" s="204">
        <f t="shared" si="85"/>
        <v>1017819.83</v>
      </c>
    </row>
    <row r="456" spans="1:16" ht="36" x14ac:dyDescent="0.3">
      <c r="A456" s="21">
        <v>12.4</v>
      </c>
      <c r="B456" s="17"/>
      <c r="C456" s="17"/>
      <c r="D456" s="17"/>
      <c r="E456" s="4" t="s">
        <v>439</v>
      </c>
      <c r="F456" s="22" t="s">
        <v>12</v>
      </c>
      <c r="G456" s="5">
        <v>1</v>
      </c>
      <c r="H456" s="5"/>
      <c r="I456" s="214">
        <f>ANEXO1!Z455</f>
        <v>743358.82</v>
      </c>
      <c r="J456" s="107">
        <f t="shared" si="74"/>
        <v>743358.82</v>
      </c>
      <c r="K456" s="207"/>
      <c r="L456" s="203">
        <f>'ANEXO 2'!Q456</f>
        <v>967764.71</v>
      </c>
      <c r="M456" s="204">
        <f t="shared" si="83"/>
        <v>967764.71</v>
      </c>
      <c r="N456" s="215"/>
      <c r="O456" s="203">
        <f t="shared" si="84"/>
        <v>743358.82</v>
      </c>
      <c r="P456" s="204">
        <f t="shared" si="85"/>
        <v>743358.82</v>
      </c>
    </row>
    <row r="457" spans="1:16" ht="18" x14ac:dyDescent="0.3">
      <c r="A457" s="21">
        <v>12.5</v>
      </c>
      <c r="B457" s="17"/>
      <c r="C457" s="17"/>
      <c r="D457" s="17"/>
      <c r="E457" s="4" t="s">
        <v>440</v>
      </c>
      <c r="F457" s="22" t="s">
        <v>12</v>
      </c>
      <c r="G457" s="5">
        <v>1</v>
      </c>
      <c r="H457" s="5"/>
      <c r="I457" s="214">
        <f>ANEXO1!Z456</f>
        <v>242918.8</v>
      </c>
      <c r="J457" s="107">
        <f t="shared" si="74"/>
        <v>242918.8</v>
      </c>
      <c r="K457" s="207"/>
      <c r="L457" s="203">
        <f>'ANEXO 2'!Q457</f>
        <v>262442.82</v>
      </c>
      <c r="M457" s="204">
        <f t="shared" si="83"/>
        <v>262442.82</v>
      </c>
      <c r="N457" s="215"/>
      <c r="O457" s="203">
        <f t="shared" si="84"/>
        <v>242918.8</v>
      </c>
      <c r="P457" s="204">
        <f t="shared" si="85"/>
        <v>242918.8</v>
      </c>
    </row>
    <row r="458" spans="1:16" ht="18" x14ac:dyDescent="0.3">
      <c r="A458" s="21">
        <v>12.6</v>
      </c>
      <c r="B458" s="17"/>
      <c r="C458" s="17"/>
      <c r="D458" s="17"/>
      <c r="E458" s="4" t="s">
        <v>441</v>
      </c>
      <c r="F458" s="22" t="s">
        <v>12</v>
      </c>
      <c r="G458" s="5">
        <v>1</v>
      </c>
      <c r="H458" s="5"/>
      <c r="I458" s="214">
        <f>ANEXO1!Z457</f>
        <v>284038.42</v>
      </c>
      <c r="J458" s="107">
        <f t="shared" si="74"/>
        <v>284038.42</v>
      </c>
      <c r="K458" s="207"/>
      <c r="L458" s="203">
        <f>'ANEXO 2'!Q458</f>
        <v>395703.14</v>
      </c>
      <c r="M458" s="204">
        <f t="shared" si="83"/>
        <v>395703.14</v>
      </c>
      <c r="N458" s="215"/>
      <c r="O458" s="203">
        <f t="shared" si="84"/>
        <v>284038.42</v>
      </c>
      <c r="P458" s="204">
        <f t="shared" si="85"/>
        <v>284038.42</v>
      </c>
    </row>
    <row r="459" spans="1:16" x14ac:dyDescent="0.3">
      <c r="A459" s="350" t="s">
        <v>84</v>
      </c>
      <c r="B459" s="351"/>
      <c r="C459" s="351"/>
      <c r="D459" s="9"/>
      <c r="E459" s="10"/>
      <c r="F459" s="11"/>
      <c r="G459" s="5"/>
      <c r="H459" s="5"/>
      <c r="I459" s="107"/>
      <c r="J459" s="107"/>
      <c r="K459" s="207"/>
      <c r="L459" s="203"/>
      <c r="M459" s="211">
        <f>ROUND(SUM(M453:M458),2)</f>
        <v>4984283.5</v>
      </c>
      <c r="N459" s="215"/>
      <c r="O459" s="203"/>
      <c r="P459" s="211">
        <f>ROUND(SUM(P453:P458),2)</f>
        <v>3899918.4</v>
      </c>
    </row>
    <row r="460" spans="1:16" ht="18" x14ac:dyDescent="0.3">
      <c r="A460" s="39">
        <v>13</v>
      </c>
      <c r="B460" s="17"/>
      <c r="C460" s="17"/>
      <c r="D460" s="17"/>
      <c r="E460" s="44" t="s">
        <v>442</v>
      </c>
      <c r="F460" s="39"/>
      <c r="G460" s="5"/>
      <c r="H460" s="5"/>
      <c r="I460" s="107"/>
      <c r="J460" s="107"/>
      <c r="K460" s="207"/>
      <c r="L460" s="203"/>
      <c r="M460" s="204"/>
      <c r="N460" s="215"/>
      <c r="O460" s="203"/>
      <c r="P460" s="204"/>
    </row>
    <row r="461" spans="1:16" ht="18" x14ac:dyDescent="0.3">
      <c r="A461" s="34"/>
      <c r="B461" s="17"/>
      <c r="C461" s="17"/>
      <c r="D461" s="17"/>
      <c r="E461" s="45"/>
      <c r="F461" s="46"/>
      <c r="G461" s="5"/>
      <c r="H461" s="5"/>
      <c r="I461" s="107"/>
      <c r="J461" s="107"/>
      <c r="K461" s="207"/>
      <c r="L461" s="203"/>
      <c r="M461" s="204"/>
      <c r="N461" s="215"/>
      <c r="O461" s="203"/>
      <c r="P461" s="204"/>
    </row>
    <row r="462" spans="1:16" ht="72" x14ac:dyDescent="0.3">
      <c r="A462" s="166">
        <v>13.1</v>
      </c>
      <c r="B462" s="109"/>
      <c r="C462" s="109"/>
      <c r="D462" s="109"/>
      <c r="E462" s="167" t="s">
        <v>443</v>
      </c>
      <c r="F462" s="22" t="s">
        <v>64</v>
      </c>
      <c r="G462" s="5">
        <v>1</v>
      </c>
      <c r="H462" s="5"/>
      <c r="I462" s="214">
        <f>ANEXO1!Z461</f>
        <v>223224.37</v>
      </c>
      <c r="J462" s="107">
        <f t="shared" ref="J462:J474" si="86">I462</f>
        <v>223224.37</v>
      </c>
      <c r="K462" s="207"/>
      <c r="L462" s="205">
        <f>'ANEXO 2'!Q462</f>
        <v>0</v>
      </c>
      <c r="M462" s="206">
        <f t="shared" ref="M462:M467" si="87">ROUND((L462*$G462),2)</f>
        <v>0</v>
      </c>
      <c r="N462" s="215"/>
      <c r="O462" s="203">
        <f>I462</f>
        <v>223224.37</v>
      </c>
      <c r="P462" s="204">
        <f t="shared" ref="P462:P467" si="88">ROUND((O462*$G462),2)</f>
        <v>223224.37</v>
      </c>
    </row>
    <row r="463" spans="1:16" ht="36" customHeight="1" x14ac:dyDescent="0.3">
      <c r="A463" s="166">
        <v>13.2</v>
      </c>
      <c r="B463" s="109"/>
      <c r="C463" s="109"/>
      <c r="D463" s="109"/>
      <c r="E463" s="167" t="s">
        <v>444</v>
      </c>
      <c r="F463" s="22" t="s">
        <v>12</v>
      </c>
      <c r="G463" s="5">
        <v>1</v>
      </c>
      <c r="H463" s="5"/>
      <c r="I463" s="214">
        <f>ANEXO1!Z462</f>
        <v>18246.52</v>
      </c>
      <c r="J463" s="107">
        <f t="shared" si="86"/>
        <v>18246.52</v>
      </c>
      <c r="K463" s="207"/>
      <c r="L463" s="205">
        <f>'ANEXO 2'!Q463</f>
        <v>0</v>
      </c>
      <c r="M463" s="206">
        <f t="shared" si="87"/>
        <v>0</v>
      </c>
      <c r="N463" s="215"/>
      <c r="O463" s="203">
        <f t="shared" ref="O463:O467" si="89">I463</f>
        <v>18246.52</v>
      </c>
      <c r="P463" s="204">
        <f t="shared" si="88"/>
        <v>18246.52</v>
      </c>
    </row>
    <row r="464" spans="1:16" ht="90" x14ac:dyDescent="0.3">
      <c r="A464" s="166">
        <v>13.3</v>
      </c>
      <c r="B464" s="109"/>
      <c r="C464" s="109"/>
      <c r="D464" s="109"/>
      <c r="E464" s="167" t="s">
        <v>445</v>
      </c>
      <c r="F464" s="22" t="s">
        <v>64</v>
      </c>
      <c r="G464" s="5">
        <v>1</v>
      </c>
      <c r="H464" s="5"/>
      <c r="I464" s="214">
        <f>ANEXO1!Z463</f>
        <v>186185.3</v>
      </c>
      <c r="J464" s="107">
        <f t="shared" si="86"/>
        <v>186185.3</v>
      </c>
      <c r="K464" s="207"/>
      <c r="L464" s="205">
        <f>'ANEXO 2'!Q464</f>
        <v>0</v>
      </c>
      <c r="M464" s="206">
        <f t="shared" si="87"/>
        <v>0</v>
      </c>
      <c r="N464" s="215"/>
      <c r="O464" s="203">
        <f t="shared" si="89"/>
        <v>186185.3</v>
      </c>
      <c r="P464" s="204">
        <f t="shared" si="88"/>
        <v>186185.3</v>
      </c>
    </row>
    <row r="465" spans="1:19" ht="90" x14ac:dyDescent="0.3">
      <c r="A465" s="166">
        <v>13.4</v>
      </c>
      <c r="B465" s="109"/>
      <c r="C465" s="109"/>
      <c r="D465" s="109"/>
      <c r="E465" s="167" t="s">
        <v>446</v>
      </c>
      <c r="F465" s="22" t="s">
        <v>64</v>
      </c>
      <c r="G465" s="5">
        <v>1</v>
      </c>
      <c r="H465" s="5"/>
      <c r="I465" s="214">
        <f>ANEXO1!Z464</f>
        <v>222366.8</v>
      </c>
      <c r="J465" s="107">
        <f t="shared" si="86"/>
        <v>222366.8</v>
      </c>
      <c r="K465" s="207"/>
      <c r="L465" s="205">
        <f>'ANEXO 2'!Q465</f>
        <v>0</v>
      </c>
      <c r="M465" s="206">
        <f t="shared" si="87"/>
        <v>0</v>
      </c>
      <c r="N465" s="215"/>
      <c r="O465" s="203">
        <f t="shared" si="89"/>
        <v>222366.8</v>
      </c>
      <c r="P465" s="204">
        <f t="shared" si="88"/>
        <v>222366.8</v>
      </c>
    </row>
    <row r="466" spans="1:19" ht="54" x14ac:dyDescent="0.3">
      <c r="A466" s="166">
        <v>13.5</v>
      </c>
      <c r="B466" s="109"/>
      <c r="C466" s="109"/>
      <c r="D466" s="109"/>
      <c r="E466" s="168" t="s">
        <v>447</v>
      </c>
      <c r="F466" s="22" t="s">
        <v>12</v>
      </c>
      <c r="G466" s="5">
        <v>1</v>
      </c>
      <c r="H466" s="5"/>
      <c r="I466" s="214">
        <f>ANEXO1!Z465</f>
        <v>9763.49</v>
      </c>
      <c r="J466" s="107">
        <f t="shared" si="86"/>
        <v>9763.49</v>
      </c>
      <c r="K466" s="207"/>
      <c r="L466" s="205">
        <f>'ANEXO 2'!Q466</f>
        <v>0</v>
      </c>
      <c r="M466" s="206">
        <f t="shared" si="87"/>
        <v>0</v>
      </c>
      <c r="N466" s="215"/>
      <c r="O466" s="203">
        <f t="shared" si="89"/>
        <v>9763.49</v>
      </c>
      <c r="P466" s="204">
        <f t="shared" si="88"/>
        <v>9763.49</v>
      </c>
    </row>
    <row r="467" spans="1:19" ht="54" x14ac:dyDescent="0.3">
      <c r="A467" s="166">
        <v>13.6</v>
      </c>
      <c r="B467" s="109"/>
      <c r="C467" s="109"/>
      <c r="D467" s="109"/>
      <c r="E467" s="167" t="s">
        <v>448</v>
      </c>
      <c r="F467" s="22" t="s">
        <v>64</v>
      </c>
      <c r="G467" s="5">
        <v>1</v>
      </c>
      <c r="H467" s="5"/>
      <c r="I467" s="214">
        <f>ANEXO1!Z466</f>
        <v>717054</v>
      </c>
      <c r="J467" s="107">
        <f t="shared" si="86"/>
        <v>717054</v>
      </c>
      <c r="K467" s="207"/>
      <c r="L467" s="205">
        <f>'ANEXO 2'!Q467</f>
        <v>0</v>
      </c>
      <c r="M467" s="206">
        <f t="shared" si="87"/>
        <v>0</v>
      </c>
      <c r="N467" s="215"/>
      <c r="O467" s="203">
        <f t="shared" si="89"/>
        <v>717054</v>
      </c>
      <c r="P467" s="204">
        <f t="shared" si="88"/>
        <v>717054</v>
      </c>
    </row>
    <row r="468" spans="1:19" x14ac:dyDescent="0.3">
      <c r="A468" s="350" t="s">
        <v>84</v>
      </c>
      <c r="B468" s="351"/>
      <c r="C468" s="351"/>
      <c r="D468" s="9"/>
      <c r="E468" s="10"/>
      <c r="F468" s="11"/>
      <c r="G468" s="5"/>
      <c r="H468" s="5"/>
      <c r="I468" s="107"/>
      <c r="J468" s="107"/>
      <c r="K468" s="207"/>
      <c r="L468" s="203"/>
      <c r="M468" s="211">
        <f>ROUND(SUM(M462:M467),2)</f>
        <v>0</v>
      </c>
      <c r="N468" s="215"/>
      <c r="O468" s="203"/>
      <c r="P468" s="211">
        <f>ROUND(SUM(P462:P467),2)</f>
        <v>1376840.48</v>
      </c>
    </row>
    <row r="469" spans="1:19" ht="18" x14ac:dyDescent="0.3">
      <c r="A469" s="39">
        <v>14</v>
      </c>
      <c r="B469" s="17"/>
      <c r="C469" s="17"/>
      <c r="D469" s="17"/>
      <c r="E469" s="44" t="s">
        <v>449</v>
      </c>
      <c r="F469" s="17"/>
      <c r="G469" s="5"/>
      <c r="H469" s="5"/>
      <c r="I469" s="107"/>
      <c r="J469" s="107"/>
      <c r="K469" s="207"/>
      <c r="L469" s="203"/>
      <c r="M469" s="204"/>
      <c r="N469" s="215"/>
      <c r="O469" s="203"/>
      <c r="P469" s="204"/>
    </row>
    <row r="470" spans="1:19" ht="18" x14ac:dyDescent="0.3">
      <c r="A470" s="159" t="s">
        <v>450</v>
      </c>
      <c r="B470" s="17"/>
      <c r="C470" s="17"/>
      <c r="D470" s="17"/>
      <c r="E470" s="45" t="s">
        <v>451</v>
      </c>
      <c r="F470" s="22" t="s">
        <v>12</v>
      </c>
      <c r="G470" s="5">
        <v>1</v>
      </c>
      <c r="H470" s="5"/>
      <c r="I470" s="214">
        <f>ANEXO1!Z469</f>
        <v>318582.34999999998</v>
      </c>
      <c r="J470" s="107">
        <f t="shared" si="86"/>
        <v>318582.34999999998</v>
      </c>
      <c r="K470" s="207"/>
      <c r="L470" s="205">
        <f>'ANEXO 2'!Q470</f>
        <v>0</v>
      </c>
      <c r="M470" s="206">
        <f t="shared" ref="M470" si="90">ROUND((L470*$G470),2)</f>
        <v>0</v>
      </c>
      <c r="N470" s="215"/>
      <c r="O470" s="203">
        <f>I470</f>
        <v>318582.34999999998</v>
      </c>
      <c r="P470" s="204">
        <f t="shared" ref="P470" si="91">ROUND((O470*$G470),2)</f>
        <v>318582.34999999998</v>
      </c>
    </row>
    <row r="471" spans="1:19" x14ac:dyDescent="0.3">
      <c r="A471" s="350" t="s">
        <v>84</v>
      </c>
      <c r="B471" s="351"/>
      <c r="C471" s="351"/>
      <c r="D471" s="9"/>
      <c r="E471" s="10"/>
      <c r="F471" s="11"/>
      <c r="G471" s="5"/>
      <c r="H471" s="5"/>
      <c r="I471" s="107"/>
      <c r="J471" s="107"/>
      <c r="K471" s="207"/>
      <c r="L471" s="203"/>
      <c r="M471" s="211">
        <f>ROUND(SUM(M470),2)</f>
        <v>0</v>
      </c>
      <c r="N471" s="215"/>
      <c r="O471" s="203"/>
      <c r="P471" s="211">
        <f>ROUND(SUM(P470),2)</f>
        <v>318582.34999999998</v>
      </c>
    </row>
    <row r="472" spans="1:19" ht="18" x14ac:dyDescent="0.3">
      <c r="A472" s="39">
        <v>15</v>
      </c>
      <c r="B472" s="17"/>
      <c r="C472" s="17"/>
      <c r="D472" s="17"/>
      <c r="E472" s="44" t="s">
        <v>452</v>
      </c>
      <c r="F472" s="17"/>
      <c r="G472" s="5"/>
      <c r="H472" s="5"/>
      <c r="I472" s="107"/>
      <c r="J472" s="107"/>
      <c r="K472" s="207"/>
      <c r="L472" s="203"/>
      <c r="M472" s="204"/>
      <c r="N472" s="215"/>
      <c r="O472" s="203"/>
      <c r="P472" s="204"/>
      <c r="R472" s="78" t="s">
        <v>81</v>
      </c>
    </row>
    <row r="473" spans="1:19" x14ac:dyDescent="0.3">
      <c r="A473" s="17"/>
      <c r="B473" s="17"/>
      <c r="C473" s="17"/>
      <c r="D473" s="17"/>
      <c r="E473" s="19"/>
      <c r="F473" s="17"/>
      <c r="G473" s="5"/>
      <c r="H473" s="5"/>
      <c r="I473" s="107"/>
      <c r="J473" s="107"/>
      <c r="K473" s="207"/>
      <c r="L473" s="203"/>
      <c r="M473" s="204"/>
      <c r="N473" s="215"/>
      <c r="O473" s="203"/>
      <c r="P473" s="204"/>
    </row>
    <row r="474" spans="1:19" ht="18" x14ac:dyDescent="0.3">
      <c r="A474" s="22" t="s">
        <v>453</v>
      </c>
      <c r="B474" s="17"/>
      <c r="C474" s="17"/>
      <c r="D474" s="17"/>
      <c r="E474" s="26" t="s">
        <v>454</v>
      </c>
      <c r="F474" s="22" t="s">
        <v>12</v>
      </c>
      <c r="G474" s="5">
        <v>1</v>
      </c>
      <c r="H474" s="5"/>
      <c r="I474" s="218">
        <f>ANEXO1!Z473</f>
        <v>5903.85</v>
      </c>
      <c r="J474" s="107">
        <f t="shared" si="86"/>
        <v>5903.85</v>
      </c>
      <c r="K474" s="207"/>
      <c r="L474" s="203">
        <f>'ANEXO 2'!Q474</f>
        <v>5400.32</v>
      </c>
      <c r="M474" s="204">
        <f t="shared" ref="M474" si="92">ROUND((L474*$G474),2)</f>
        <v>5400.32</v>
      </c>
      <c r="N474" s="215"/>
      <c r="O474" s="203">
        <f>ROUND(AVERAGE(I474,L474),2)</f>
        <v>5652.09</v>
      </c>
      <c r="P474" s="204">
        <f t="shared" ref="P474" si="93">ROUND((O474*$G474),2)</f>
        <v>5652.09</v>
      </c>
    </row>
    <row r="475" spans="1:19" x14ac:dyDescent="0.3">
      <c r="A475" s="350" t="s">
        <v>84</v>
      </c>
      <c r="B475" s="351"/>
      <c r="C475" s="351"/>
      <c r="D475" s="9"/>
      <c r="E475" s="10"/>
      <c r="F475" s="11"/>
      <c r="G475" s="5"/>
      <c r="H475" s="5"/>
      <c r="I475" s="107"/>
      <c r="J475" s="107"/>
      <c r="K475" s="169"/>
      <c r="L475" s="203"/>
      <c r="M475" s="211">
        <f>ROUND(SUM(M474),2)</f>
        <v>5400.32</v>
      </c>
      <c r="N475" s="215"/>
      <c r="O475" s="203"/>
      <c r="P475" s="211">
        <f>ROUND(SUM(P474),2)</f>
        <v>5652.09</v>
      </c>
    </row>
    <row r="476" spans="1:19" ht="48" customHeight="1" x14ac:dyDescent="0.3">
      <c r="A476" s="437" t="s">
        <v>455</v>
      </c>
      <c r="B476" s="438"/>
      <c r="C476" s="438"/>
      <c r="D476" s="438"/>
      <c r="E476" s="438"/>
      <c r="F476" s="438"/>
      <c r="G476" s="438"/>
      <c r="H476" s="438"/>
      <c r="I476" s="438"/>
      <c r="J476" s="438"/>
      <c r="K476" s="438"/>
      <c r="L476" s="438"/>
      <c r="M476" s="439"/>
      <c r="P476" s="188">
        <f>ROUND(SUM(P79+P89+P109+P129+P151+P180+P214+P381+P407+P416+P450+P459+P468+P471+P475),2)</f>
        <v>661021640.48000002</v>
      </c>
    </row>
    <row r="477" spans="1:19" x14ac:dyDescent="0.3">
      <c r="A477" s="48"/>
      <c r="B477" s="48"/>
      <c r="C477" s="48"/>
      <c r="D477" s="48"/>
      <c r="E477" s="48"/>
      <c r="F477" s="48"/>
      <c r="G477" s="84"/>
      <c r="H477" s="84"/>
      <c r="I477" s="48"/>
      <c r="J477" s="48"/>
      <c r="K477" s="84"/>
      <c r="L477" s="48"/>
      <c r="M477" s="49"/>
    </row>
    <row r="478" spans="1:19" ht="38.25" customHeight="1" x14ac:dyDescent="0.3">
      <c r="A478" s="138"/>
      <c r="B478" s="408" t="s">
        <v>457</v>
      </c>
      <c r="C478" s="408"/>
      <c r="D478" s="408"/>
      <c r="E478" s="408"/>
      <c r="F478" s="173"/>
      <c r="G478" s="173"/>
      <c r="H478" s="172"/>
      <c r="I478" s="412" t="s">
        <v>458</v>
      </c>
      <c r="J478" s="412"/>
      <c r="L478" s="412" t="s">
        <v>458</v>
      </c>
      <c r="M478" s="412"/>
      <c r="O478" s="412" t="s">
        <v>458</v>
      </c>
      <c r="P478" s="412"/>
    </row>
    <row r="479" spans="1:19" ht="36.75" customHeight="1" x14ac:dyDescent="0.3">
      <c r="A479" s="139"/>
      <c r="B479" s="333" t="s">
        <v>459</v>
      </c>
      <c r="C479" s="333"/>
      <c r="D479" s="333"/>
      <c r="E479" s="333"/>
      <c r="F479" s="174" t="s">
        <v>460</v>
      </c>
      <c r="G479" s="175"/>
      <c r="H479" s="78"/>
      <c r="I479" s="413">
        <f>ANEXO1!AA483</f>
        <v>0.2</v>
      </c>
      <c r="J479" s="414"/>
      <c r="L479" s="442">
        <f>'ANEXO 2'!R481</f>
        <v>0.17580000000000001</v>
      </c>
      <c r="M479" s="442"/>
      <c r="O479" s="432">
        <f>AVERAGE(I479,L479)</f>
        <v>0.18790000000000001</v>
      </c>
      <c r="P479" s="432"/>
    </row>
    <row r="480" spans="1:19" ht="65.25" customHeight="1" x14ac:dyDescent="0.3">
      <c r="A480" s="136"/>
      <c r="B480" s="333" t="s">
        <v>461</v>
      </c>
      <c r="C480" s="333"/>
      <c r="D480" s="333"/>
      <c r="E480" s="333"/>
      <c r="F480" s="174" t="s">
        <v>462</v>
      </c>
      <c r="G480" s="176"/>
      <c r="H480" s="78"/>
      <c r="I480" s="413">
        <f>ANEXO1!AA484</f>
        <v>0.02</v>
      </c>
      <c r="J480" s="414"/>
      <c r="L480" s="442">
        <v>0.01</v>
      </c>
      <c r="M480" s="442"/>
      <c r="O480" s="432">
        <f>AVERAGE(I480,L480)</f>
        <v>1.4999999999999999E-2</v>
      </c>
      <c r="P480" s="432"/>
      <c r="S480" s="237"/>
    </row>
    <row r="481" spans="1:16" ht="36.75" customHeight="1" x14ac:dyDescent="0.3">
      <c r="A481" s="170"/>
      <c r="B481" s="346" t="s">
        <v>492</v>
      </c>
      <c r="C481" s="346"/>
      <c r="D481" s="346"/>
      <c r="E481" s="346"/>
      <c r="F481" s="174" t="s">
        <v>464</v>
      </c>
      <c r="G481" s="177"/>
      <c r="H481" s="78"/>
      <c r="I481" s="413">
        <f>ANEXO1!AA485</f>
        <v>0.05</v>
      </c>
      <c r="J481" s="414"/>
      <c r="L481" s="442">
        <v>5.0500000000000003E-2</v>
      </c>
      <c r="M481" s="442"/>
      <c r="O481" s="432">
        <f>AVERAGE(I481,L481)</f>
        <v>5.0250000000000003E-2</v>
      </c>
      <c r="P481" s="432"/>
    </row>
    <row r="482" spans="1:16" ht="27" customHeight="1" x14ac:dyDescent="0.3">
      <c r="A482" s="171"/>
      <c r="B482" s="333" t="s">
        <v>465</v>
      </c>
      <c r="C482" s="333"/>
      <c r="D482" s="333"/>
      <c r="E482" s="333"/>
      <c r="F482" s="174" t="s">
        <v>466</v>
      </c>
      <c r="G482" s="175"/>
      <c r="H482" s="78"/>
      <c r="I482" s="440">
        <f>SUM(I479:I481)</f>
        <v>0.27</v>
      </c>
      <c r="J482" s="441"/>
      <c r="K482" s="94"/>
      <c r="L482" s="443">
        <f>SUM(L479:L481)</f>
        <v>0.23630000000000001</v>
      </c>
      <c r="M482" s="443"/>
      <c r="O482" s="433">
        <v>0.25319999999999998</v>
      </c>
      <c r="P482" s="433"/>
    </row>
    <row r="483" spans="1:16" x14ac:dyDescent="0.3">
      <c r="A483" s="78"/>
      <c r="B483" s="78"/>
      <c r="C483" s="78"/>
      <c r="D483" s="78"/>
      <c r="E483" s="78"/>
      <c r="G483" s="78"/>
      <c r="H483" s="78"/>
    </row>
    <row r="484" spans="1:16" ht="15" thickBot="1" x14ac:dyDescent="0.35"/>
    <row r="485" spans="1:16" ht="194.25" customHeight="1" thickBot="1" x14ac:dyDescent="0.35">
      <c r="A485" s="434" t="s">
        <v>506</v>
      </c>
      <c r="B485" s="435"/>
      <c r="C485" s="435"/>
      <c r="D485" s="435"/>
      <c r="E485" s="436"/>
    </row>
    <row r="487" spans="1:16" x14ac:dyDescent="0.3">
      <c r="M487" t="s">
        <v>81</v>
      </c>
    </row>
    <row r="497" spans="1:2" ht="18" x14ac:dyDescent="0.3">
      <c r="A497" s="374" t="s">
        <v>503</v>
      </c>
      <c r="B497" s="374"/>
    </row>
    <row r="498" spans="1:2" ht="15.6" x14ac:dyDescent="0.3">
      <c r="A498" s="375" t="s">
        <v>508</v>
      </c>
      <c r="B498" s="375"/>
    </row>
    <row r="499" spans="1:2" ht="15.6" x14ac:dyDescent="0.3">
      <c r="A499" s="373" t="s">
        <v>504</v>
      </c>
      <c r="B499" s="373"/>
    </row>
  </sheetData>
  <mergeCells count="64">
    <mergeCell ref="A497:B497"/>
    <mergeCell ref="A498:B498"/>
    <mergeCell ref="A499:B499"/>
    <mergeCell ref="A485:E485"/>
    <mergeCell ref="A476:M476"/>
    <mergeCell ref="B479:E479"/>
    <mergeCell ref="B480:E480"/>
    <mergeCell ref="B482:E482"/>
    <mergeCell ref="B481:E481"/>
    <mergeCell ref="B478:E478"/>
    <mergeCell ref="I482:J482"/>
    <mergeCell ref="L478:M478"/>
    <mergeCell ref="L479:M479"/>
    <mergeCell ref="L480:M480"/>
    <mergeCell ref="L481:M481"/>
    <mergeCell ref="L482:M482"/>
    <mergeCell ref="O478:P478"/>
    <mergeCell ref="O479:P479"/>
    <mergeCell ref="O480:P480"/>
    <mergeCell ref="O481:P481"/>
    <mergeCell ref="O482:P482"/>
    <mergeCell ref="A2:S2"/>
    <mergeCell ref="O6:P6"/>
    <mergeCell ref="O7:P7"/>
    <mergeCell ref="O8:O9"/>
    <mergeCell ref="P8:P9"/>
    <mergeCell ref="A6:A9"/>
    <mergeCell ref="B6:B9"/>
    <mergeCell ref="C6:D7"/>
    <mergeCell ref="E6:E9"/>
    <mergeCell ref="F6:F9"/>
    <mergeCell ref="I7:J7"/>
    <mergeCell ref="I6:J6"/>
    <mergeCell ref="I8:I9"/>
    <mergeCell ref="J8:J9"/>
    <mergeCell ref="L6:M6"/>
    <mergeCell ref="L7:M7"/>
    <mergeCell ref="L8:L9"/>
    <mergeCell ref="M8:M9"/>
    <mergeCell ref="A3:A5"/>
    <mergeCell ref="A129:C129"/>
    <mergeCell ref="A109:C109"/>
    <mergeCell ref="A89:C89"/>
    <mergeCell ref="A79:C79"/>
    <mergeCell ref="G6:G9"/>
    <mergeCell ref="B3:S5"/>
    <mergeCell ref="C223:E223"/>
    <mergeCell ref="A214:C214"/>
    <mergeCell ref="B222:F222"/>
    <mergeCell ref="A180:C180"/>
    <mergeCell ref="A151:C151"/>
    <mergeCell ref="I478:J478"/>
    <mergeCell ref="I479:J479"/>
    <mergeCell ref="I480:J480"/>
    <mergeCell ref="I481:J481"/>
    <mergeCell ref="A471:C471"/>
    <mergeCell ref="A475:C475"/>
    <mergeCell ref="A381:C381"/>
    <mergeCell ref="B243:F243"/>
    <mergeCell ref="A468:C468"/>
    <mergeCell ref="A459:C459"/>
    <mergeCell ref="A450:C450"/>
    <mergeCell ref="A416:C416"/>
    <mergeCell ref="A407:C407"/>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499"/>
  <sheetViews>
    <sheetView zoomScale="85" zoomScaleNormal="85" workbookViewId="0">
      <selection activeCell="E126" sqref="E126"/>
    </sheetView>
  </sheetViews>
  <sheetFormatPr baseColWidth="10" defaultRowHeight="14.4" x14ac:dyDescent="0.3"/>
  <cols>
    <col min="1" max="1" width="37.88671875" customWidth="1"/>
    <col min="2" max="2" width="13.6640625" customWidth="1"/>
    <col min="3" max="3" width="11.5546875" customWidth="1"/>
    <col min="4" max="4" width="16.6640625" customWidth="1"/>
    <col min="5" max="5" width="88.44140625" bestFit="1" customWidth="1"/>
    <col min="6" max="6" width="17.33203125" customWidth="1"/>
    <col min="7" max="7" width="19.88671875" customWidth="1"/>
    <col min="8" max="8" width="4.6640625" customWidth="1"/>
    <col min="9" max="9" width="0.109375" customWidth="1"/>
    <col min="10" max="10" width="17.88671875" hidden="1" customWidth="1"/>
    <col min="11" max="11" width="2.6640625" style="78" hidden="1" customWidth="1"/>
    <col min="12" max="12" width="16.5546875" hidden="1" customWidth="1"/>
    <col min="13" max="13" width="31.44140625" hidden="1" customWidth="1"/>
    <col min="14" max="14" width="6.109375" style="78" hidden="1" customWidth="1"/>
    <col min="15" max="15" width="22.6640625" style="78" customWidth="1"/>
    <col min="16" max="16" width="33.44140625" style="78" customWidth="1"/>
    <col min="17" max="17" width="11.88671875" style="238" bestFit="1" customWidth="1"/>
    <col min="18" max="20" width="11.44140625" style="238"/>
    <col min="21" max="23" width="11.44140625" style="78"/>
  </cols>
  <sheetData>
    <row r="1" spans="1:22" ht="15" thickBot="1" x14ac:dyDescent="0.35"/>
    <row r="2" spans="1:22" ht="35.25" customHeight="1" thickBot="1" x14ac:dyDescent="0.35">
      <c r="A2" s="423" t="s">
        <v>505</v>
      </c>
      <c r="B2" s="424"/>
      <c r="C2" s="424"/>
      <c r="D2" s="424"/>
      <c r="E2" s="424"/>
      <c r="F2" s="424"/>
      <c r="G2" s="424"/>
      <c r="H2" s="424"/>
      <c r="I2" s="424"/>
      <c r="J2" s="424"/>
      <c r="K2" s="424"/>
      <c r="L2" s="424"/>
      <c r="M2" s="424"/>
      <c r="N2" s="424"/>
      <c r="O2" s="424"/>
      <c r="P2" s="425"/>
      <c r="Q2" s="243"/>
      <c r="R2" s="243"/>
      <c r="S2" s="243"/>
      <c r="T2" s="239"/>
      <c r="U2" s="94"/>
      <c r="V2" s="94"/>
    </row>
    <row r="3" spans="1:22" ht="15" customHeight="1" x14ac:dyDescent="0.3">
      <c r="A3" s="417" t="s">
        <v>81</v>
      </c>
      <c r="B3" s="383" t="s">
        <v>468</v>
      </c>
      <c r="C3" s="384"/>
      <c r="D3" s="384"/>
      <c r="E3" s="384"/>
      <c r="F3" s="384"/>
      <c r="G3" s="384"/>
      <c r="H3" s="384"/>
      <c r="I3" s="384"/>
      <c r="J3" s="384"/>
      <c r="K3" s="384"/>
      <c r="L3" s="384"/>
      <c r="M3" s="384"/>
      <c r="N3" s="384"/>
      <c r="O3" s="384"/>
      <c r="P3" s="385"/>
      <c r="Q3" s="240"/>
      <c r="R3" s="240"/>
      <c r="S3" s="240"/>
      <c r="T3" s="240"/>
      <c r="U3" s="95"/>
      <c r="V3" s="95"/>
    </row>
    <row r="4" spans="1:22" ht="43.5" customHeight="1" x14ac:dyDescent="0.3">
      <c r="A4" s="418"/>
      <c r="B4" s="420"/>
      <c r="C4" s="450"/>
      <c r="D4" s="450"/>
      <c r="E4" s="450"/>
      <c r="F4" s="450"/>
      <c r="G4" s="450"/>
      <c r="H4" s="450"/>
      <c r="I4" s="450"/>
      <c r="J4" s="450"/>
      <c r="K4" s="450"/>
      <c r="L4" s="450"/>
      <c r="M4" s="450"/>
      <c r="N4" s="450"/>
      <c r="O4" s="450"/>
      <c r="P4" s="422"/>
      <c r="Q4" s="240"/>
      <c r="R4" s="240"/>
      <c r="S4" s="240"/>
      <c r="T4" s="240"/>
      <c r="U4" s="95"/>
      <c r="V4" s="95"/>
    </row>
    <row r="5" spans="1:22" ht="43.5" customHeight="1" thickBot="1" x14ac:dyDescent="0.35">
      <c r="A5" s="419"/>
      <c r="B5" s="386"/>
      <c r="C5" s="387"/>
      <c r="D5" s="387"/>
      <c r="E5" s="387"/>
      <c r="F5" s="387"/>
      <c r="G5" s="387"/>
      <c r="H5" s="387"/>
      <c r="I5" s="387"/>
      <c r="J5" s="387"/>
      <c r="K5" s="387"/>
      <c r="L5" s="387"/>
      <c r="M5" s="387"/>
      <c r="N5" s="387"/>
      <c r="O5" s="387"/>
      <c r="P5" s="388"/>
      <c r="Q5" s="240"/>
      <c r="R5" s="240"/>
      <c r="S5" s="240"/>
      <c r="T5" s="241"/>
      <c r="U5" s="79"/>
      <c r="V5" s="79"/>
    </row>
    <row r="6" spans="1:22" ht="43.5" customHeight="1" thickBot="1" x14ac:dyDescent="0.35">
      <c r="A6" s="304" t="s">
        <v>0</v>
      </c>
      <c r="B6" s="305" t="s">
        <v>1</v>
      </c>
      <c r="C6" s="444" t="s">
        <v>2</v>
      </c>
      <c r="D6" s="429"/>
      <c r="E6" s="312" t="s">
        <v>3</v>
      </c>
      <c r="F6" s="305" t="s">
        <v>4</v>
      </c>
      <c r="G6" s="305" t="s">
        <v>5</v>
      </c>
      <c r="H6" s="244"/>
      <c r="I6" s="430" t="s">
        <v>487</v>
      </c>
      <c r="J6" s="431"/>
      <c r="K6" s="245"/>
      <c r="L6" s="430" t="s">
        <v>489</v>
      </c>
      <c r="M6" s="431"/>
      <c r="N6" s="241"/>
      <c r="O6" s="426" t="s">
        <v>491</v>
      </c>
      <c r="P6" s="427"/>
      <c r="Q6" s="241"/>
      <c r="R6" s="241"/>
      <c r="S6" s="241"/>
      <c r="T6" s="241"/>
      <c r="U6" s="79"/>
      <c r="V6" s="79"/>
    </row>
    <row r="7" spans="1:22" ht="71.25" customHeight="1" thickBot="1" x14ac:dyDescent="0.35">
      <c r="A7" s="305"/>
      <c r="B7" s="305"/>
      <c r="C7" s="309"/>
      <c r="D7" s="310"/>
      <c r="E7" s="312"/>
      <c r="F7" s="305"/>
      <c r="G7" s="305"/>
      <c r="H7" s="244"/>
      <c r="I7" s="415" t="s">
        <v>478</v>
      </c>
      <c r="J7" s="416"/>
      <c r="K7" s="246"/>
      <c r="L7" s="415" t="s">
        <v>478</v>
      </c>
      <c r="M7" s="416"/>
      <c r="N7" s="238"/>
      <c r="O7" s="415" t="s">
        <v>478</v>
      </c>
      <c r="P7" s="416"/>
    </row>
    <row r="8" spans="1:22" ht="71.25" customHeight="1" thickBot="1" x14ac:dyDescent="0.35">
      <c r="A8" s="305"/>
      <c r="B8" s="305"/>
      <c r="C8" s="232"/>
      <c r="D8" s="233"/>
      <c r="E8" s="312"/>
      <c r="F8" s="305"/>
      <c r="G8" s="305"/>
      <c r="H8" s="244"/>
      <c r="I8" s="314" t="s">
        <v>6</v>
      </c>
      <c r="J8" s="314" t="s">
        <v>7</v>
      </c>
      <c r="K8" s="246"/>
      <c r="L8" s="314" t="s">
        <v>6</v>
      </c>
      <c r="M8" s="314" t="s">
        <v>7</v>
      </c>
      <c r="N8" s="238"/>
      <c r="O8" s="314" t="s">
        <v>6</v>
      </c>
      <c r="P8" s="446" t="s">
        <v>7</v>
      </c>
      <c r="R8" s="238" t="s">
        <v>81</v>
      </c>
    </row>
    <row r="9" spans="1:22" ht="61.5" customHeight="1" thickBot="1" x14ac:dyDescent="0.35">
      <c r="A9" s="306"/>
      <c r="B9" s="306"/>
      <c r="C9" s="72" t="s">
        <v>8</v>
      </c>
      <c r="D9" s="72" t="s">
        <v>9</v>
      </c>
      <c r="E9" s="313"/>
      <c r="F9" s="306"/>
      <c r="G9" s="306"/>
      <c r="H9" s="244"/>
      <c r="I9" s="315"/>
      <c r="J9" s="315"/>
      <c r="K9" s="244"/>
      <c r="L9" s="315"/>
      <c r="M9" s="315"/>
      <c r="N9" s="238"/>
      <c r="O9" s="315"/>
      <c r="P9" s="447"/>
    </row>
    <row r="10" spans="1:22" x14ac:dyDescent="0.3">
      <c r="A10" s="247"/>
      <c r="B10" s="71"/>
      <c r="C10" s="71"/>
      <c r="D10" s="71"/>
      <c r="E10" s="71" t="s">
        <v>10</v>
      </c>
      <c r="F10" s="71"/>
      <c r="G10" s="71"/>
      <c r="H10" s="71"/>
      <c r="I10" s="71"/>
      <c r="J10" s="71"/>
      <c r="K10" s="82"/>
      <c r="L10" s="71"/>
      <c r="M10" s="97"/>
      <c r="N10" s="238"/>
      <c r="O10" s="71"/>
      <c r="P10" s="248"/>
    </row>
    <row r="11" spans="1:22" ht="18" x14ac:dyDescent="0.3">
      <c r="A11" s="249">
        <v>1.1000000000000001</v>
      </c>
      <c r="B11" s="3"/>
      <c r="C11" s="3"/>
      <c r="D11" s="3"/>
      <c r="E11" s="4" t="s">
        <v>11</v>
      </c>
      <c r="F11" s="3" t="s">
        <v>12</v>
      </c>
      <c r="G11" s="5">
        <v>1</v>
      </c>
      <c r="H11" s="5"/>
      <c r="I11" s="214">
        <f>ANEXO1!Z10</f>
        <v>38914.31</v>
      </c>
      <c r="J11" s="107">
        <f>I11</f>
        <v>38914.31</v>
      </c>
      <c r="K11" s="207"/>
      <c r="L11" s="203">
        <f>'ANEXO 2'!Q10</f>
        <v>40320.71</v>
      </c>
      <c r="M11" s="204">
        <f>ROUND((L11*$G11),2)</f>
        <v>40320.71</v>
      </c>
      <c r="N11" s="250"/>
      <c r="O11" s="203">
        <f>I11</f>
        <v>38914.31</v>
      </c>
      <c r="P11" s="251">
        <f>ROUND((O11*$G11),2)</f>
        <v>38914.31</v>
      </c>
    </row>
    <row r="12" spans="1:22" ht="18" x14ac:dyDescent="0.3">
      <c r="A12" s="249">
        <v>1.2</v>
      </c>
      <c r="B12" s="3"/>
      <c r="C12" s="3"/>
      <c r="D12" s="3"/>
      <c r="E12" s="4" t="s">
        <v>13</v>
      </c>
      <c r="F12" s="3" t="s">
        <v>12</v>
      </c>
      <c r="G12" s="5">
        <v>1</v>
      </c>
      <c r="H12" s="5"/>
      <c r="I12" s="214">
        <f>ANEXO1!Z11</f>
        <v>21228.03</v>
      </c>
      <c r="J12" s="107">
        <f t="shared" ref="J12:J75" si="0">I12</f>
        <v>21228.03</v>
      </c>
      <c r="K12" s="207"/>
      <c r="L12" s="203">
        <f>'ANEXO 2'!Q11</f>
        <v>22934.07</v>
      </c>
      <c r="M12" s="204">
        <f t="shared" ref="M12:M75" si="1">ROUND((L12*$G12),2)</f>
        <v>22934.07</v>
      </c>
      <c r="N12" s="250"/>
      <c r="O12" s="203">
        <f>I12</f>
        <v>21228.03</v>
      </c>
      <c r="P12" s="251">
        <f t="shared" ref="P12:P75" si="2">ROUND((O12*$G12),2)</f>
        <v>21228.03</v>
      </c>
    </row>
    <row r="13" spans="1:22" ht="18" x14ac:dyDescent="0.3">
      <c r="A13" s="249">
        <v>1.3</v>
      </c>
      <c r="B13" s="3"/>
      <c r="C13" s="3"/>
      <c r="D13" s="3"/>
      <c r="E13" s="4" t="s">
        <v>14</v>
      </c>
      <c r="F13" s="3" t="s">
        <v>12</v>
      </c>
      <c r="G13" s="5">
        <v>1</v>
      </c>
      <c r="H13" s="5"/>
      <c r="I13" s="214">
        <f>ANEXO1!Z12</f>
        <v>21672.27</v>
      </c>
      <c r="J13" s="107">
        <f t="shared" si="0"/>
        <v>21672.27</v>
      </c>
      <c r="K13" s="207"/>
      <c r="L13" s="203">
        <f>'ANEXO 2'!Q12</f>
        <v>22656.03</v>
      </c>
      <c r="M13" s="204">
        <f t="shared" si="1"/>
        <v>22656.03</v>
      </c>
      <c r="N13" s="250"/>
      <c r="O13" s="203">
        <f t="shared" ref="O13:O15" si="3">I13</f>
        <v>21672.27</v>
      </c>
      <c r="P13" s="251">
        <f t="shared" si="2"/>
        <v>21672.27</v>
      </c>
    </row>
    <row r="14" spans="1:22" ht="18" x14ac:dyDescent="0.3">
      <c r="A14" s="249">
        <v>1.4</v>
      </c>
      <c r="B14" s="3"/>
      <c r="C14" s="3"/>
      <c r="D14" s="3"/>
      <c r="E14" s="4" t="s">
        <v>15</v>
      </c>
      <c r="F14" s="3" t="s">
        <v>16</v>
      </c>
      <c r="G14" s="5">
        <v>1</v>
      </c>
      <c r="H14" s="5"/>
      <c r="I14" s="214">
        <f>ANEXO1!Z13</f>
        <v>12289.53</v>
      </c>
      <c r="J14" s="107">
        <f t="shared" si="0"/>
        <v>12289.53</v>
      </c>
      <c r="K14" s="207"/>
      <c r="L14" s="203">
        <f>'ANEXO 2'!Q13</f>
        <v>16995.34</v>
      </c>
      <c r="M14" s="204">
        <f t="shared" si="1"/>
        <v>16995.34</v>
      </c>
      <c r="N14" s="250"/>
      <c r="O14" s="203">
        <f t="shared" si="3"/>
        <v>12289.53</v>
      </c>
      <c r="P14" s="251">
        <f t="shared" si="2"/>
        <v>12289.53</v>
      </c>
    </row>
    <row r="15" spans="1:22" ht="18" x14ac:dyDescent="0.3">
      <c r="A15" s="249">
        <v>1.5</v>
      </c>
      <c r="B15" s="3"/>
      <c r="C15" s="3"/>
      <c r="D15" s="3"/>
      <c r="E15" s="43" t="s">
        <v>17</v>
      </c>
      <c r="F15" s="3" t="s">
        <v>18</v>
      </c>
      <c r="G15" s="5">
        <v>1</v>
      </c>
      <c r="H15" s="5"/>
      <c r="I15" s="214">
        <f>ANEXO1!Z14</f>
        <v>16158.44</v>
      </c>
      <c r="J15" s="107">
        <f t="shared" si="0"/>
        <v>16158.44</v>
      </c>
      <c r="K15" s="207"/>
      <c r="L15" s="203">
        <f>'ANEXO 2'!Q14</f>
        <v>19226.96</v>
      </c>
      <c r="M15" s="204">
        <f t="shared" si="1"/>
        <v>19226.96</v>
      </c>
      <c r="N15" s="250"/>
      <c r="O15" s="203">
        <f t="shared" si="3"/>
        <v>16158.44</v>
      </c>
      <c r="P15" s="251">
        <f t="shared" si="2"/>
        <v>16158.44</v>
      </c>
    </row>
    <row r="16" spans="1:22" ht="18" x14ac:dyDescent="0.3">
      <c r="A16" s="249">
        <v>1.6</v>
      </c>
      <c r="B16" s="3"/>
      <c r="C16" s="3"/>
      <c r="D16" s="3"/>
      <c r="E16" s="43" t="s">
        <v>19</v>
      </c>
      <c r="F16" s="3" t="s">
        <v>16</v>
      </c>
      <c r="G16" s="5">
        <v>1</v>
      </c>
      <c r="H16" s="5"/>
      <c r="I16" s="216">
        <f>ANEXO1!Z15</f>
        <v>13003.36</v>
      </c>
      <c r="J16" s="107">
        <f t="shared" si="0"/>
        <v>13003.36</v>
      </c>
      <c r="K16" s="207"/>
      <c r="L16" s="205">
        <f>'ANEXO 2'!Q15</f>
        <v>0</v>
      </c>
      <c r="M16" s="206">
        <f t="shared" si="1"/>
        <v>0</v>
      </c>
      <c r="N16" s="250"/>
      <c r="O16" s="203">
        <f>I16</f>
        <v>13003.36</v>
      </c>
      <c r="P16" s="251">
        <f t="shared" si="2"/>
        <v>13003.36</v>
      </c>
    </row>
    <row r="17" spans="1:16" ht="18" x14ac:dyDescent="0.3">
      <c r="A17" s="249">
        <v>1.7</v>
      </c>
      <c r="B17" s="3"/>
      <c r="C17" s="3"/>
      <c r="D17" s="3"/>
      <c r="E17" s="43" t="s">
        <v>20</v>
      </c>
      <c r="F17" s="3" t="s">
        <v>18</v>
      </c>
      <c r="G17" s="5">
        <v>1</v>
      </c>
      <c r="H17" s="5"/>
      <c r="I17" s="214">
        <f>ANEXO1!Z16</f>
        <v>125322.8</v>
      </c>
      <c r="J17" s="107">
        <f t="shared" si="0"/>
        <v>125322.8</v>
      </c>
      <c r="K17" s="207"/>
      <c r="L17" s="203">
        <f>'ANEXO 2'!Q16</f>
        <v>269011.17</v>
      </c>
      <c r="M17" s="204">
        <f t="shared" si="1"/>
        <v>269011.17</v>
      </c>
      <c r="N17" s="250"/>
      <c r="O17" s="203">
        <f t="shared" ref="O17:O19" si="4">I17</f>
        <v>125322.8</v>
      </c>
      <c r="P17" s="251">
        <f t="shared" si="2"/>
        <v>125322.8</v>
      </c>
    </row>
    <row r="18" spans="1:16" ht="18" x14ac:dyDescent="0.3">
      <c r="A18" s="249">
        <v>1.8</v>
      </c>
      <c r="B18" s="3"/>
      <c r="C18" s="3"/>
      <c r="D18" s="3"/>
      <c r="E18" s="43" t="s">
        <v>21</v>
      </c>
      <c r="F18" s="3" t="s">
        <v>12</v>
      </c>
      <c r="G18" s="5">
        <v>1</v>
      </c>
      <c r="H18" s="5"/>
      <c r="I18" s="216">
        <f>ANEXO1!Z17</f>
        <v>22253.4</v>
      </c>
      <c r="J18" s="107">
        <f t="shared" si="0"/>
        <v>22253.4</v>
      </c>
      <c r="K18" s="207"/>
      <c r="L18" s="205">
        <f>'ANEXO 2'!Q17</f>
        <v>0</v>
      </c>
      <c r="M18" s="206">
        <f t="shared" si="1"/>
        <v>0</v>
      </c>
      <c r="N18" s="250"/>
      <c r="O18" s="203">
        <f t="shared" si="4"/>
        <v>22253.4</v>
      </c>
      <c r="P18" s="251">
        <f t="shared" si="2"/>
        <v>22253.4</v>
      </c>
    </row>
    <row r="19" spans="1:16" ht="18" x14ac:dyDescent="0.3">
      <c r="A19" s="249">
        <v>1.9</v>
      </c>
      <c r="B19" s="3"/>
      <c r="C19" s="3"/>
      <c r="D19" s="3"/>
      <c r="E19" s="43" t="s">
        <v>22</v>
      </c>
      <c r="F19" s="3" t="s">
        <v>12</v>
      </c>
      <c r="G19" s="5">
        <v>1</v>
      </c>
      <c r="H19" s="5"/>
      <c r="I19" s="214">
        <f>ANEXO1!Z18</f>
        <v>18167.419999999998</v>
      </c>
      <c r="J19" s="107">
        <f t="shared" si="0"/>
        <v>18167.419999999998</v>
      </c>
      <c r="K19" s="207"/>
      <c r="L19" s="203">
        <f>'ANEXO 2'!Q18</f>
        <v>20186.099999999999</v>
      </c>
      <c r="M19" s="204">
        <f t="shared" si="1"/>
        <v>20186.099999999999</v>
      </c>
      <c r="N19" s="250"/>
      <c r="O19" s="203">
        <f t="shared" si="4"/>
        <v>18167.419999999998</v>
      </c>
      <c r="P19" s="251">
        <f t="shared" si="2"/>
        <v>18167.419999999998</v>
      </c>
    </row>
    <row r="20" spans="1:16" ht="18" x14ac:dyDescent="0.3">
      <c r="A20" s="252">
        <v>1.1000000000000001</v>
      </c>
      <c r="B20" s="3"/>
      <c r="C20" s="3"/>
      <c r="D20" s="3"/>
      <c r="E20" s="43" t="s">
        <v>23</v>
      </c>
      <c r="F20" s="3" t="s">
        <v>16</v>
      </c>
      <c r="G20" s="5">
        <v>1</v>
      </c>
      <c r="H20" s="5"/>
      <c r="I20" s="217">
        <f>ANEXO1!Z19</f>
        <v>7147.8</v>
      </c>
      <c r="J20" s="107">
        <f t="shared" si="0"/>
        <v>7147.8</v>
      </c>
      <c r="K20" s="207"/>
      <c r="L20" s="203">
        <f>'ANEXO 2'!Q19</f>
        <v>6559.53</v>
      </c>
      <c r="M20" s="204">
        <f t="shared" si="1"/>
        <v>6559.53</v>
      </c>
      <c r="N20" s="250"/>
      <c r="O20" s="203">
        <f>ROUND(AVERAGE(I20,L20),2)</f>
        <v>6853.67</v>
      </c>
      <c r="P20" s="251">
        <f t="shared" si="2"/>
        <v>6853.67</v>
      </c>
    </row>
    <row r="21" spans="1:16" ht="18" x14ac:dyDescent="0.3">
      <c r="A21" s="252">
        <v>1.1100000000000001</v>
      </c>
      <c r="B21" s="3"/>
      <c r="C21" s="3"/>
      <c r="D21" s="3"/>
      <c r="E21" s="43" t="s">
        <v>24</v>
      </c>
      <c r="F21" s="3" t="s">
        <v>12</v>
      </c>
      <c r="G21" s="5">
        <v>1</v>
      </c>
      <c r="H21" s="5"/>
      <c r="I21" s="214">
        <f>ANEXO1!Z20</f>
        <v>20458.310000000001</v>
      </c>
      <c r="J21" s="107">
        <f t="shared" si="0"/>
        <v>20458.310000000001</v>
      </c>
      <c r="K21" s="207"/>
      <c r="L21" s="203">
        <f>'ANEXO 2'!Q20</f>
        <v>21986.7</v>
      </c>
      <c r="M21" s="204">
        <f t="shared" si="1"/>
        <v>21986.7</v>
      </c>
      <c r="N21" s="250"/>
      <c r="O21" s="203">
        <f>I21</f>
        <v>20458.310000000001</v>
      </c>
      <c r="P21" s="251">
        <f t="shared" si="2"/>
        <v>20458.310000000001</v>
      </c>
    </row>
    <row r="22" spans="1:16" ht="18" x14ac:dyDescent="0.3">
      <c r="A22" s="252">
        <v>1.1200000000000001</v>
      </c>
      <c r="B22" s="3"/>
      <c r="C22" s="3"/>
      <c r="D22" s="3"/>
      <c r="E22" s="43" t="s">
        <v>25</v>
      </c>
      <c r="F22" s="3" t="s">
        <v>12</v>
      </c>
      <c r="G22" s="5">
        <v>1</v>
      </c>
      <c r="H22" s="5"/>
      <c r="I22" s="214">
        <f>ANEXO1!Z21</f>
        <v>16964.509999999998</v>
      </c>
      <c r="J22" s="107">
        <f t="shared" si="0"/>
        <v>16964.509999999998</v>
      </c>
      <c r="K22" s="207"/>
      <c r="L22" s="203">
        <f>'ANEXO 2'!Q21</f>
        <v>20186.099999999999</v>
      </c>
      <c r="M22" s="204">
        <f t="shared" si="1"/>
        <v>20186.099999999999</v>
      </c>
      <c r="N22" s="250"/>
      <c r="O22" s="203">
        <f t="shared" ref="O22:O36" si="5">I22</f>
        <v>16964.509999999998</v>
      </c>
      <c r="P22" s="251">
        <f t="shared" si="2"/>
        <v>16964.509999999998</v>
      </c>
    </row>
    <row r="23" spans="1:16" ht="18" x14ac:dyDescent="0.3">
      <c r="A23" s="252">
        <v>1.1299999999999999</v>
      </c>
      <c r="B23" s="3"/>
      <c r="C23" s="3"/>
      <c r="D23" s="3"/>
      <c r="E23" s="143" t="s">
        <v>26</v>
      </c>
      <c r="F23" s="3" t="s">
        <v>18</v>
      </c>
      <c r="G23" s="5">
        <v>1</v>
      </c>
      <c r="H23" s="5"/>
      <c r="I23" s="214">
        <f>ANEXO1!Z22</f>
        <v>29540.12</v>
      </c>
      <c r="J23" s="107">
        <f t="shared" si="0"/>
        <v>29540.12</v>
      </c>
      <c r="K23" s="207"/>
      <c r="L23" s="203">
        <f>'ANEXO 2'!Q22</f>
        <v>29674.54</v>
      </c>
      <c r="M23" s="204">
        <f t="shared" si="1"/>
        <v>29674.54</v>
      </c>
      <c r="N23" s="250"/>
      <c r="O23" s="203">
        <f t="shared" si="5"/>
        <v>29540.12</v>
      </c>
      <c r="P23" s="251">
        <f t="shared" si="2"/>
        <v>29540.12</v>
      </c>
    </row>
    <row r="24" spans="1:16" ht="18" x14ac:dyDescent="0.3">
      <c r="A24" s="252">
        <v>1.1399999999999999</v>
      </c>
      <c r="B24" s="3"/>
      <c r="C24" s="3"/>
      <c r="D24" s="3"/>
      <c r="E24" s="143" t="s">
        <v>27</v>
      </c>
      <c r="F24" s="3" t="s">
        <v>16</v>
      </c>
      <c r="G24" s="5">
        <v>1</v>
      </c>
      <c r="H24" s="5"/>
      <c r="I24" s="214">
        <f>ANEXO1!Z23</f>
        <v>17567.82</v>
      </c>
      <c r="J24" s="107">
        <f t="shared" si="0"/>
        <v>17567.82</v>
      </c>
      <c r="K24" s="207"/>
      <c r="L24" s="203">
        <f>'ANEXO 2'!Q23</f>
        <v>20903.98</v>
      </c>
      <c r="M24" s="204">
        <f t="shared" si="1"/>
        <v>20903.98</v>
      </c>
      <c r="N24" s="250"/>
      <c r="O24" s="203">
        <f t="shared" si="5"/>
        <v>17567.82</v>
      </c>
      <c r="P24" s="251">
        <f t="shared" si="2"/>
        <v>17567.82</v>
      </c>
    </row>
    <row r="25" spans="1:16" ht="18" x14ac:dyDescent="0.3">
      <c r="A25" s="252">
        <v>1.1499999999999999</v>
      </c>
      <c r="B25" s="3"/>
      <c r="C25" s="3"/>
      <c r="D25" s="3"/>
      <c r="E25" s="143" t="s">
        <v>28</v>
      </c>
      <c r="F25" s="3" t="s">
        <v>18</v>
      </c>
      <c r="G25" s="5">
        <v>1</v>
      </c>
      <c r="H25" s="5"/>
      <c r="I25" s="214">
        <f>ANEXO1!Z24</f>
        <v>15109.41</v>
      </c>
      <c r="J25" s="107">
        <f t="shared" si="0"/>
        <v>15109.41</v>
      </c>
      <c r="K25" s="207"/>
      <c r="L25" s="203">
        <f>'ANEXO 2'!Q24</f>
        <v>25496.68</v>
      </c>
      <c r="M25" s="204">
        <f t="shared" si="1"/>
        <v>25496.68</v>
      </c>
      <c r="N25" s="250"/>
      <c r="O25" s="203">
        <f t="shared" si="5"/>
        <v>15109.41</v>
      </c>
      <c r="P25" s="251">
        <f t="shared" si="2"/>
        <v>15109.41</v>
      </c>
    </row>
    <row r="26" spans="1:16" ht="18" x14ac:dyDescent="0.3">
      <c r="A26" s="252">
        <v>1.1599999999999999</v>
      </c>
      <c r="B26" s="3"/>
      <c r="C26" s="3"/>
      <c r="D26" s="3"/>
      <c r="E26" s="143" t="s">
        <v>29</v>
      </c>
      <c r="F26" s="3" t="s">
        <v>18</v>
      </c>
      <c r="G26" s="5">
        <v>1</v>
      </c>
      <c r="H26" s="5"/>
      <c r="I26" s="214">
        <f>ANEXO1!Z25</f>
        <v>25370.11</v>
      </c>
      <c r="J26" s="107">
        <f t="shared" si="0"/>
        <v>25370.11</v>
      </c>
      <c r="K26" s="207"/>
      <c r="L26" s="203">
        <f>'ANEXO 2'!Q25</f>
        <v>30187.94</v>
      </c>
      <c r="M26" s="204">
        <f t="shared" si="1"/>
        <v>30187.94</v>
      </c>
      <c r="N26" s="250"/>
      <c r="O26" s="203">
        <f t="shared" si="5"/>
        <v>25370.11</v>
      </c>
      <c r="P26" s="251">
        <f t="shared" si="2"/>
        <v>25370.11</v>
      </c>
    </row>
    <row r="27" spans="1:16" ht="18" x14ac:dyDescent="0.3">
      <c r="A27" s="252">
        <v>1.17</v>
      </c>
      <c r="B27" s="3"/>
      <c r="C27" s="3"/>
      <c r="D27" s="3"/>
      <c r="E27" s="143" t="s">
        <v>30</v>
      </c>
      <c r="F27" s="3" t="s">
        <v>18</v>
      </c>
      <c r="G27" s="5">
        <v>1</v>
      </c>
      <c r="H27" s="5"/>
      <c r="I27" s="214">
        <f>ANEXO1!Z26</f>
        <v>31152.29</v>
      </c>
      <c r="J27" s="107">
        <f t="shared" si="0"/>
        <v>31152.29</v>
      </c>
      <c r="K27" s="207"/>
      <c r="L27" s="203">
        <f>'ANEXO 2'!Q26</f>
        <v>37068.160000000003</v>
      </c>
      <c r="M27" s="204">
        <f t="shared" si="1"/>
        <v>37068.160000000003</v>
      </c>
      <c r="N27" s="250"/>
      <c r="O27" s="203">
        <f t="shared" si="5"/>
        <v>31152.29</v>
      </c>
      <c r="P27" s="251">
        <f t="shared" si="2"/>
        <v>31152.29</v>
      </c>
    </row>
    <row r="28" spans="1:16" ht="18" x14ac:dyDescent="0.3">
      <c r="A28" s="252">
        <v>1.18</v>
      </c>
      <c r="B28" s="3"/>
      <c r="C28" s="3"/>
      <c r="D28" s="3"/>
      <c r="E28" s="143" t="s">
        <v>31</v>
      </c>
      <c r="F28" s="3" t="s">
        <v>18</v>
      </c>
      <c r="G28" s="5">
        <v>1</v>
      </c>
      <c r="H28" s="5"/>
      <c r="I28" s="214">
        <f>ANEXO1!Z27</f>
        <v>35045.4</v>
      </c>
      <c r="J28" s="107">
        <f t="shared" si="0"/>
        <v>35045.4</v>
      </c>
      <c r="K28" s="207"/>
      <c r="L28" s="203">
        <f>'ANEXO 2'!Q27</f>
        <v>41700.58</v>
      </c>
      <c r="M28" s="204">
        <f t="shared" si="1"/>
        <v>41700.58</v>
      </c>
      <c r="N28" s="250"/>
      <c r="O28" s="203">
        <f t="shared" si="5"/>
        <v>35045.4</v>
      </c>
      <c r="P28" s="251">
        <f t="shared" si="2"/>
        <v>35045.4</v>
      </c>
    </row>
    <row r="29" spans="1:16" ht="18" x14ac:dyDescent="0.3">
      <c r="A29" s="252">
        <v>1.19</v>
      </c>
      <c r="B29" s="3"/>
      <c r="C29" s="3"/>
      <c r="D29" s="3"/>
      <c r="E29" s="143" t="s">
        <v>32</v>
      </c>
      <c r="F29" s="3" t="s">
        <v>12</v>
      </c>
      <c r="G29" s="5">
        <v>1</v>
      </c>
      <c r="H29" s="5"/>
      <c r="I29" s="214">
        <f>ANEXO1!Z28</f>
        <v>48762.61</v>
      </c>
      <c r="J29" s="107">
        <f t="shared" si="0"/>
        <v>48762.61</v>
      </c>
      <c r="K29" s="207"/>
      <c r="L29" s="203">
        <f>'ANEXO 2'!Q28</f>
        <v>49963.61</v>
      </c>
      <c r="M29" s="204">
        <f t="shared" si="1"/>
        <v>49963.61</v>
      </c>
      <c r="N29" s="250"/>
      <c r="O29" s="203">
        <f t="shared" si="5"/>
        <v>48762.61</v>
      </c>
      <c r="P29" s="251">
        <f t="shared" si="2"/>
        <v>48762.61</v>
      </c>
    </row>
    <row r="30" spans="1:16" ht="18" x14ac:dyDescent="0.3">
      <c r="A30" s="252">
        <v>1.2</v>
      </c>
      <c r="B30" s="3"/>
      <c r="C30" s="3"/>
      <c r="D30" s="3"/>
      <c r="E30" s="143" t="s">
        <v>33</v>
      </c>
      <c r="F30" s="3" t="s">
        <v>18</v>
      </c>
      <c r="G30" s="5">
        <v>1</v>
      </c>
      <c r="H30" s="5"/>
      <c r="I30" s="214">
        <f>ANEXO1!Z29</f>
        <v>73987.61</v>
      </c>
      <c r="J30" s="107">
        <f t="shared" si="0"/>
        <v>73987.61</v>
      </c>
      <c r="K30" s="207"/>
      <c r="L30" s="203">
        <f>'ANEXO 2'!Q29</f>
        <v>88037.99</v>
      </c>
      <c r="M30" s="204">
        <f t="shared" si="1"/>
        <v>88037.99</v>
      </c>
      <c r="N30" s="250"/>
      <c r="O30" s="203">
        <f t="shared" si="5"/>
        <v>73987.61</v>
      </c>
      <c r="P30" s="251">
        <f t="shared" si="2"/>
        <v>73987.61</v>
      </c>
    </row>
    <row r="31" spans="1:16" ht="18" x14ac:dyDescent="0.3">
      <c r="A31" s="252">
        <v>1.21</v>
      </c>
      <c r="B31" s="3"/>
      <c r="C31" s="3"/>
      <c r="D31" s="3"/>
      <c r="E31" s="143" t="s">
        <v>34</v>
      </c>
      <c r="F31" s="3" t="s">
        <v>18</v>
      </c>
      <c r="G31" s="5">
        <v>1</v>
      </c>
      <c r="H31" s="5"/>
      <c r="I31" s="214">
        <f>ANEXO1!Z30</f>
        <v>70600.149999999994</v>
      </c>
      <c r="J31" s="107">
        <f t="shared" si="0"/>
        <v>70600.149999999994</v>
      </c>
      <c r="K31" s="207"/>
      <c r="L31" s="203">
        <f>'ANEXO 2'!Q30</f>
        <v>84007.24</v>
      </c>
      <c r="M31" s="204">
        <f t="shared" si="1"/>
        <v>84007.24</v>
      </c>
      <c r="N31" s="250"/>
      <c r="O31" s="203">
        <f t="shared" si="5"/>
        <v>70600.149999999994</v>
      </c>
      <c r="P31" s="251">
        <f t="shared" si="2"/>
        <v>70600.149999999994</v>
      </c>
    </row>
    <row r="32" spans="1:16" ht="18" x14ac:dyDescent="0.3">
      <c r="A32" s="252">
        <v>1.22</v>
      </c>
      <c r="B32" s="3"/>
      <c r="C32" s="3"/>
      <c r="D32" s="3"/>
      <c r="E32" s="143" t="s">
        <v>35</v>
      </c>
      <c r="F32" s="3" t="s">
        <v>18</v>
      </c>
      <c r="G32" s="5">
        <v>1</v>
      </c>
      <c r="H32" s="5"/>
      <c r="I32" s="214">
        <f>ANEXO1!Z31</f>
        <v>47643.4</v>
      </c>
      <c r="J32" s="107">
        <f t="shared" si="0"/>
        <v>47643.4</v>
      </c>
      <c r="K32" s="207"/>
      <c r="L32" s="203">
        <f>'ANEXO 2'!Q31</f>
        <v>50229.88</v>
      </c>
      <c r="M32" s="204">
        <f t="shared" si="1"/>
        <v>50229.88</v>
      </c>
      <c r="N32" s="250"/>
      <c r="O32" s="203">
        <f t="shared" si="5"/>
        <v>47643.4</v>
      </c>
      <c r="P32" s="251">
        <f t="shared" si="2"/>
        <v>47643.4</v>
      </c>
    </row>
    <row r="33" spans="1:16" ht="18" x14ac:dyDescent="0.3">
      <c r="A33" s="252">
        <v>1.23</v>
      </c>
      <c r="B33" s="3"/>
      <c r="C33" s="3"/>
      <c r="D33" s="3"/>
      <c r="E33" s="143" t="s">
        <v>36</v>
      </c>
      <c r="F33" s="3" t="s">
        <v>18</v>
      </c>
      <c r="G33" s="5">
        <v>1</v>
      </c>
      <c r="H33" s="5"/>
      <c r="I33" s="214">
        <f>ANEXO1!Z32</f>
        <v>43971.9</v>
      </c>
      <c r="J33" s="107">
        <f t="shared" si="0"/>
        <v>43971.9</v>
      </c>
      <c r="K33" s="207"/>
      <c r="L33" s="203">
        <f>'ANEXO 2'!Q32</f>
        <v>48702.9</v>
      </c>
      <c r="M33" s="204">
        <f t="shared" si="1"/>
        <v>48702.9</v>
      </c>
      <c r="N33" s="250"/>
      <c r="O33" s="203">
        <f t="shared" si="5"/>
        <v>43971.9</v>
      </c>
      <c r="P33" s="251">
        <f t="shared" si="2"/>
        <v>43971.9</v>
      </c>
    </row>
    <row r="34" spans="1:16" ht="18" x14ac:dyDescent="0.3">
      <c r="A34" s="252">
        <v>1.24</v>
      </c>
      <c r="B34" s="3"/>
      <c r="C34" s="3"/>
      <c r="D34" s="3"/>
      <c r="E34" s="143" t="s">
        <v>37</v>
      </c>
      <c r="F34" s="3" t="s">
        <v>18</v>
      </c>
      <c r="G34" s="5">
        <v>1</v>
      </c>
      <c r="H34" s="5"/>
      <c r="I34" s="214">
        <f>ANEXO1!Z33</f>
        <v>44804.55</v>
      </c>
      <c r="J34" s="107">
        <f t="shared" si="0"/>
        <v>44804.55</v>
      </c>
      <c r="K34" s="207"/>
      <c r="L34" s="203">
        <f>'ANEXO 2'!Q33</f>
        <v>50023.92</v>
      </c>
      <c r="M34" s="204">
        <f t="shared" si="1"/>
        <v>50023.92</v>
      </c>
      <c r="N34" s="250"/>
      <c r="O34" s="203">
        <f t="shared" si="5"/>
        <v>44804.55</v>
      </c>
      <c r="P34" s="251">
        <f t="shared" si="2"/>
        <v>44804.55</v>
      </c>
    </row>
    <row r="35" spans="1:16" ht="18" x14ac:dyDescent="0.3">
      <c r="A35" s="252">
        <v>1.25</v>
      </c>
      <c r="B35" s="3"/>
      <c r="C35" s="3"/>
      <c r="D35" s="3"/>
      <c r="E35" s="143" t="s">
        <v>38</v>
      </c>
      <c r="F35" s="3" t="s">
        <v>12</v>
      </c>
      <c r="G35" s="5">
        <v>1</v>
      </c>
      <c r="H35" s="5"/>
      <c r="I35" s="214">
        <f>ANEXO1!Z34</f>
        <v>40000</v>
      </c>
      <c r="J35" s="107">
        <f t="shared" si="0"/>
        <v>40000</v>
      </c>
      <c r="K35" s="207"/>
      <c r="L35" s="203">
        <f>'ANEXO 2'!Q34</f>
        <v>44117.56</v>
      </c>
      <c r="M35" s="204">
        <f t="shared" si="1"/>
        <v>44117.56</v>
      </c>
      <c r="N35" s="250"/>
      <c r="O35" s="203">
        <f t="shared" si="5"/>
        <v>40000</v>
      </c>
      <c r="P35" s="251">
        <f t="shared" si="2"/>
        <v>40000</v>
      </c>
    </row>
    <row r="36" spans="1:16" ht="18" x14ac:dyDescent="0.3">
      <c r="A36" s="252">
        <v>1.26</v>
      </c>
      <c r="B36" s="3"/>
      <c r="C36" s="3"/>
      <c r="D36" s="3"/>
      <c r="E36" s="143" t="s">
        <v>39</v>
      </c>
      <c r="F36" s="3" t="s">
        <v>16</v>
      </c>
      <c r="G36" s="5">
        <v>1</v>
      </c>
      <c r="H36" s="5"/>
      <c r="I36" s="214">
        <f>ANEXO1!Z35</f>
        <v>41488.04</v>
      </c>
      <c r="J36" s="107">
        <f t="shared" si="0"/>
        <v>41488.04</v>
      </c>
      <c r="K36" s="207"/>
      <c r="L36" s="203">
        <f>'ANEXO 2'!Q35</f>
        <v>42024.22</v>
      </c>
      <c r="M36" s="204">
        <f t="shared" si="1"/>
        <v>42024.22</v>
      </c>
      <c r="N36" s="250"/>
      <c r="O36" s="203">
        <f t="shared" si="5"/>
        <v>41488.04</v>
      </c>
      <c r="P36" s="251">
        <f t="shared" si="2"/>
        <v>41488.04</v>
      </c>
    </row>
    <row r="37" spans="1:16" ht="18" x14ac:dyDescent="0.3">
      <c r="A37" s="252">
        <v>1.27</v>
      </c>
      <c r="B37" s="3"/>
      <c r="C37" s="3"/>
      <c r="D37" s="3"/>
      <c r="E37" s="143" t="s">
        <v>40</v>
      </c>
      <c r="F37" s="3" t="s">
        <v>12</v>
      </c>
      <c r="G37" s="5">
        <v>1</v>
      </c>
      <c r="H37" s="5"/>
      <c r="I37" s="218">
        <f>ANEXO1!Z36</f>
        <v>20934.7</v>
      </c>
      <c r="J37" s="107">
        <f t="shared" si="0"/>
        <v>20934.7</v>
      </c>
      <c r="K37" s="207"/>
      <c r="L37" s="203">
        <f>'ANEXO 2'!Q36</f>
        <v>18170.73</v>
      </c>
      <c r="M37" s="204">
        <f t="shared" si="1"/>
        <v>18170.73</v>
      </c>
      <c r="N37" s="250"/>
      <c r="O37" s="203">
        <f>ROUND(AVERAGE(I37,L37),2)</f>
        <v>19552.72</v>
      </c>
      <c r="P37" s="251">
        <f t="shared" si="2"/>
        <v>19552.72</v>
      </c>
    </row>
    <row r="38" spans="1:16" ht="18" x14ac:dyDescent="0.3">
      <c r="A38" s="252">
        <v>1.28</v>
      </c>
      <c r="B38" s="3"/>
      <c r="C38" s="3"/>
      <c r="D38" s="3"/>
      <c r="E38" s="143" t="s">
        <v>41</v>
      </c>
      <c r="F38" s="3" t="s">
        <v>12</v>
      </c>
      <c r="G38" s="5">
        <v>1</v>
      </c>
      <c r="H38" s="5"/>
      <c r="I38" s="218">
        <f>ANEXO1!Z37</f>
        <v>18480.34</v>
      </c>
      <c r="J38" s="107">
        <f t="shared" si="0"/>
        <v>18480.34</v>
      </c>
      <c r="K38" s="207"/>
      <c r="L38" s="203">
        <f>'ANEXO 2'!Q37</f>
        <v>14276.79</v>
      </c>
      <c r="M38" s="204">
        <f t="shared" si="1"/>
        <v>14276.79</v>
      </c>
      <c r="N38" s="250"/>
      <c r="O38" s="203">
        <f>ROUND(AVERAGE(I38,L38),2)</f>
        <v>16378.57</v>
      </c>
      <c r="P38" s="251">
        <f t="shared" si="2"/>
        <v>16378.57</v>
      </c>
    </row>
    <row r="39" spans="1:16" ht="18" x14ac:dyDescent="0.3">
      <c r="A39" s="252">
        <v>1.29</v>
      </c>
      <c r="B39" s="3"/>
      <c r="C39" s="3"/>
      <c r="D39" s="3"/>
      <c r="E39" s="43" t="s">
        <v>42</v>
      </c>
      <c r="F39" s="3" t="s">
        <v>12</v>
      </c>
      <c r="G39" s="5">
        <v>1</v>
      </c>
      <c r="H39" s="5"/>
      <c r="I39" s="218">
        <f>ANEXO1!Z38</f>
        <v>16544.77</v>
      </c>
      <c r="J39" s="107">
        <f t="shared" si="0"/>
        <v>16544.77</v>
      </c>
      <c r="K39" s="207"/>
      <c r="L39" s="203">
        <f>'ANEXO 2'!Q38</f>
        <v>14422.42</v>
      </c>
      <c r="M39" s="204">
        <f t="shared" si="1"/>
        <v>14422.42</v>
      </c>
      <c r="N39" s="250"/>
      <c r="O39" s="203">
        <f>ROUND(AVERAGE(I39,L39),2)</f>
        <v>15483.6</v>
      </c>
      <c r="P39" s="251">
        <f t="shared" si="2"/>
        <v>15483.6</v>
      </c>
    </row>
    <row r="40" spans="1:16" ht="18" x14ac:dyDescent="0.3">
      <c r="A40" s="252">
        <v>1.3</v>
      </c>
      <c r="B40" s="3"/>
      <c r="C40" s="3"/>
      <c r="D40" s="3"/>
      <c r="E40" s="143" t="s">
        <v>43</v>
      </c>
      <c r="F40" s="3" t="s">
        <v>12</v>
      </c>
      <c r="G40" s="5">
        <v>1</v>
      </c>
      <c r="H40" s="5"/>
      <c r="I40" s="214">
        <f>ANEXO1!Z39</f>
        <v>17879.37</v>
      </c>
      <c r="J40" s="107">
        <f t="shared" si="0"/>
        <v>17879.37</v>
      </c>
      <c r="K40" s="207"/>
      <c r="L40" s="203">
        <f>'ANEXO 2'!Q39</f>
        <v>21274.69</v>
      </c>
      <c r="M40" s="204">
        <f t="shared" si="1"/>
        <v>21274.69</v>
      </c>
      <c r="N40" s="250"/>
      <c r="O40" s="203">
        <f>I40</f>
        <v>17879.37</v>
      </c>
      <c r="P40" s="251">
        <f t="shared" si="2"/>
        <v>17879.37</v>
      </c>
    </row>
    <row r="41" spans="1:16" ht="18" x14ac:dyDescent="0.3">
      <c r="A41" s="252">
        <v>1.31</v>
      </c>
      <c r="B41" s="3"/>
      <c r="C41" s="3"/>
      <c r="D41" s="3"/>
      <c r="E41" s="143" t="s">
        <v>44</v>
      </c>
      <c r="F41" s="3" t="s">
        <v>18</v>
      </c>
      <c r="G41" s="5">
        <v>1</v>
      </c>
      <c r="H41" s="5"/>
      <c r="I41" s="214">
        <f>ANEXO1!Z40</f>
        <v>23604.68</v>
      </c>
      <c r="J41" s="107">
        <f t="shared" si="0"/>
        <v>23604.68</v>
      </c>
      <c r="K41" s="207"/>
      <c r="L41" s="203">
        <f>'ANEXO 2'!Q40</f>
        <v>28087.25</v>
      </c>
      <c r="M41" s="204">
        <f t="shared" si="1"/>
        <v>28087.25</v>
      </c>
      <c r="N41" s="250"/>
      <c r="O41" s="203">
        <f t="shared" ref="O41:O42" si="6">I41</f>
        <v>23604.68</v>
      </c>
      <c r="P41" s="251">
        <f t="shared" si="2"/>
        <v>23604.68</v>
      </c>
    </row>
    <row r="42" spans="1:16" ht="18" x14ac:dyDescent="0.3">
      <c r="A42" s="252">
        <v>1.32</v>
      </c>
      <c r="B42" s="3"/>
      <c r="C42" s="3"/>
      <c r="D42" s="3"/>
      <c r="E42" s="143" t="s">
        <v>45</v>
      </c>
      <c r="F42" s="3" t="s">
        <v>12</v>
      </c>
      <c r="G42" s="5">
        <v>1</v>
      </c>
      <c r="H42" s="5"/>
      <c r="I42" s="214">
        <f>ANEXO1!Z41</f>
        <v>26574.27</v>
      </c>
      <c r="J42" s="107">
        <f t="shared" si="0"/>
        <v>26574.27</v>
      </c>
      <c r="K42" s="207"/>
      <c r="L42" s="203">
        <f>'ANEXO 2'!Q41</f>
        <v>31620.77</v>
      </c>
      <c r="M42" s="204">
        <f t="shared" si="1"/>
        <v>31620.77</v>
      </c>
      <c r="N42" s="250"/>
      <c r="O42" s="203">
        <f t="shared" si="6"/>
        <v>26574.27</v>
      </c>
      <c r="P42" s="251">
        <f t="shared" si="2"/>
        <v>26574.27</v>
      </c>
    </row>
    <row r="43" spans="1:16" ht="18" x14ac:dyDescent="0.3">
      <c r="A43" s="253">
        <v>1.33</v>
      </c>
      <c r="B43" s="145"/>
      <c r="C43" s="145"/>
      <c r="D43" s="145"/>
      <c r="E43" s="143" t="s">
        <v>46</v>
      </c>
      <c r="F43" s="3" t="s">
        <v>12</v>
      </c>
      <c r="G43" s="5">
        <v>1</v>
      </c>
      <c r="H43" s="5"/>
      <c r="I43" s="218">
        <f>ANEXO1!Z42</f>
        <v>5325.26</v>
      </c>
      <c r="J43" s="107">
        <f t="shared" si="0"/>
        <v>5325.26</v>
      </c>
      <c r="K43" s="207"/>
      <c r="L43" s="203">
        <f>'ANEXO 2'!Q42</f>
        <v>4482.37</v>
      </c>
      <c r="M43" s="204">
        <f t="shared" si="1"/>
        <v>4482.37</v>
      </c>
      <c r="N43" s="250"/>
      <c r="O43" s="203">
        <f>ROUND(AVERAGE(I43,L43),2)</f>
        <v>4903.82</v>
      </c>
      <c r="P43" s="251">
        <f t="shared" si="2"/>
        <v>4903.82</v>
      </c>
    </row>
    <row r="44" spans="1:16" ht="18" x14ac:dyDescent="0.3">
      <c r="A44" s="253">
        <v>1.34</v>
      </c>
      <c r="B44" s="145"/>
      <c r="C44" s="145"/>
      <c r="D44" s="145"/>
      <c r="E44" s="143" t="s">
        <v>47</v>
      </c>
      <c r="F44" s="3" t="s">
        <v>16</v>
      </c>
      <c r="G44" s="5">
        <v>1</v>
      </c>
      <c r="H44" s="5"/>
      <c r="I44" s="214">
        <f>ANEXO1!Z43</f>
        <v>56472.33</v>
      </c>
      <c r="J44" s="107">
        <f t="shared" si="0"/>
        <v>56472.33</v>
      </c>
      <c r="K44" s="207"/>
      <c r="L44" s="203">
        <f>'ANEXO 2'!Q43</f>
        <v>87134.75</v>
      </c>
      <c r="M44" s="204">
        <f t="shared" si="1"/>
        <v>87134.75</v>
      </c>
      <c r="N44" s="250"/>
      <c r="O44" s="203">
        <f>I44</f>
        <v>56472.33</v>
      </c>
      <c r="P44" s="251">
        <f t="shared" si="2"/>
        <v>56472.33</v>
      </c>
    </row>
    <row r="45" spans="1:16" ht="18" x14ac:dyDescent="0.3">
      <c r="A45" s="253">
        <v>1.35</v>
      </c>
      <c r="B45" s="145"/>
      <c r="C45" s="145"/>
      <c r="D45" s="145"/>
      <c r="E45" s="143" t="s">
        <v>48</v>
      </c>
      <c r="F45" s="3" t="s">
        <v>18</v>
      </c>
      <c r="G45" s="5">
        <v>1</v>
      </c>
      <c r="H45" s="5"/>
      <c r="I45" s="214">
        <f>ANEXO1!Z44</f>
        <v>23903.9</v>
      </c>
      <c r="J45" s="107">
        <f t="shared" si="0"/>
        <v>23903.9</v>
      </c>
      <c r="K45" s="207"/>
      <c r="L45" s="203">
        <f>'ANEXO 2'!Q44</f>
        <v>31216.22</v>
      </c>
      <c r="M45" s="204">
        <f t="shared" si="1"/>
        <v>31216.22</v>
      </c>
      <c r="N45" s="250"/>
      <c r="O45" s="203">
        <f>I45</f>
        <v>23903.9</v>
      </c>
      <c r="P45" s="251">
        <f t="shared" si="2"/>
        <v>23903.9</v>
      </c>
    </row>
    <row r="46" spans="1:16" ht="18" x14ac:dyDescent="0.3">
      <c r="A46" s="253">
        <v>1.36</v>
      </c>
      <c r="B46" s="145"/>
      <c r="C46" s="145"/>
      <c r="D46" s="145"/>
      <c r="E46" s="143" t="s">
        <v>49</v>
      </c>
      <c r="F46" s="3" t="s">
        <v>18</v>
      </c>
      <c r="G46" s="5">
        <v>1</v>
      </c>
      <c r="H46" s="5"/>
      <c r="I46" s="218">
        <f>ANEXO1!Z45</f>
        <v>15252.99</v>
      </c>
      <c r="J46" s="107">
        <f t="shared" si="0"/>
        <v>15252.99</v>
      </c>
      <c r="K46" s="207"/>
      <c r="L46" s="203">
        <f>'ANEXO 2'!Q45</f>
        <v>13454.46</v>
      </c>
      <c r="M46" s="204">
        <f t="shared" si="1"/>
        <v>13454.46</v>
      </c>
      <c r="N46" s="250"/>
      <c r="O46" s="203">
        <f>ROUND(AVERAGE(I46,L46),2)</f>
        <v>14353.73</v>
      </c>
      <c r="P46" s="251">
        <f t="shared" si="2"/>
        <v>14353.73</v>
      </c>
    </row>
    <row r="47" spans="1:16" ht="18" x14ac:dyDescent="0.3">
      <c r="A47" s="253">
        <v>1.37</v>
      </c>
      <c r="B47" s="145"/>
      <c r="C47" s="145"/>
      <c r="D47" s="145"/>
      <c r="E47" s="143" t="s">
        <v>50</v>
      </c>
      <c r="F47" s="3" t="s">
        <v>18</v>
      </c>
      <c r="G47" s="5">
        <v>1</v>
      </c>
      <c r="H47" s="5"/>
      <c r="I47" s="218">
        <f>ANEXO1!Z46</f>
        <v>15680.44</v>
      </c>
      <c r="J47" s="107">
        <f t="shared" si="0"/>
        <v>15680.44</v>
      </c>
      <c r="K47" s="207"/>
      <c r="L47" s="203">
        <f>'ANEXO 2'!Q46</f>
        <v>14132.62</v>
      </c>
      <c r="M47" s="204">
        <f t="shared" si="1"/>
        <v>14132.62</v>
      </c>
      <c r="N47" s="250"/>
      <c r="O47" s="203">
        <f>ROUND(AVERAGE(I47,L47),2)</f>
        <v>14906.53</v>
      </c>
      <c r="P47" s="251">
        <f t="shared" si="2"/>
        <v>14906.53</v>
      </c>
    </row>
    <row r="48" spans="1:16" ht="18" x14ac:dyDescent="0.3">
      <c r="A48" s="253">
        <v>1.38</v>
      </c>
      <c r="B48" s="145"/>
      <c r="C48" s="145"/>
      <c r="D48" s="145"/>
      <c r="E48" s="143" t="s">
        <v>51</v>
      </c>
      <c r="F48" s="3" t="s">
        <v>18</v>
      </c>
      <c r="G48" s="5">
        <v>1</v>
      </c>
      <c r="H48" s="5"/>
      <c r="I48" s="218">
        <f>ANEXO1!Z47</f>
        <v>16035.57</v>
      </c>
      <c r="J48" s="107">
        <f t="shared" si="0"/>
        <v>16035.57</v>
      </c>
      <c r="K48" s="207"/>
      <c r="L48" s="203">
        <f>'ANEXO 2'!Q47</f>
        <v>14696.04</v>
      </c>
      <c r="M48" s="204">
        <f t="shared" si="1"/>
        <v>14696.04</v>
      </c>
      <c r="N48" s="250"/>
      <c r="O48" s="203">
        <f>ROUND(AVERAGE(I48,L48),2)</f>
        <v>15365.81</v>
      </c>
      <c r="P48" s="251">
        <f t="shared" si="2"/>
        <v>15365.81</v>
      </c>
    </row>
    <row r="49" spans="1:16" ht="36" x14ac:dyDescent="0.3">
      <c r="A49" s="253">
        <v>1.39</v>
      </c>
      <c r="B49" s="145"/>
      <c r="C49" s="145"/>
      <c r="D49" s="145"/>
      <c r="E49" s="143" t="s">
        <v>52</v>
      </c>
      <c r="F49" s="3" t="s">
        <v>16</v>
      </c>
      <c r="G49" s="5">
        <v>1</v>
      </c>
      <c r="H49" s="5"/>
      <c r="I49" s="216">
        <f>ANEXO1!Z48</f>
        <v>27090.34</v>
      </c>
      <c r="J49" s="107">
        <f t="shared" si="0"/>
        <v>27090.34</v>
      </c>
      <c r="K49" s="207"/>
      <c r="L49" s="205">
        <f>'ANEXO 2'!Q48</f>
        <v>0</v>
      </c>
      <c r="M49" s="206">
        <f t="shared" si="1"/>
        <v>0</v>
      </c>
      <c r="N49" s="250"/>
      <c r="O49" s="203">
        <f t="shared" ref="O49" si="7">I49</f>
        <v>27090.34</v>
      </c>
      <c r="P49" s="251">
        <f t="shared" si="2"/>
        <v>27090.34</v>
      </c>
    </row>
    <row r="50" spans="1:16" ht="18" x14ac:dyDescent="0.3">
      <c r="A50" s="253">
        <v>1.4</v>
      </c>
      <c r="B50" s="145"/>
      <c r="C50" s="145"/>
      <c r="D50" s="145"/>
      <c r="E50" s="143" t="s">
        <v>53</v>
      </c>
      <c r="F50" s="3" t="s">
        <v>12</v>
      </c>
      <c r="G50" s="5">
        <v>1</v>
      </c>
      <c r="H50" s="5"/>
      <c r="I50" s="214">
        <f>ANEXO1!Z49</f>
        <v>16011.36</v>
      </c>
      <c r="J50" s="107">
        <f t="shared" si="0"/>
        <v>16011.36</v>
      </c>
      <c r="K50" s="207"/>
      <c r="L50" s="203">
        <f>'ANEXO 2'!Q49</f>
        <v>24458.1</v>
      </c>
      <c r="M50" s="204">
        <f t="shared" si="1"/>
        <v>24458.1</v>
      </c>
      <c r="N50" s="250"/>
      <c r="O50" s="203">
        <f>I50</f>
        <v>16011.36</v>
      </c>
      <c r="P50" s="251">
        <f t="shared" si="2"/>
        <v>16011.36</v>
      </c>
    </row>
    <row r="51" spans="1:16" ht="18" x14ac:dyDescent="0.3">
      <c r="A51" s="253">
        <v>1.41</v>
      </c>
      <c r="B51" s="145"/>
      <c r="C51" s="145"/>
      <c r="D51" s="145"/>
      <c r="E51" s="143" t="s">
        <v>54</v>
      </c>
      <c r="F51" s="3" t="s">
        <v>12</v>
      </c>
      <c r="G51" s="5">
        <v>1</v>
      </c>
      <c r="H51" s="5"/>
      <c r="I51" s="214">
        <f>ANEXO1!Z50</f>
        <v>30414.560000000001</v>
      </c>
      <c r="J51" s="107">
        <f t="shared" si="0"/>
        <v>30414.560000000001</v>
      </c>
      <c r="K51" s="207"/>
      <c r="L51" s="203">
        <f>'ANEXO 2'!Q50</f>
        <v>34657.07</v>
      </c>
      <c r="M51" s="204">
        <f t="shared" si="1"/>
        <v>34657.07</v>
      </c>
      <c r="N51" s="250"/>
      <c r="O51" s="203">
        <f t="shared" ref="O51:O57" si="8">I51</f>
        <v>30414.560000000001</v>
      </c>
      <c r="P51" s="251">
        <f t="shared" si="2"/>
        <v>30414.560000000001</v>
      </c>
    </row>
    <row r="52" spans="1:16" ht="18" x14ac:dyDescent="0.3">
      <c r="A52" s="253">
        <v>1.42</v>
      </c>
      <c r="B52" s="145"/>
      <c r="C52" s="145"/>
      <c r="D52" s="145"/>
      <c r="E52" s="143" t="s">
        <v>55</v>
      </c>
      <c r="F52" s="3" t="s">
        <v>12</v>
      </c>
      <c r="G52" s="5">
        <v>1</v>
      </c>
      <c r="H52" s="5"/>
      <c r="I52" s="214">
        <f>ANEXO1!Z51</f>
        <v>67112.53</v>
      </c>
      <c r="J52" s="107">
        <f t="shared" si="0"/>
        <v>67112.53</v>
      </c>
      <c r="K52" s="207"/>
      <c r="L52" s="203">
        <f>'ANEXO 2'!Q51</f>
        <v>104650.84</v>
      </c>
      <c r="M52" s="204">
        <f t="shared" si="1"/>
        <v>104650.84</v>
      </c>
      <c r="N52" s="250"/>
      <c r="O52" s="203">
        <f t="shared" si="8"/>
        <v>67112.53</v>
      </c>
      <c r="P52" s="251">
        <f t="shared" si="2"/>
        <v>67112.53</v>
      </c>
    </row>
    <row r="53" spans="1:16" ht="18" x14ac:dyDescent="0.3">
      <c r="A53" s="253">
        <v>1.43</v>
      </c>
      <c r="B53" s="145"/>
      <c r="C53" s="145"/>
      <c r="D53" s="145"/>
      <c r="E53" s="143" t="s">
        <v>56</v>
      </c>
      <c r="F53" s="3" t="s">
        <v>18</v>
      </c>
      <c r="G53" s="5">
        <v>1</v>
      </c>
      <c r="H53" s="5"/>
      <c r="I53" s="214">
        <f>ANEXO1!Z52</f>
        <v>32711.26</v>
      </c>
      <c r="J53" s="107">
        <f t="shared" si="0"/>
        <v>32711.26</v>
      </c>
      <c r="K53" s="207"/>
      <c r="L53" s="203">
        <f>'ANEXO 2'!Q52</f>
        <v>38923.19</v>
      </c>
      <c r="M53" s="204">
        <f t="shared" si="1"/>
        <v>38923.19</v>
      </c>
      <c r="N53" s="250"/>
      <c r="O53" s="203">
        <f t="shared" si="8"/>
        <v>32711.26</v>
      </c>
      <c r="P53" s="251">
        <f t="shared" si="2"/>
        <v>32711.26</v>
      </c>
    </row>
    <row r="54" spans="1:16" ht="18" x14ac:dyDescent="0.3">
      <c r="A54" s="253">
        <v>1.44</v>
      </c>
      <c r="B54" s="145"/>
      <c r="C54" s="145"/>
      <c r="D54" s="145"/>
      <c r="E54" s="43" t="s">
        <v>57</v>
      </c>
      <c r="F54" s="3" t="s">
        <v>18</v>
      </c>
      <c r="G54" s="5">
        <v>1</v>
      </c>
      <c r="H54" s="5"/>
      <c r="I54" s="216">
        <f>ANEXO1!Z53</f>
        <v>81336.34</v>
      </c>
      <c r="J54" s="107">
        <f t="shared" si="0"/>
        <v>81336.34</v>
      </c>
      <c r="K54" s="207"/>
      <c r="L54" s="205">
        <f>'ANEXO 2'!Q53</f>
        <v>0</v>
      </c>
      <c r="M54" s="206">
        <f t="shared" si="1"/>
        <v>0</v>
      </c>
      <c r="N54" s="250"/>
      <c r="O54" s="203">
        <f t="shared" si="8"/>
        <v>81336.34</v>
      </c>
      <c r="P54" s="251">
        <f t="shared" si="2"/>
        <v>81336.34</v>
      </c>
    </row>
    <row r="55" spans="1:16" ht="18" x14ac:dyDescent="0.3">
      <c r="A55" s="253">
        <v>1.45</v>
      </c>
      <c r="B55" s="145"/>
      <c r="C55" s="145"/>
      <c r="D55" s="145"/>
      <c r="E55" s="43" t="s">
        <v>58</v>
      </c>
      <c r="F55" s="3" t="s">
        <v>18</v>
      </c>
      <c r="G55" s="5">
        <v>1</v>
      </c>
      <c r="H55" s="5"/>
      <c r="I55" s="216">
        <f>ANEXO1!Z54</f>
        <v>38462.300000000003</v>
      </c>
      <c r="J55" s="107">
        <f t="shared" si="0"/>
        <v>38462.300000000003</v>
      </c>
      <c r="K55" s="207"/>
      <c r="L55" s="205">
        <f>'ANEXO 2'!Q54</f>
        <v>0</v>
      </c>
      <c r="M55" s="206">
        <f t="shared" si="1"/>
        <v>0</v>
      </c>
      <c r="N55" s="250"/>
      <c r="O55" s="203">
        <f t="shared" si="8"/>
        <v>38462.300000000003</v>
      </c>
      <c r="P55" s="251">
        <f t="shared" si="2"/>
        <v>38462.300000000003</v>
      </c>
    </row>
    <row r="56" spans="1:16" ht="18" x14ac:dyDescent="0.3">
      <c r="A56" s="253">
        <v>1.46</v>
      </c>
      <c r="B56" s="145"/>
      <c r="C56" s="145"/>
      <c r="D56" s="145"/>
      <c r="E56" s="43" t="s">
        <v>59</v>
      </c>
      <c r="F56" s="3" t="s">
        <v>12</v>
      </c>
      <c r="G56" s="5">
        <v>1</v>
      </c>
      <c r="H56" s="5"/>
      <c r="I56" s="216">
        <f>ANEXO1!Z55</f>
        <v>15058.64</v>
      </c>
      <c r="J56" s="107">
        <f t="shared" si="0"/>
        <v>15058.64</v>
      </c>
      <c r="K56" s="207"/>
      <c r="L56" s="205">
        <f>'ANEXO 2'!Q55</f>
        <v>0</v>
      </c>
      <c r="M56" s="206">
        <f t="shared" si="1"/>
        <v>0</v>
      </c>
      <c r="N56" s="250"/>
      <c r="O56" s="203">
        <f t="shared" si="8"/>
        <v>15058.64</v>
      </c>
      <c r="P56" s="251">
        <f t="shared" si="2"/>
        <v>15058.64</v>
      </c>
    </row>
    <row r="57" spans="1:16" ht="18" x14ac:dyDescent="0.3">
      <c r="A57" s="253">
        <v>1.47</v>
      </c>
      <c r="B57" s="145"/>
      <c r="C57" s="145"/>
      <c r="D57" s="145"/>
      <c r="E57" s="143" t="s">
        <v>60</v>
      </c>
      <c r="F57" s="3" t="s">
        <v>16</v>
      </c>
      <c r="G57" s="5">
        <v>1</v>
      </c>
      <c r="H57" s="5"/>
      <c r="I57" s="216">
        <f>ANEXO1!Z56</f>
        <v>19568.990000000002</v>
      </c>
      <c r="J57" s="107">
        <f t="shared" si="0"/>
        <v>19568.990000000002</v>
      </c>
      <c r="K57" s="207"/>
      <c r="L57" s="205">
        <f>'ANEXO 2'!Q56</f>
        <v>0</v>
      </c>
      <c r="M57" s="206">
        <f t="shared" si="1"/>
        <v>0</v>
      </c>
      <c r="N57" s="250"/>
      <c r="O57" s="203">
        <f t="shared" si="8"/>
        <v>19568.990000000002</v>
      </c>
      <c r="P57" s="251">
        <f t="shared" si="2"/>
        <v>19568.990000000002</v>
      </c>
    </row>
    <row r="58" spans="1:16" ht="18" x14ac:dyDescent="0.3">
      <c r="A58" s="253">
        <v>1.48</v>
      </c>
      <c r="B58" s="145"/>
      <c r="C58" s="145"/>
      <c r="D58" s="145"/>
      <c r="E58" s="143" t="s">
        <v>61</v>
      </c>
      <c r="F58" s="3" t="s">
        <v>18</v>
      </c>
      <c r="G58" s="5">
        <v>1</v>
      </c>
      <c r="H58" s="5"/>
      <c r="I58" s="214">
        <f>ANEXO1!Z57</f>
        <v>73660.61</v>
      </c>
      <c r="J58" s="107">
        <f t="shared" si="0"/>
        <v>73660.61</v>
      </c>
      <c r="K58" s="207"/>
      <c r="L58" s="203">
        <f>'ANEXO 2'!Q57</f>
        <v>122372.89</v>
      </c>
      <c r="M58" s="204">
        <f t="shared" si="1"/>
        <v>122372.89</v>
      </c>
      <c r="N58" s="250"/>
      <c r="O58" s="203">
        <f>I58</f>
        <v>73660.61</v>
      </c>
      <c r="P58" s="251">
        <f t="shared" si="2"/>
        <v>73660.61</v>
      </c>
    </row>
    <row r="59" spans="1:16" ht="18" x14ac:dyDescent="0.3">
      <c r="A59" s="253">
        <v>1.49</v>
      </c>
      <c r="B59" s="145"/>
      <c r="C59" s="145"/>
      <c r="D59" s="145"/>
      <c r="E59" s="143" t="s">
        <v>62</v>
      </c>
      <c r="F59" s="3" t="s">
        <v>18</v>
      </c>
      <c r="G59" s="5">
        <v>1</v>
      </c>
      <c r="H59" s="5"/>
      <c r="I59" s="214">
        <f>ANEXO1!Z58</f>
        <v>48400.01</v>
      </c>
      <c r="J59" s="107">
        <f t="shared" si="0"/>
        <v>48400.01</v>
      </c>
      <c r="K59" s="207"/>
      <c r="L59" s="203">
        <f>'ANEXO 2'!Q58</f>
        <v>51430.27</v>
      </c>
      <c r="M59" s="204">
        <f t="shared" si="1"/>
        <v>51430.27</v>
      </c>
      <c r="N59" s="250"/>
      <c r="O59" s="203">
        <f>I59</f>
        <v>48400.01</v>
      </c>
      <c r="P59" s="251">
        <f t="shared" si="2"/>
        <v>48400.01</v>
      </c>
    </row>
    <row r="60" spans="1:16" ht="36" x14ac:dyDescent="0.3">
      <c r="A60" s="253">
        <v>1.5</v>
      </c>
      <c r="B60" s="145"/>
      <c r="C60" s="145"/>
      <c r="D60" s="145"/>
      <c r="E60" s="43" t="s">
        <v>63</v>
      </c>
      <c r="F60" s="3" t="s">
        <v>64</v>
      </c>
      <c r="G60" s="5">
        <v>1</v>
      </c>
      <c r="H60" s="5"/>
      <c r="I60" s="216">
        <f>ANEXO1!Z59</f>
        <v>164100.28</v>
      </c>
      <c r="J60" s="107">
        <f t="shared" si="0"/>
        <v>164100.28</v>
      </c>
      <c r="K60" s="207"/>
      <c r="L60" s="205">
        <f>'ANEXO 2'!Q59</f>
        <v>0</v>
      </c>
      <c r="M60" s="206">
        <f t="shared" si="1"/>
        <v>0</v>
      </c>
      <c r="N60" s="250"/>
      <c r="O60" s="203">
        <f t="shared" ref="O60:O64" si="9">I60</f>
        <v>164100.28</v>
      </c>
      <c r="P60" s="251">
        <f t="shared" si="2"/>
        <v>164100.28</v>
      </c>
    </row>
    <row r="61" spans="1:16" ht="18" x14ac:dyDescent="0.3">
      <c r="A61" s="253">
        <v>1.51</v>
      </c>
      <c r="B61" s="145"/>
      <c r="C61" s="145"/>
      <c r="D61" s="145"/>
      <c r="E61" s="43" t="s">
        <v>65</v>
      </c>
      <c r="F61" s="3" t="s">
        <v>12</v>
      </c>
      <c r="G61" s="5">
        <v>1</v>
      </c>
      <c r="H61" s="5"/>
      <c r="I61" s="216">
        <f>ANEXO1!Z60</f>
        <v>40830.120000000003</v>
      </c>
      <c r="J61" s="107">
        <f t="shared" si="0"/>
        <v>40830.120000000003</v>
      </c>
      <c r="K61" s="207"/>
      <c r="L61" s="205">
        <f>'ANEXO 2'!Q60</f>
        <v>0</v>
      </c>
      <c r="M61" s="206">
        <f t="shared" si="1"/>
        <v>0</v>
      </c>
      <c r="N61" s="250"/>
      <c r="O61" s="203">
        <f t="shared" si="9"/>
        <v>40830.120000000003</v>
      </c>
      <c r="P61" s="251">
        <f t="shared" si="2"/>
        <v>40830.120000000003</v>
      </c>
    </row>
    <row r="62" spans="1:16" ht="18" x14ac:dyDescent="0.3">
      <c r="A62" s="253">
        <v>1.52</v>
      </c>
      <c r="B62" s="145"/>
      <c r="C62" s="145"/>
      <c r="D62" s="145"/>
      <c r="E62" s="43" t="s">
        <v>66</v>
      </c>
      <c r="F62" s="3" t="s">
        <v>12</v>
      </c>
      <c r="G62" s="5">
        <v>1</v>
      </c>
      <c r="H62" s="5"/>
      <c r="I62" s="216">
        <f>ANEXO1!Z61</f>
        <v>48502.53</v>
      </c>
      <c r="J62" s="107">
        <f t="shared" si="0"/>
        <v>48502.53</v>
      </c>
      <c r="K62" s="207"/>
      <c r="L62" s="205">
        <f>'ANEXO 2'!Q61</f>
        <v>0</v>
      </c>
      <c r="M62" s="206">
        <f t="shared" si="1"/>
        <v>0</v>
      </c>
      <c r="N62" s="250"/>
      <c r="O62" s="203">
        <f t="shared" si="9"/>
        <v>48502.53</v>
      </c>
      <c r="P62" s="251">
        <f t="shared" si="2"/>
        <v>48502.53</v>
      </c>
    </row>
    <row r="63" spans="1:16" ht="18" x14ac:dyDescent="0.3">
      <c r="A63" s="253">
        <v>1.53</v>
      </c>
      <c r="B63" s="145"/>
      <c r="C63" s="145"/>
      <c r="D63" s="145"/>
      <c r="E63" s="43" t="s">
        <v>67</v>
      </c>
      <c r="F63" s="3" t="s">
        <v>12</v>
      </c>
      <c r="G63" s="5">
        <v>1</v>
      </c>
      <c r="H63" s="5"/>
      <c r="I63" s="216">
        <f>ANEXO1!Z62</f>
        <v>53097.06</v>
      </c>
      <c r="J63" s="107">
        <f t="shared" si="0"/>
        <v>53097.06</v>
      </c>
      <c r="K63" s="207"/>
      <c r="L63" s="205">
        <f>'ANEXO 2'!Q62</f>
        <v>0</v>
      </c>
      <c r="M63" s="206">
        <f t="shared" si="1"/>
        <v>0</v>
      </c>
      <c r="N63" s="250"/>
      <c r="O63" s="203">
        <f t="shared" si="9"/>
        <v>53097.06</v>
      </c>
      <c r="P63" s="251">
        <f t="shared" si="2"/>
        <v>53097.06</v>
      </c>
    </row>
    <row r="64" spans="1:16" ht="54" x14ac:dyDescent="0.3">
      <c r="A64" s="253">
        <v>1.54</v>
      </c>
      <c r="B64" s="145"/>
      <c r="C64" s="145"/>
      <c r="D64" s="145"/>
      <c r="E64" s="43" t="s">
        <v>68</v>
      </c>
      <c r="F64" s="3" t="s">
        <v>16</v>
      </c>
      <c r="G64" s="5">
        <v>1</v>
      </c>
      <c r="H64" s="5"/>
      <c r="I64" s="216">
        <f>ANEXO1!Z63</f>
        <v>43223.91</v>
      </c>
      <c r="J64" s="107">
        <f t="shared" si="0"/>
        <v>43223.91</v>
      </c>
      <c r="K64" s="207"/>
      <c r="L64" s="205">
        <f>'ANEXO 2'!Q63</f>
        <v>0</v>
      </c>
      <c r="M64" s="206">
        <f t="shared" si="1"/>
        <v>0</v>
      </c>
      <c r="N64" s="250"/>
      <c r="O64" s="203">
        <f t="shared" si="9"/>
        <v>43223.91</v>
      </c>
      <c r="P64" s="251">
        <f t="shared" si="2"/>
        <v>43223.91</v>
      </c>
    </row>
    <row r="65" spans="1:16" ht="18" x14ac:dyDescent="0.3">
      <c r="A65" s="253">
        <v>1.55</v>
      </c>
      <c r="B65" s="145"/>
      <c r="C65" s="145"/>
      <c r="D65" s="145"/>
      <c r="E65" s="143" t="s">
        <v>69</v>
      </c>
      <c r="F65" s="3" t="s">
        <v>16</v>
      </c>
      <c r="G65" s="5">
        <v>1</v>
      </c>
      <c r="H65" s="5"/>
      <c r="I65" s="214">
        <f>ANEXO1!Z64</f>
        <v>12664.66</v>
      </c>
      <c r="J65" s="107">
        <f t="shared" si="0"/>
        <v>12664.66</v>
      </c>
      <c r="K65" s="207"/>
      <c r="L65" s="203">
        <f>'ANEXO 2'!Q64</f>
        <v>15069.7</v>
      </c>
      <c r="M65" s="204">
        <f t="shared" si="1"/>
        <v>15069.7</v>
      </c>
      <c r="N65" s="250"/>
      <c r="O65" s="203">
        <f>I65</f>
        <v>12664.66</v>
      </c>
      <c r="P65" s="251">
        <f t="shared" si="2"/>
        <v>12664.66</v>
      </c>
    </row>
    <row r="66" spans="1:16" ht="18" x14ac:dyDescent="0.3">
      <c r="A66" s="253">
        <v>1.56</v>
      </c>
      <c r="B66" s="145"/>
      <c r="C66" s="145"/>
      <c r="D66" s="145"/>
      <c r="E66" s="143" t="s">
        <v>70</v>
      </c>
      <c r="F66" s="3" t="s">
        <v>16</v>
      </c>
      <c r="G66" s="5">
        <v>1</v>
      </c>
      <c r="H66" s="5"/>
      <c r="I66" s="214">
        <f>ANEXO1!Z65</f>
        <v>14135.99</v>
      </c>
      <c r="J66" s="107">
        <f t="shared" si="0"/>
        <v>14135.99</v>
      </c>
      <c r="K66" s="207"/>
      <c r="L66" s="203">
        <f>'ANEXO 2'!Q65</f>
        <v>20789.240000000002</v>
      </c>
      <c r="M66" s="204">
        <f t="shared" si="1"/>
        <v>20789.240000000002</v>
      </c>
      <c r="N66" s="250"/>
      <c r="O66" s="203">
        <f t="shared" ref="O66:O78" si="10">I66</f>
        <v>14135.99</v>
      </c>
      <c r="P66" s="251">
        <f t="shared" si="2"/>
        <v>14135.99</v>
      </c>
    </row>
    <row r="67" spans="1:16" ht="18" x14ac:dyDescent="0.3">
      <c r="A67" s="253">
        <v>1.57</v>
      </c>
      <c r="B67" s="145"/>
      <c r="C67" s="145"/>
      <c r="D67" s="145"/>
      <c r="E67" s="143" t="s">
        <v>71</v>
      </c>
      <c r="F67" s="3" t="s">
        <v>18</v>
      </c>
      <c r="G67" s="5">
        <v>1</v>
      </c>
      <c r="H67" s="5"/>
      <c r="I67" s="214">
        <f>ANEXO1!Z66</f>
        <v>27090.34</v>
      </c>
      <c r="J67" s="107">
        <f t="shared" si="0"/>
        <v>27090.34</v>
      </c>
      <c r="K67" s="207"/>
      <c r="L67" s="203">
        <f>'ANEXO 2'!Q66</f>
        <v>27272.27</v>
      </c>
      <c r="M67" s="204">
        <f t="shared" si="1"/>
        <v>27272.27</v>
      </c>
      <c r="N67" s="250"/>
      <c r="O67" s="203">
        <f t="shared" si="10"/>
        <v>27090.34</v>
      </c>
      <c r="P67" s="251">
        <f t="shared" si="2"/>
        <v>27090.34</v>
      </c>
    </row>
    <row r="68" spans="1:16" ht="18" x14ac:dyDescent="0.3">
      <c r="A68" s="253">
        <v>1.58</v>
      </c>
      <c r="B68" s="145"/>
      <c r="C68" s="145"/>
      <c r="D68" s="145"/>
      <c r="E68" s="143" t="s">
        <v>72</v>
      </c>
      <c r="F68" s="3" t="s">
        <v>18</v>
      </c>
      <c r="G68" s="5">
        <v>1</v>
      </c>
      <c r="H68" s="5"/>
      <c r="I68" s="216">
        <f>ANEXO1!Z67</f>
        <v>125586.38</v>
      </c>
      <c r="J68" s="107">
        <f t="shared" si="0"/>
        <v>125586.38</v>
      </c>
      <c r="K68" s="207"/>
      <c r="L68" s="205">
        <f>'ANEXO 2'!Q67</f>
        <v>0</v>
      </c>
      <c r="M68" s="206">
        <f t="shared" si="1"/>
        <v>0</v>
      </c>
      <c r="N68" s="250"/>
      <c r="O68" s="203">
        <f t="shared" si="10"/>
        <v>125586.38</v>
      </c>
      <c r="P68" s="251">
        <f t="shared" si="2"/>
        <v>125586.38</v>
      </c>
    </row>
    <row r="69" spans="1:16" ht="54" x14ac:dyDescent="0.3">
      <c r="A69" s="253">
        <v>1.59</v>
      </c>
      <c r="B69" s="145"/>
      <c r="C69" s="145"/>
      <c r="D69" s="145"/>
      <c r="E69" s="43" t="s">
        <v>73</v>
      </c>
      <c r="F69" s="3" t="s">
        <v>12</v>
      </c>
      <c r="G69" s="5">
        <v>1</v>
      </c>
      <c r="H69" s="5"/>
      <c r="I69" s="216">
        <f>ANEXO1!Z68</f>
        <v>163767</v>
      </c>
      <c r="J69" s="107">
        <f t="shared" si="0"/>
        <v>163767</v>
      </c>
      <c r="K69" s="207"/>
      <c r="L69" s="205">
        <f>'ANEXO 2'!Q68</f>
        <v>0</v>
      </c>
      <c r="M69" s="206">
        <f t="shared" si="1"/>
        <v>0</v>
      </c>
      <c r="N69" s="250"/>
      <c r="O69" s="203">
        <f t="shared" si="10"/>
        <v>163767</v>
      </c>
      <c r="P69" s="251">
        <f t="shared" si="2"/>
        <v>163767</v>
      </c>
    </row>
    <row r="70" spans="1:16" ht="36" x14ac:dyDescent="0.3">
      <c r="A70" s="253">
        <v>1.6</v>
      </c>
      <c r="B70" s="145"/>
      <c r="C70" s="145"/>
      <c r="D70" s="145"/>
      <c r="E70" s="43" t="s">
        <v>74</v>
      </c>
      <c r="F70" s="3" t="s">
        <v>12</v>
      </c>
      <c r="G70" s="5">
        <v>1</v>
      </c>
      <c r="H70" s="5"/>
      <c r="I70" s="216">
        <f>ANEXO1!Z69</f>
        <v>57921.63</v>
      </c>
      <c r="J70" s="107">
        <f t="shared" si="0"/>
        <v>57921.63</v>
      </c>
      <c r="K70" s="207"/>
      <c r="L70" s="205">
        <f>'ANEXO 2'!Q69</f>
        <v>0</v>
      </c>
      <c r="M70" s="206">
        <f t="shared" si="1"/>
        <v>0</v>
      </c>
      <c r="N70" s="250"/>
      <c r="O70" s="203">
        <f t="shared" si="10"/>
        <v>57921.63</v>
      </c>
      <c r="P70" s="251">
        <f t="shared" si="2"/>
        <v>57921.63</v>
      </c>
    </row>
    <row r="71" spans="1:16" ht="54" x14ac:dyDescent="0.3">
      <c r="A71" s="253">
        <v>1.61</v>
      </c>
      <c r="B71" s="145"/>
      <c r="C71" s="145"/>
      <c r="D71" s="145"/>
      <c r="E71" s="43" t="s">
        <v>75</v>
      </c>
      <c r="F71" s="3" t="s">
        <v>12</v>
      </c>
      <c r="G71" s="5">
        <v>1</v>
      </c>
      <c r="H71" s="5"/>
      <c r="I71" s="216">
        <f>ANEXO1!Z70</f>
        <v>9051.27</v>
      </c>
      <c r="J71" s="107">
        <f t="shared" si="0"/>
        <v>9051.27</v>
      </c>
      <c r="K71" s="207"/>
      <c r="L71" s="205">
        <f>'ANEXO 2'!Q70</f>
        <v>0</v>
      </c>
      <c r="M71" s="206">
        <f t="shared" si="1"/>
        <v>0</v>
      </c>
      <c r="N71" s="250"/>
      <c r="O71" s="203">
        <f t="shared" si="10"/>
        <v>9051.27</v>
      </c>
      <c r="P71" s="251">
        <f t="shared" si="2"/>
        <v>9051.27</v>
      </c>
    </row>
    <row r="72" spans="1:16" ht="54" x14ac:dyDescent="0.3">
      <c r="A72" s="253">
        <v>1.62</v>
      </c>
      <c r="B72" s="145"/>
      <c r="C72" s="145"/>
      <c r="D72" s="145"/>
      <c r="E72" s="43" t="s">
        <v>76</v>
      </c>
      <c r="F72" s="3" t="s">
        <v>16</v>
      </c>
      <c r="G72" s="5">
        <v>1</v>
      </c>
      <c r="H72" s="5"/>
      <c r="I72" s="216">
        <f>ANEXO1!Z71</f>
        <v>50809.55</v>
      </c>
      <c r="J72" s="107">
        <f t="shared" si="0"/>
        <v>50809.55</v>
      </c>
      <c r="K72" s="207"/>
      <c r="L72" s="205">
        <f>'ANEXO 2'!Q71</f>
        <v>0</v>
      </c>
      <c r="M72" s="206">
        <f t="shared" si="1"/>
        <v>0</v>
      </c>
      <c r="N72" s="250"/>
      <c r="O72" s="203">
        <f t="shared" si="10"/>
        <v>50809.55</v>
      </c>
      <c r="P72" s="251">
        <f t="shared" si="2"/>
        <v>50809.55</v>
      </c>
    </row>
    <row r="73" spans="1:16" ht="90" x14ac:dyDescent="0.3">
      <c r="A73" s="253">
        <v>1.63</v>
      </c>
      <c r="B73" s="145"/>
      <c r="C73" s="145"/>
      <c r="D73" s="145"/>
      <c r="E73" s="43" t="s">
        <v>77</v>
      </c>
      <c r="F73" s="3" t="s">
        <v>64</v>
      </c>
      <c r="G73" s="5">
        <v>1</v>
      </c>
      <c r="H73" s="5"/>
      <c r="I73" s="216">
        <f>ANEXO1!Z72</f>
        <v>71705.399999999994</v>
      </c>
      <c r="J73" s="107">
        <f t="shared" si="0"/>
        <v>71705.399999999994</v>
      </c>
      <c r="K73" s="207"/>
      <c r="L73" s="205">
        <f>'ANEXO 2'!Q72</f>
        <v>0</v>
      </c>
      <c r="M73" s="206">
        <f t="shared" si="1"/>
        <v>0</v>
      </c>
      <c r="N73" s="250"/>
      <c r="O73" s="203">
        <f t="shared" si="10"/>
        <v>71705.399999999994</v>
      </c>
      <c r="P73" s="251">
        <f t="shared" si="2"/>
        <v>71705.399999999994</v>
      </c>
    </row>
    <row r="74" spans="1:16" ht="54" x14ac:dyDescent="0.3">
      <c r="A74" s="253">
        <v>1.64</v>
      </c>
      <c r="B74" s="145"/>
      <c r="C74" s="145"/>
      <c r="D74" s="145"/>
      <c r="E74" s="43" t="s">
        <v>78</v>
      </c>
      <c r="F74" s="3" t="s">
        <v>12</v>
      </c>
      <c r="G74" s="5">
        <v>1</v>
      </c>
      <c r="H74" s="5"/>
      <c r="I74" s="216">
        <f>ANEXO1!Z73</f>
        <v>11781.92</v>
      </c>
      <c r="J74" s="107">
        <f t="shared" si="0"/>
        <v>11781.92</v>
      </c>
      <c r="K74" s="207"/>
      <c r="L74" s="205">
        <f>'ANEXO 2'!Q73</f>
        <v>0</v>
      </c>
      <c r="M74" s="206">
        <f t="shared" si="1"/>
        <v>0</v>
      </c>
      <c r="N74" s="250"/>
      <c r="O74" s="203">
        <f t="shared" si="10"/>
        <v>11781.92</v>
      </c>
      <c r="P74" s="251">
        <f t="shared" si="2"/>
        <v>11781.92</v>
      </c>
    </row>
    <row r="75" spans="1:16" ht="108" x14ac:dyDescent="0.3">
      <c r="A75" s="253">
        <v>1.65</v>
      </c>
      <c r="B75" s="145"/>
      <c r="C75" s="145"/>
      <c r="D75" s="145"/>
      <c r="E75" s="43" t="s">
        <v>79</v>
      </c>
      <c r="F75" s="3" t="s">
        <v>16</v>
      </c>
      <c r="G75" s="5">
        <v>1</v>
      </c>
      <c r="H75" s="5"/>
      <c r="I75" s="216">
        <f>ANEXO1!Z74</f>
        <v>179263.5</v>
      </c>
      <c r="J75" s="107">
        <f t="shared" si="0"/>
        <v>179263.5</v>
      </c>
      <c r="K75" s="207"/>
      <c r="L75" s="205">
        <f>'ANEXO 2'!Q74</f>
        <v>0</v>
      </c>
      <c r="M75" s="206">
        <f t="shared" si="1"/>
        <v>0</v>
      </c>
      <c r="N75" s="250"/>
      <c r="O75" s="203">
        <f t="shared" si="10"/>
        <v>179263.5</v>
      </c>
      <c r="P75" s="251">
        <f t="shared" si="2"/>
        <v>179263.5</v>
      </c>
    </row>
    <row r="76" spans="1:16" ht="54" x14ac:dyDescent="0.3">
      <c r="A76" s="253">
        <v>1.66</v>
      </c>
      <c r="B76" s="145"/>
      <c r="C76" s="145"/>
      <c r="D76" s="145"/>
      <c r="E76" s="43" t="s">
        <v>80</v>
      </c>
      <c r="F76" s="3" t="s">
        <v>12</v>
      </c>
      <c r="G76" s="5">
        <v>1</v>
      </c>
      <c r="H76" s="5"/>
      <c r="I76" s="216">
        <f>ANEXO1!Z75</f>
        <v>30000</v>
      </c>
      <c r="J76" s="107">
        <f t="shared" ref="J76:J139" si="11">I76</f>
        <v>30000</v>
      </c>
      <c r="K76" s="207"/>
      <c r="L76" s="205">
        <f>'ANEXO 2'!Q75</f>
        <v>0</v>
      </c>
      <c r="M76" s="206">
        <f t="shared" ref="M76:M78" si="12">ROUND((L76*$G76),2)</f>
        <v>0</v>
      </c>
      <c r="N76" s="250"/>
      <c r="O76" s="203">
        <f t="shared" si="10"/>
        <v>30000</v>
      </c>
      <c r="P76" s="251">
        <f t="shared" ref="P76:P78" si="13">ROUND((O76*$G76),2)</f>
        <v>30000</v>
      </c>
    </row>
    <row r="77" spans="1:16" ht="72" x14ac:dyDescent="0.3">
      <c r="A77" s="253">
        <v>1.67</v>
      </c>
      <c r="B77" s="145"/>
      <c r="C77" s="145"/>
      <c r="D77" s="145" t="s">
        <v>81</v>
      </c>
      <c r="E77" s="43" t="s">
        <v>82</v>
      </c>
      <c r="F77" s="3" t="s">
        <v>64</v>
      </c>
      <c r="G77" s="5">
        <v>1</v>
      </c>
      <c r="H77" s="5"/>
      <c r="I77" s="216">
        <f>ANEXO1!Z76</f>
        <v>13408.35</v>
      </c>
      <c r="J77" s="107">
        <f t="shared" si="11"/>
        <v>13408.35</v>
      </c>
      <c r="K77" s="207"/>
      <c r="L77" s="205">
        <f>'ANEXO 2'!Q76</f>
        <v>0</v>
      </c>
      <c r="M77" s="206">
        <f t="shared" si="12"/>
        <v>0</v>
      </c>
      <c r="N77" s="250"/>
      <c r="O77" s="203">
        <f t="shared" si="10"/>
        <v>13408.35</v>
      </c>
      <c r="P77" s="251">
        <f t="shared" si="13"/>
        <v>13408.35</v>
      </c>
    </row>
    <row r="78" spans="1:16" ht="90" x14ac:dyDescent="0.3">
      <c r="A78" s="253">
        <v>1.68</v>
      </c>
      <c r="B78" s="145"/>
      <c r="C78" s="145"/>
      <c r="D78" s="145"/>
      <c r="E78" s="43" t="s">
        <v>83</v>
      </c>
      <c r="F78" s="3" t="s">
        <v>12</v>
      </c>
      <c r="G78" s="5">
        <v>1</v>
      </c>
      <c r="H78" s="5"/>
      <c r="I78" s="216">
        <f>ANEXO1!Z77</f>
        <v>106194.12</v>
      </c>
      <c r="J78" s="107">
        <f t="shared" si="11"/>
        <v>106194.12</v>
      </c>
      <c r="K78" s="207"/>
      <c r="L78" s="205">
        <f>'ANEXO 2'!Q77</f>
        <v>0</v>
      </c>
      <c r="M78" s="206">
        <f t="shared" si="12"/>
        <v>0</v>
      </c>
      <c r="N78" s="250"/>
      <c r="O78" s="203">
        <f t="shared" si="10"/>
        <v>106194.12</v>
      </c>
      <c r="P78" s="251">
        <f t="shared" si="13"/>
        <v>106194.12</v>
      </c>
    </row>
    <row r="79" spans="1:16" x14ac:dyDescent="0.3">
      <c r="A79" s="445" t="s">
        <v>84</v>
      </c>
      <c r="B79" s="351"/>
      <c r="C79" s="351"/>
      <c r="D79" s="9"/>
      <c r="E79" s="10"/>
      <c r="F79" s="11"/>
      <c r="G79" s="5"/>
      <c r="H79" s="5"/>
      <c r="I79" s="107"/>
      <c r="J79" s="107"/>
      <c r="K79" s="207"/>
      <c r="L79" s="203"/>
      <c r="M79" s="211">
        <f>ROUND(SUM(M11:M78),2)</f>
        <v>1834794.59</v>
      </c>
      <c r="N79" s="250"/>
      <c r="O79" s="203"/>
      <c r="P79" s="254">
        <f>ROUND(SUM(P11:P78),2)</f>
        <v>2820669.74</v>
      </c>
    </row>
    <row r="80" spans="1:16" x14ac:dyDescent="0.3">
      <c r="A80" s="255"/>
      <c r="B80" s="1"/>
      <c r="C80" s="1"/>
      <c r="D80" s="1"/>
      <c r="E80" s="14" t="s">
        <v>85</v>
      </c>
      <c r="F80" s="1"/>
      <c r="G80" s="1"/>
      <c r="H80" s="1"/>
      <c r="I80" s="107"/>
      <c r="J80" s="107"/>
      <c r="K80" s="219"/>
      <c r="L80" s="203"/>
      <c r="M80" s="220"/>
      <c r="N80" s="250"/>
      <c r="O80" s="203"/>
      <c r="P80" s="256"/>
    </row>
    <row r="81" spans="1:16" x14ac:dyDescent="0.3">
      <c r="A81" s="257">
        <v>2.1</v>
      </c>
      <c r="B81" s="145"/>
      <c r="C81" s="145"/>
      <c r="D81" s="145"/>
      <c r="E81" s="146" t="s">
        <v>86</v>
      </c>
      <c r="F81" s="3" t="s">
        <v>12</v>
      </c>
      <c r="G81" s="5">
        <v>1</v>
      </c>
      <c r="H81" s="5"/>
      <c r="I81" s="214">
        <f>ANEXO1!Z80</f>
        <v>133675.88</v>
      </c>
      <c r="J81" s="107">
        <f t="shared" si="11"/>
        <v>133675.88</v>
      </c>
      <c r="K81" s="207"/>
      <c r="L81" s="203">
        <f>'ANEXO 2'!Q80</f>
        <v>143188.60999999999</v>
      </c>
      <c r="M81" s="204">
        <f>ROUND((L81*$G81),2)</f>
        <v>143188.60999999999</v>
      </c>
      <c r="N81" s="250"/>
      <c r="O81" s="203">
        <f>I81</f>
        <v>133675.88</v>
      </c>
      <c r="P81" s="251">
        <f>ROUND((O81*$G81),2)</f>
        <v>133675.88</v>
      </c>
    </row>
    <row r="82" spans="1:16" x14ac:dyDescent="0.3">
      <c r="A82" s="257">
        <v>2.2000000000000002</v>
      </c>
      <c r="B82" s="145"/>
      <c r="C82" s="145"/>
      <c r="D82" s="145"/>
      <c r="E82" s="147" t="s">
        <v>87</v>
      </c>
      <c r="F82" s="3" t="s">
        <v>16</v>
      </c>
      <c r="G82" s="5">
        <v>1</v>
      </c>
      <c r="H82" s="5"/>
      <c r="I82" s="216">
        <f>ANEXO1!Z81</f>
        <v>58736.61</v>
      </c>
      <c r="J82" s="107">
        <f t="shared" si="11"/>
        <v>58736.61</v>
      </c>
      <c r="K82" s="207"/>
      <c r="L82" s="205">
        <f>'ANEXO 2'!Q81</f>
        <v>0</v>
      </c>
      <c r="M82" s="206">
        <f t="shared" ref="M82:M88" si="14">ROUND((L82*$G82),2)</f>
        <v>0</v>
      </c>
      <c r="N82" s="250"/>
      <c r="O82" s="203">
        <f t="shared" ref="O82:O88" si="15">I82</f>
        <v>58736.61</v>
      </c>
      <c r="P82" s="251">
        <f t="shared" ref="P82:P88" si="16">ROUND((O82*$G82),2)</f>
        <v>58736.61</v>
      </c>
    </row>
    <row r="83" spans="1:16" x14ac:dyDescent="0.3">
      <c r="A83" s="257">
        <v>2.2999999999999998</v>
      </c>
      <c r="B83" s="228"/>
      <c r="C83" s="228"/>
      <c r="D83" s="228"/>
      <c r="E83" s="148" t="s">
        <v>88</v>
      </c>
      <c r="F83" s="234" t="s">
        <v>12</v>
      </c>
      <c r="G83" s="5">
        <v>1</v>
      </c>
      <c r="H83" s="5"/>
      <c r="I83" s="214">
        <f>ANEXO1!Z82</f>
        <v>86391.71</v>
      </c>
      <c r="J83" s="107">
        <f t="shared" si="11"/>
        <v>86391.71</v>
      </c>
      <c r="K83" s="207"/>
      <c r="L83" s="203">
        <f>'ANEXO 2'!Q82</f>
        <v>88118.9</v>
      </c>
      <c r="M83" s="204">
        <f t="shared" si="14"/>
        <v>88118.9</v>
      </c>
      <c r="N83" s="250"/>
      <c r="O83" s="203">
        <f t="shared" si="15"/>
        <v>86391.71</v>
      </c>
      <c r="P83" s="251">
        <f t="shared" si="16"/>
        <v>86391.71</v>
      </c>
    </row>
    <row r="84" spans="1:16" x14ac:dyDescent="0.3">
      <c r="A84" s="257">
        <v>2.4</v>
      </c>
      <c r="B84" s="145"/>
      <c r="C84" s="145"/>
      <c r="D84" s="145"/>
      <c r="E84" s="147" t="s">
        <v>89</v>
      </c>
      <c r="F84" s="3" t="s">
        <v>12</v>
      </c>
      <c r="G84" s="5">
        <v>1</v>
      </c>
      <c r="H84" s="5"/>
      <c r="I84" s="214">
        <f>ANEXO1!Z83</f>
        <v>41089.47</v>
      </c>
      <c r="J84" s="107">
        <f t="shared" si="11"/>
        <v>41089.47</v>
      </c>
      <c r="K84" s="207"/>
      <c r="L84" s="203">
        <f>'ANEXO 2'!Q83</f>
        <v>45849.01</v>
      </c>
      <c r="M84" s="204">
        <f t="shared" si="14"/>
        <v>45849.01</v>
      </c>
      <c r="N84" s="250"/>
      <c r="O84" s="203">
        <f t="shared" si="15"/>
        <v>41089.47</v>
      </c>
      <c r="P84" s="251">
        <f t="shared" si="16"/>
        <v>41089.47</v>
      </c>
    </row>
    <row r="85" spans="1:16" x14ac:dyDescent="0.3">
      <c r="A85" s="257">
        <v>2.5</v>
      </c>
      <c r="B85" s="145"/>
      <c r="C85" s="145"/>
      <c r="D85" s="145"/>
      <c r="E85" s="147" t="s">
        <v>90</v>
      </c>
      <c r="F85" s="3" t="s">
        <v>16</v>
      </c>
      <c r="G85" s="5">
        <v>1</v>
      </c>
      <c r="H85" s="5"/>
      <c r="I85" s="216">
        <f>ANEXO1!Z84</f>
        <v>16467.439999999999</v>
      </c>
      <c r="J85" s="107">
        <f t="shared" si="11"/>
        <v>16467.439999999999</v>
      </c>
      <c r="K85" s="207"/>
      <c r="L85" s="205">
        <f>'ANEXO 2'!Q84</f>
        <v>0</v>
      </c>
      <c r="M85" s="206">
        <f t="shared" si="14"/>
        <v>0</v>
      </c>
      <c r="N85" s="250"/>
      <c r="O85" s="203">
        <f t="shared" si="15"/>
        <v>16467.439999999999</v>
      </c>
      <c r="P85" s="251">
        <f t="shared" si="16"/>
        <v>16467.439999999999</v>
      </c>
    </row>
    <row r="86" spans="1:16" x14ac:dyDescent="0.3">
      <c r="A86" s="257">
        <v>2.6</v>
      </c>
      <c r="B86" s="145"/>
      <c r="C86" s="145"/>
      <c r="D86" s="145"/>
      <c r="E86" s="147" t="s">
        <v>91</v>
      </c>
      <c r="F86" s="3" t="s">
        <v>12</v>
      </c>
      <c r="G86" s="5">
        <v>1</v>
      </c>
      <c r="H86" s="5"/>
      <c r="I86" s="214">
        <f>ANEXO1!Z85</f>
        <v>23006.26</v>
      </c>
      <c r="J86" s="107">
        <f t="shared" si="11"/>
        <v>23006.26</v>
      </c>
      <c r="K86" s="207"/>
      <c r="L86" s="203">
        <f>'ANEXO 2'!Q85</f>
        <v>39873.5</v>
      </c>
      <c r="M86" s="204">
        <f t="shared" si="14"/>
        <v>39873.5</v>
      </c>
      <c r="N86" s="250"/>
      <c r="O86" s="203">
        <f t="shared" si="15"/>
        <v>23006.26</v>
      </c>
      <c r="P86" s="251">
        <f t="shared" si="16"/>
        <v>23006.26</v>
      </c>
    </row>
    <row r="87" spans="1:16" x14ac:dyDescent="0.3">
      <c r="A87" s="257">
        <v>2.7</v>
      </c>
      <c r="B87" s="228" t="s">
        <v>92</v>
      </c>
      <c r="C87" s="228"/>
      <c r="D87" s="228"/>
      <c r="E87" s="148" t="s">
        <v>93</v>
      </c>
      <c r="F87" s="234" t="s">
        <v>12</v>
      </c>
      <c r="G87" s="5">
        <v>1</v>
      </c>
      <c r="H87" s="5"/>
      <c r="I87" s="216">
        <f>ANEXO1!Z86</f>
        <v>150552.91</v>
      </c>
      <c r="J87" s="107">
        <f t="shared" si="11"/>
        <v>150552.91</v>
      </c>
      <c r="K87" s="207"/>
      <c r="L87" s="205">
        <f>'ANEXO 2'!Q86</f>
        <v>0</v>
      </c>
      <c r="M87" s="206">
        <f t="shared" si="14"/>
        <v>0</v>
      </c>
      <c r="N87" s="250"/>
      <c r="O87" s="203">
        <f t="shared" si="15"/>
        <v>150552.91</v>
      </c>
      <c r="P87" s="251">
        <f t="shared" si="16"/>
        <v>150552.91</v>
      </c>
    </row>
    <row r="88" spans="1:16" ht="33.75" customHeight="1" x14ac:dyDescent="0.3">
      <c r="A88" s="258">
        <v>2.8</v>
      </c>
      <c r="B88" s="145"/>
      <c r="C88" s="145"/>
      <c r="D88" s="145"/>
      <c r="E88" s="146" t="s">
        <v>94</v>
      </c>
      <c r="F88" s="3" t="s">
        <v>12</v>
      </c>
      <c r="G88" s="5">
        <v>1</v>
      </c>
      <c r="H88" s="5"/>
      <c r="I88" s="216">
        <f>ANEXO1!Z87</f>
        <v>153308.62</v>
      </c>
      <c r="J88" s="107">
        <f t="shared" si="11"/>
        <v>153308.62</v>
      </c>
      <c r="K88" s="207"/>
      <c r="L88" s="205">
        <f>'ANEXO 2'!Q87</f>
        <v>0</v>
      </c>
      <c r="M88" s="206">
        <f t="shared" si="14"/>
        <v>0</v>
      </c>
      <c r="N88" s="250"/>
      <c r="O88" s="203">
        <f t="shared" si="15"/>
        <v>153308.62</v>
      </c>
      <c r="P88" s="251">
        <f t="shared" si="16"/>
        <v>153308.62</v>
      </c>
    </row>
    <row r="89" spans="1:16" x14ac:dyDescent="0.3">
      <c r="A89" s="445" t="s">
        <v>84</v>
      </c>
      <c r="B89" s="351"/>
      <c r="C89" s="351"/>
      <c r="D89" s="9"/>
      <c r="E89" s="10"/>
      <c r="F89" s="11"/>
      <c r="G89" s="5"/>
      <c r="H89" s="5"/>
      <c r="I89" s="107"/>
      <c r="J89" s="107"/>
      <c r="K89" s="207"/>
      <c r="L89" s="203"/>
      <c r="M89" s="211">
        <f>ROUND(SUM(M81:M88),2)</f>
        <v>317030.02</v>
      </c>
      <c r="N89" s="250"/>
      <c r="O89" s="203"/>
      <c r="P89" s="254">
        <f>ROUND(SUM(P81:P88),2)</f>
        <v>663228.9</v>
      </c>
    </row>
    <row r="90" spans="1:16" x14ac:dyDescent="0.3">
      <c r="A90" s="259">
        <v>3</v>
      </c>
      <c r="B90" s="1"/>
      <c r="C90" s="1"/>
      <c r="D90" s="1"/>
      <c r="E90" s="14" t="s">
        <v>95</v>
      </c>
      <c r="F90" s="1"/>
      <c r="G90" s="1"/>
      <c r="H90" s="1"/>
      <c r="I90" s="107"/>
      <c r="J90" s="107"/>
      <c r="K90" s="219"/>
      <c r="L90" s="203"/>
      <c r="M90" s="220"/>
      <c r="N90" s="250"/>
      <c r="O90" s="203"/>
      <c r="P90" s="256"/>
    </row>
    <row r="91" spans="1:16" ht="33.75" customHeight="1" x14ac:dyDescent="0.3">
      <c r="A91" s="260">
        <v>3.1</v>
      </c>
      <c r="B91" s="234"/>
      <c r="C91" s="234"/>
      <c r="D91" s="234"/>
      <c r="E91" s="8" t="s">
        <v>96</v>
      </c>
      <c r="F91" s="234" t="s">
        <v>12</v>
      </c>
      <c r="G91" s="5">
        <v>1</v>
      </c>
      <c r="H91" s="5"/>
      <c r="I91" s="216">
        <f>ANEXO1!Z90</f>
        <v>150000</v>
      </c>
      <c r="J91" s="107">
        <f t="shared" si="11"/>
        <v>150000</v>
      </c>
      <c r="K91" s="207"/>
      <c r="L91" s="205">
        <f>'ANEXO 2'!Q90</f>
        <v>0</v>
      </c>
      <c r="M91" s="206">
        <f>ROUND((L91*$G91),2)</f>
        <v>0</v>
      </c>
      <c r="N91" s="250"/>
      <c r="O91" s="203">
        <f>I91</f>
        <v>150000</v>
      </c>
      <c r="P91" s="251">
        <f>ROUND((O91*$G91),2)</f>
        <v>150000</v>
      </c>
    </row>
    <row r="92" spans="1:16" ht="42" customHeight="1" x14ac:dyDescent="0.3">
      <c r="A92" s="260">
        <v>3.2</v>
      </c>
      <c r="B92" s="234"/>
      <c r="C92" s="234"/>
      <c r="D92" s="234"/>
      <c r="E92" s="8" t="s">
        <v>97</v>
      </c>
      <c r="F92" s="234" t="s">
        <v>18</v>
      </c>
      <c r="G92" s="5">
        <v>1</v>
      </c>
      <c r="H92" s="5"/>
      <c r="I92" s="216">
        <f>ANEXO1!Z91</f>
        <v>365900</v>
      </c>
      <c r="J92" s="107">
        <f t="shared" si="11"/>
        <v>365900</v>
      </c>
      <c r="K92" s="207"/>
      <c r="L92" s="205">
        <f>'ANEXO 2'!Q91</f>
        <v>0</v>
      </c>
      <c r="M92" s="206">
        <f t="shared" ref="M92:M108" si="17">ROUND((L92*$G92),2)</f>
        <v>0</v>
      </c>
      <c r="N92" s="250"/>
      <c r="O92" s="203">
        <f t="shared" ref="O92:O108" si="18">I92</f>
        <v>365900</v>
      </c>
      <c r="P92" s="251">
        <f t="shared" ref="P92:P108" si="19">ROUND((O92*$G92),2)</f>
        <v>365900</v>
      </c>
    </row>
    <row r="93" spans="1:16" ht="34.5" customHeight="1" x14ac:dyDescent="0.3">
      <c r="A93" s="258">
        <v>3.3</v>
      </c>
      <c r="B93" s="228"/>
      <c r="C93" s="228"/>
      <c r="D93" s="228"/>
      <c r="E93" s="43" t="s">
        <v>98</v>
      </c>
      <c r="F93" s="234" t="s">
        <v>16</v>
      </c>
      <c r="G93" s="5">
        <v>1</v>
      </c>
      <c r="H93" s="5"/>
      <c r="I93" s="216">
        <f>ANEXO1!Z92</f>
        <v>74391.88</v>
      </c>
      <c r="J93" s="107">
        <f t="shared" si="11"/>
        <v>74391.88</v>
      </c>
      <c r="K93" s="207"/>
      <c r="L93" s="205">
        <f>'ANEXO 2'!Q92</f>
        <v>0</v>
      </c>
      <c r="M93" s="206">
        <f t="shared" si="17"/>
        <v>0</v>
      </c>
      <c r="N93" s="250"/>
      <c r="O93" s="203">
        <f t="shared" si="18"/>
        <v>74391.88</v>
      </c>
      <c r="P93" s="251">
        <f t="shared" si="19"/>
        <v>74391.88</v>
      </c>
    </row>
    <row r="94" spans="1:16" ht="54" x14ac:dyDescent="0.3">
      <c r="A94" s="258">
        <v>3.4</v>
      </c>
      <c r="B94" s="228"/>
      <c r="C94" s="228"/>
      <c r="D94" s="228"/>
      <c r="E94" s="43" t="s">
        <v>99</v>
      </c>
      <c r="F94" s="234" t="s">
        <v>16</v>
      </c>
      <c r="G94" s="5">
        <v>1</v>
      </c>
      <c r="H94" s="5"/>
      <c r="I94" s="216">
        <f>ANEXO1!Z93</f>
        <v>34675.629999999997</v>
      </c>
      <c r="J94" s="107">
        <f t="shared" si="11"/>
        <v>34675.629999999997</v>
      </c>
      <c r="K94" s="207"/>
      <c r="L94" s="205">
        <f>'ANEXO 2'!Q93</f>
        <v>0</v>
      </c>
      <c r="M94" s="206">
        <f t="shared" si="17"/>
        <v>0</v>
      </c>
      <c r="N94" s="250"/>
      <c r="O94" s="203">
        <f t="shared" si="18"/>
        <v>34675.629999999997</v>
      </c>
      <c r="P94" s="251">
        <f t="shared" si="19"/>
        <v>34675.629999999997</v>
      </c>
    </row>
    <row r="95" spans="1:16" ht="90" x14ac:dyDescent="0.3">
      <c r="A95" s="258">
        <v>3.5</v>
      </c>
      <c r="B95" s="228"/>
      <c r="C95" s="228"/>
      <c r="D95" s="228"/>
      <c r="E95" s="43" t="s">
        <v>100</v>
      </c>
      <c r="F95" s="234" t="s">
        <v>16</v>
      </c>
      <c r="G95" s="5">
        <v>1</v>
      </c>
      <c r="H95" s="5"/>
      <c r="I95" s="216">
        <f>ANEXO1!Z94</f>
        <v>680000</v>
      </c>
      <c r="J95" s="107">
        <f t="shared" si="11"/>
        <v>680000</v>
      </c>
      <c r="K95" s="207"/>
      <c r="L95" s="205">
        <f>'ANEXO 2'!Q94</f>
        <v>0</v>
      </c>
      <c r="M95" s="206">
        <f t="shared" si="17"/>
        <v>0</v>
      </c>
      <c r="N95" s="250"/>
      <c r="O95" s="203">
        <f t="shared" si="18"/>
        <v>680000</v>
      </c>
      <c r="P95" s="251">
        <f t="shared" si="19"/>
        <v>680000</v>
      </c>
    </row>
    <row r="96" spans="1:16" ht="36" x14ac:dyDescent="0.3">
      <c r="A96" s="258">
        <v>3.6</v>
      </c>
      <c r="B96" s="228"/>
      <c r="C96" s="228"/>
      <c r="D96" s="228"/>
      <c r="E96" s="43" t="s">
        <v>101</v>
      </c>
      <c r="F96" s="234" t="s">
        <v>16</v>
      </c>
      <c r="G96" s="5">
        <v>1</v>
      </c>
      <c r="H96" s="5"/>
      <c r="I96" s="216">
        <f>ANEXO1!Z95</f>
        <v>519246</v>
      </c>
      <c r="J96" s="107">
        <f t="shared" si="11"/>
        <v>519246</v>
      </c>
      <c r="K96" s="207"/>
      <c r="L96" s="205">
        <f>'ANEXO 2'!Q95</f>
        <v>0</v>
      </c>
      <c r="M96" s="206">
        <f t="shared" si="17"/>
        <v>0</v>
      </c>
      <c r="N96" s="250"/>
      <c r="O96" s="203">
        <f t="shared" si="18"/>
        <v>519246</v>
      </c>
      <c r="P96" s="251">
        <f t="shared" si="19"/>
        <v>519246</v>
      </c>
    </row>
    <row r="97" spans="1:16" ht="54" x14ac:dyDescent="0.3">
      <c r="A97" s="258">
        <v>3.7</v>
      </c>
      <c r="B97" s="228"/>
      <c r="C97" s="228"/>
      <c r="D97" s="228"/>
      <c r="E97" s="43" t="s">
        <v>102</v>
      </c>
      <c r="F97" s="234" t="s">
        <v>18</v>
      </c>
      <c r="G97" s="5">
        <v>1</v>
      </c>
      <c r="H97" s="5"/>
      <c r="I97" s="216">
        <f>ANEXO1!Z96</f>
        <v>127866.39</v>
      </c>
      <c r="J97" s="107">
        <f t="shared" si="11"/>
        <v>127866.39</v>
      </c>
      <c r="K97" s="207"/>
      <c r="L97" s="205">
        <f>'ANEXO 2'!Q96</f>
        <v>0</v>
      </c>
      <c r="M97" s="206">
        <f t="shared" si="17"/>
        <v>0</v>
      </c>
      <c r="N97" s="250"/>
      <c r="O97" s="203">
        <f t="shared" si="18"/>
        <v>127866.39</v>
      </c>
      <c r="P97" s="251">
        <f t="shared" si="19"/>
        <v>127866.39</v>
      </c>
    </row>
    <row r="98" spans="1:16" ht="18" x14ac:dyDescent="0.3">
      <c r="A98" s="258">
        <v>3.8</v>
      </c>
      <c r="B98" s="228"/>
      <c r="C98" s="228"/>
      <c r="D98" s="228"/>
      <c r="E98" s="43" t="s">
        <v>103</v>
      </c>
      <c r="F98" s="234" t="s">
        <v>104</v>
      </c>
      <c r="G98" s="5">
        <v>1</v>
      </c>
      <c r="H98" s="5"/>
      <c r="I98" s="216">
        <f>ANEXO1!Z97</f>
        <v>8500</v>
      </c>
      <c r="J98" s="107">
        <f t="shared" si="11"/>
        <v>8500</v>
      </c>
      <c r="K98" s="207"/>
      <c r="L98" s="205">
        <f>'ANEXO 2'!Q97</f>
        <v>0</v>
      </c>
      <c r="M98" s="206">
        <f t="shared" si="17"/>
        <v>0</v>
      </c>
      <c r="N98" s="250"/>
      <c r="O98" s="203">
        <f t="shared" si="18"/>
        <v>8500</v>
      </c>
      <c r="P98" s="251">
        <f t="shared" si="19"/>
        <v>8500</v>
      </c>
    </row>
    <row r="99" spans="1:16" ht="18" x14ac:dyDescent="0.3">
      <c r="A99" s="258">
        <v>3.9</v>
      </c>
      <c r="B99" s="228"/>
      <c r="C99" s="228"/>
      <c r="D99" s="228"/>
      <c r="E99" s="43" t="s">
        <v>105</v>
      </c>
      <c r="F99" s="234" t="s">
        <v>64</v>
      </c>
      <c r="G99" s="5">
        <v>1</v>
      </c>
      <c r="H99" s="5"/>
      <c r="I99" s="216">
        <f>ANEXO1!Z98</f>
        <v>680000</v>
      </c>
      <c r="J99" s="107">
        <f t="shared" si="11"/>
        <v>680000</v>
      </c>
      <c r="K99" s="207"/>
      <c r="L99" s="205">
        <f>'ANEXO 2'!Q98</f>
        <v>0</v>
      </c>
      <c r="M99" s="206">
        <f t="shared" si="17"/>
        <v>0</v>
      </c>
      <c r="N99" s="250"/>
      <c r="O99" s="203">
        <f t="shared" si="18"/>
        <v>680000</v>
      </c>
      <c r="P99" s="251">
        <f t="shared" si="19"/>
        <v>680000</v>
      </c>
    </row>
    <row r="100" spans="1:16" ht="18" x14ac:dyDescent="0.3">
      <c r="A100" s="253">
        <v>3.1</v>
      </c>
      <c r="B100" s="228"/>
      <c r="C100" s="228"/>
      <c r="D100" s="228"/>
      <c r="E100" s="43" t="s">
        <v>106</v>
      </c>
      <c r="F100" s="234" t="s">
        <v>12</v>
      </c>
      <c r="G100" s="5">
        <v>1</v>
      </c>
      <c r="H100" s="5"/>
      <c r="I100" s="216">
        <f>ANEXO1!Z99</f>
        <v>11781.42</v>
      </c>
      <c r="J100" s="107">
        <f t="shared" si="11"/>
        <v>11781.42</v>
      </c>
      <c r="K100" s="207"/>
      <c r="L100" s="205">
        <f>'ANEXO 2'!Q99</f>
        <v>0</v>
      </c>
      <c r="M100" s="206">
        <f t="shared" si="17"/>
        <v>0</v>
      </c>
      <c r="N100" s="250"/>
      <c r="O100" s="203">
        <f t="shared" si="18"/>
        <v>11781.42</v>
      </c>
      <c r="P100" s="251">
        <f t="shared" si="19"/>
        <v>11781.42</v>
      </c>
    </row>
    <row r="101" spans="1:16" ht="18" x14ac:dyDescent="0.3">
      <c r="A101" s="258">
        <v>3.11</v>
      </c>
      <c r="B101" s="228"/>
      <c r="C101" s="228"/>
      <c r="D101" s="228"/>
      <c r="E101" s="43" t="s">
        <v>107</v>
      </c>
      <c r="F101" s="234" t="s">
        <v>64</v>
      </c>
      <c r="G101" s="5">
        <v>1</v>
      </c>
      <c r="H101" s="5"/>
      <c r="I101" s="216">
        <f>ANEXO1!Z100</f>
        <v>593424</v>
      </c>
      <c r="J101" s="107">
        <f t="shared" si="11"/>
        <v>593424</v>
      </c>
      <c r="K101" s="207"/>
      <c r="L101" s="205">
        <f>'ANEXO 2'!Q100</f>
        <v>0</v>
      </c>
      <c r="M101" s="206">
        <f t="shared" si="17"/>
        <v>0</v>
      </c>
      <c r="N101" s="250"/>
      <c r="O101" s="203">
        <f t="shared" si="18"/>
        <v>593424</v>
      </c>
      <c r="P101" s="251">
        <f t="shared" si="19"/>
        <v>593424</v>
      </c>
    </row>
    <row r="102" spans="1:16" ht="54" x14ac:dyDescent="0.3">
      <c r="A102" s="258">
        <v>3.12</v>
      </c>
      <c r="B102" s="228"/>
      <c r="C102" s="228"/>
      <c r="D102" s="228"/>
      <c r="E102" s="43" t="s">
        <v>108</v>
      </c>
      <c r="F102" s="234" t="s">
        <v>64</v>
      </c>
      <c r="G102" s="5">
        <v>1</v>
      </c>
      <c r="H102" s="5"/>
      <c r="I102" s="216">
        <f>ANEXO1!Z101</f>
        <v>325289.25</v>
      </c>
      <c r="J102" s="107">
        <f t="shared" si="11"/>
        <v>325289.25</v>
      </c>
      <c r="K102" s="207"/>
      <c r="L102" s="205">
        <f>'ANEXO 2'!Q101</f>
        <v>0</v>
      </c>
      <c r="M102" s="206">
        <f t="shared" si="17"/>
        <v>0</v>
      </c>
      <c r="N102" s="250"/>
      <c r="O102" s="203">
        <f t="shared" si="18"/>
        <v>325289.25</v>
      </c>
      <c r="P102" s="251">
        <f t="shared" si="19"/>
        <v>325289.25</v>
      </c>
    </row>
    <row r="103" spans="1:16" ht="126" x14ac:dyDescent="0.3">
      <c r="A103" s="258">
        <v>3.13</v>
      </c>
      <c r="B103" s="228"/>
      <c r="C103" s="228"/>
      <c r="D103" s="228"/>
      <c r="E103" s="43" t="s">
        <v>109</v>
      </c>
      <c r="F103" s="234" t="s">
        <v>104</v>
      </c>
      <c r="G103" s="5">
        <v>1</v>
      </c>
      <c r="H103" s="5"/>
      <c r="I103" s="216">
        <f>ANEXO1!Z102</f>
        <v>17453.62</v>
      </c>
      <c r="J103" s="107">
        <f t="shared" si="11"/>
        <v>17453.62</v>
      </c>
      <c r="K103" s="207"/>
      <c r="L103" s="205">
        <f>'ANEXO 2'!Q102</f>
        <v>0</v>
      </c>
      <c r="M103" s="206">
        <f t="shared" si="17"/>
        <v>0</v>
      </c>
      <c r="N103" s="250"/>
      <c r="O103" s="203">
        <f t="shared" si="18"/>
        <v>17453.62</v>
      </c>
      <c r="P103" s="251">
        <f t="shared" si="19"/>
        <v>17453.62</v>
      </c>
    </row>
    <row r="104" spans="1:16" ht="36" x14ac:dyDescent="0.3">
      <c r="A104" s="258">
        <v>3.14</v>
      </c>
      <c r="B104" s="228"/>
      <c r="C104" s="228"/>
      <c r="D104" s="228"/>
      <c r="E104" s="43" t="s">
        <v>110</v>
      </c>
      <c r="F104" s="234" t="s">
        <v>104</v>
      </c>
      <c r="G104" s="5">
        <v>1</v>
      </c>
      <c r="H104" s="5"/>
      <c r="I104" s="216">
        <f>ANEXO1!Z103</f>
        <v>16989.7</v>
      </c>
      <c r="J104" s="107">
        <f t="shared" si="11"/>
        <v>16989.7</v>
      </c>
      <c r="K104" s="207"/>
      <c r="L104" s="205">
        <f>'ANEXO 2'!Q103</f>
        <v>0</v>
      </c>
      <c r="M104" s="206">
        <f t="shared" si="17"/>
        <v>0</v>
      </c>
      <c r="N104" s="250"/>
      <c r="O104" s="203">
        <f t="shared" si="18"/>
        <v>16989.7</v>
      </c>
      <c r="P104" s="251">
        <f t="shared" si="19"/>
        <v>16989.7</v>
      </c>
    </row>
    <row r="105" spans="1:16" ht="18" x14ac:dyDescent="0.3">
      <c r="A105" s="258">
        <v>3.15</v>
      </c>
      <c r="B105" s="228"/>
      <c r="C105" s="228"/>
      <c r="D105" s="228"/>
      <c r="E105" s="43" t="s">
        <v>111</v>
      </c>
      <c r="F105" s="234" t="s">
        <v>12</v>
      </c>
      <c r="G105" s="5">
        <v>1</v>
      </c>
      <c r="H105" s="5"/>
      <c r="I105" s="216">
        <f>ANEXO1!Z104</f>
        <v>26253.67</v>
      </c>
      <c r="J105" s="107">
        <f t="shared" si="11"/>
        <v>26253.67</v>
      </c>
      <c r="K105" s="207"/>
      <c r="L105" s="205">
        <f>'ANEXO 2'!Q104</f>
        <v>0</v>
      </c>
      <c r="M105" s="206">
        <f t="shared" si="17"/>
        <v>0</v>
      </c>
      <c r="N105" s="250"/>
      <c r="O105" s="203">
        <f t="shared" si="18"/>
        <v>26253.67</v>
      </c>
      <c r="P105" s="251">
        <f t="shared" si="19"/>
        <v>26253.67</v>
      </c>
    </row>
    <row r="106" spans="1:16" ht="18" x14ac:dyDescent="0.3">
      <c r="A106" s="258">
        <v>3.16</v>
      </c>
      <c r="B106" s="228"/>
      <c r="C106" s="228"/>
      <c r="D106" s="228"/>
      <c r="E106" s="43" t="s">
        <v>112</v>
      </c>
      <c r="F106" s="234" t="s">
        <v>12</v>
      </c>
      <c r="G106" s="5">
        <v>1</v>
      </c>
      <c r="H106" s="5"/>
      <c r="I106" s="216">
        <f>ANEXO1!Z105</f>
        <v>117185.67</v>
      </c>
      <c r="J106" s="107">
        <f t="shared" si="11"/>
        <v>117185.67</v>
      </c>
      <c r="K106" s="207"/>
      <c r="L106" s="205">
        <f>'ANEXO 2'!Q105</f>
        <v>0</v>
      </c>
      <c r="M106" s="206">
        <f t="shared" si="17"/>
        <v>0</v>
      </c>
      <c r="N106" s="250"/>
      <c r="O106" s="203">
        <f t="shared" si="18"/>
        <v>117185.67</v>
      </c>
      <c r="P106" s="251">
        <f t="shared" si="19"/>
        <v>117185.67</v>
      </c>
    </row>
    <row r="107" spans="1:16" ht="18" x14ac:dyDescent="0.3">
      <c r="A107" s="258">
        <v>3.17</v>
      </c>
      <c r="B107" s="228"/>
      <c r="C107" s="228"/>
      <c r="D107" s="228"/>
      <c r="E107" s="43" t="s">
        <v>113</v>
      </c>
      <c r="F107" s="234" t="s">
        <v>12</v>
      </c>
      <c r="G107" s="5">
        <v>1</v>
      </c>
      <c r="H107" s="5"/>
      <c r="I107" s="216">
        <f>ANEXO1!Z106</f>
        <v>167997.38</v>
      </c>
      <c r="J107" s="107">
        <f t="shared" si="11"/>
        <v>167997.38</v>
      </c>
      <c r="K107" s="207"/>
      <c r="L107" s="205">
        <f>'ANEXO 2'!Q106</f>
        <v>0</v>
      </c>
      <c r="M107" s="206">
        <f t="shared" si="17"/>
        <v>0</v>
      </c>
      <c r="N107" s="250"/>
      <c r="O107" s="203">
        <f t="shared" si="18"/>
        <v>167997.38</v>
      </c>
      <c r="P107" s="251">
        <f t="shared" si="19"/>
        <v>167997.38</v>
      </c>
    </row>
    <row r="108" spans="1:16" ht="18" x14ac:dyDescent="0.3">
      <c r="A108" s="258">
        <v>3.18</v>
      </c>
      <c r="B108" s="228"/>
      <c r="C108" s="228"/>
      <c r="D108" s="228"/>
      <c r="E108" s="43" t="s">
        <v>114</v>
      </c>
      <c r="F108" s="234" t="s">
        <v>16</v>
      </c>
      <c r="G108" s="5">
        <v>1</v>
      </c>
      <c r="H108" s="5"/>
      <c r="I108" s="216">
        <f>ANEXO1!Z107</f>
        <v>19594.77</v>
      </c>
      <c r="J108" s="107">
        <f t="shared" si="11"/>
        <v>19594.77</v>
      </c>
      <c r="K108" s="207"/>
      <c r="L108" s="205">
        <f>'ANEXO 2'!Q107</f>
        <v>0</v>
      </c>
      <c r="M108" s="206">
        <f t="shared" si="17"/>
        <v>0</v>
      </c>
      <c r="N108" s="250"/>
      <c r="O108" s="203">
        <f t="shared" si="18"/>
        <v>19594.77</v>
      </c>
      <c r="P108" s="251">
        <f t="shared" si="19"/>
        <v>19594.77</v>
      </c>
    </row>
    <row r="109" spans="1:16" x14ac:dyDescent="0.3">
      <c r="A109" s="445" t="s">
        <v>84</v>
      </c>
      <c r="B109" s="351"/>
      <c r="C109" s="351"/>
      <c r="D109" s="9"/>
      <c r="E109" s="10"/>
      <c r="F109" s="11"/>
      <c r="G109" s="5"/>
      <c r="H109" s="5"/>
      <c r="I109" s="107"/>
      <c r="J109" s="107"/>
      <c r="K109" s="207"/>
      <c r="L109" s="203"/>
      <c r="M109" s="211">
        <f>ROUND(SUM(M91:M108),2)</f>
        <v>0</v>
      </c>
      <c r="N109" s="250"/>
      <c r="O109" s="203"/>
      <c r="P109" s="254">
        <f>ROUND(SUM(P91:P108),2)</f>
        <v>3936549.38</v>
      </c>
    </row>
    <row r="110" spans="1:16" x14ac:dyDescent="0.3">
      <c r="A110" s="259">
        <v>4</v>
      </c>
      <c r="B110" s="1"/>
      <c r="C110" s="1"/>
      <c r="D110" s="1"/>
      <c r="E110" s="14" t="s">
        <v>115</v>
      </c>
      <c r="F110" s="1"/>
      <c r="G110" s="1"/>
      <c r="H110" s="1"/>
      <c r="I110" s="107"/>
      <c r="J110" s="107"/>
      <c r="K110" s="219"/>
      <c r="L110" s="203"/>
      <c r="M110" s="220"/>
      <c r="N110" s="250"/>
      <c r="O110" s="203"/>
      <c r="P110" s="256"/>
    </row>
    <row r="111" spans="1:16" ht="27.6" x14ac:dyDescent="0.3">
      <c r="A111" s="260">
        <v>4.0999999999999996</v>
      </c>
      <c r="B111" s="234"/>
      <c r="C111" s="234"/>
      <c r="D111" s="234"/>
      <c r="E111" s="19" t="s">
        <v>116</v>
      </c>
      <c r="F111" s="234" t="s">
        <v>12</v>
      </c>
      <c r="G111" s="5">
        <v>1</v>
      </c>
      <c r="H111" s="5"/>
      <c r="I111" s="214">
        <f>ANEXO1!Z110</f>
        <v>209262.32</v>
      </c>
      <c r="J111" s="107">
        <f t="shared" si="11"/>
        <v>209262.32</v>
      </c>
      <c r="K111" s="207"/>
      <c r="L111" s="203">
        <f>'ANEXO 2'!Q110</f>
        <v>249001.60000000001</v>
      </c>
      <c r="M111" s="204">
        <f>ROUND((L111*$G111),2)</f>
        <v>249001.60000000001</v>
      </c>
      <c r="N111" s="250"/>
      <c r="O111" s="203">
        <f>I111</f>
        <v>209262.32</v>
      </c>
      <c r="P111" s="251">
        <f>ROUND((O111*$G111),2)</f>
        <v>209262.32</v>
      </c>
    </row>
    <row r="112" spans="1:16" ht="27.6" x14ac:dyDescent="0.3">
      <c r="A112" s="260">
        <v>4.2</v>
      </c>
      <c r="B112" s="234"/>
      <c r="C112" s="234"/>
      <c r="D112" s="234"/>
      <c r="E112" s="19" t="s">
        <v>117</v>
      </c>
      <c r="F112" s="234" t="s">
        <v>12</v>
      </c>
      <c r="G112" s="5">
        <v>1</v>
      </c>
      <c r="H112" s="5"/>
      <c r="I112" s="214">
        <f>ANEXO1!Z111</f>
        <v>76941.929999999993</v>
      </c>
      <c r="J112" s="107">
        <f t="shared" si="11"/>
        <v>76941.929999999993</v>
      </c>
      <c r="K112" s="207"/>
      <c r="L112" s="203">
        <f>'ANEXO 2'!Q111</f>
        <v>110979.41</v>
      </c>
      <c r="M112" s="204">
        <f t="shared" ref="M112:M128" si="20">ROUND((L112*$G112),2)</f>
        <v>110979.41</v>
      </c>
      <c r="N112" s="250"/>
      <c r="O112" s="203">
        <f t="shared" ref="O112:O128" si="21">I112</f>
        <v>76941.929999999993</v>
      </c>
      <c r="P112" s="251">
        <f t="shared" ref="P112:P128" si="22">ROUND((O112*$G112),2)</f>
        <v>76941.929999999993</v>
      </c>
    </row>
    <row r="113" spans="1:16" x14ac:dyDescent="0.3">
      <c r="A113" s="260">
        <v>4.3</v>
      </c>
      <c r="B113" s="234"/>
      <c r="C113" s="234"/>
      <c r="D113" s="234"/>
      <c r="E113" s="19" t="s">
        <v>118</v>
      </c>
      <c r="F113" s="234" t="s">
        <v>12</v>
      </c>
      <c r="G113" s="5">
        <v>1</v>
      </c>
      <c r="H113" s="5"/>
      <c r="I113" s="214">
        <f>ANEXO1!Z112</f>
        <v>28001.49</v>
      </c>
      <c r="J113" s="107">
        <f t="shared" si="11"/>
        <v>28001.49</v>
      </c>
      <c r="K113" s="207"/>
      <c r="L113" s="203">
        <f>'ANEXO 2'!Q112</f>
        <v>29987.88</v>
      </c>
      <c r="M113" s="204">
        <f t="shared" si="20"/>
        <v>29987.88</v>
      </c>
      <c r="N113" s="250"/>
      <c r="O113" s="203">
        <f t="shared" si="21"/>
        <v>28001.49</v>
      </c>
      <c r="P113" s="251">
        <f t="shared" si="22"/>
        <v>28001.49</v>
      </c>
    </row>
    <row r="114" spans="1:16" x14ac:dyDescent="0.3">
      <c r="A114" s="260">
        <v>4.4000000000000004</v>
      </c>
      <c r="B114" s="234"/>
      <c r="C114" s="234"/>
      <c r="D114" s="234"/>
      <c r="E114" s="19" t="s">
        <v>119</v>
      </c>
      <c r="F114" s="234" t="s">
        <v>16</v>
      </c>
      <c r="G114" s="5">
        <v>1</v>
      </c>
      <c r="H114" s="5"/>
      <c r="I114" s="214">
        <f>ANEXO1!Z113</f>
        <v>18242.5</v>
      </c>
      <c r="J114" s="107">
        <f t="shared" si="11"/>
        <v>18242.5</v>
      </c>
      <c r="K114" s="207"/>
      <c r="L114" s="203">
        <f>'ANEXO 2'!Q113</f>
        <v>31139.73</v>
      </c>
      <c r="M114" s="204">
        <f t="shared" si="20"/>
        <v>31139.73</v>
      </c>
      <c r="N114" s="250"/>
      <c r="O114" s="203">
        <f t="shared" si="21"/>
        <v>18242.5</v>
      </c>
      <c r="P114" s="251">
        <f t="shared" si="22"/>
        <v>18242.5</v>
      </c>
    </row>
    <row r="115" spans="1:16" x14ac:dyDescent="0.3">
      <c r="A115" s="260">
        <v>4.5</v>
      </c>
      <c r="B115" s="234"/>
      <c r="C115" s="234"/>
      <c r="D115" s="234"/>
      <c r="E115" s="19" t="s">
        <v>120</v>
      </c>
      <c r="F115" s="234" t="s">
        <v>16</v>
      </c>
      <c r="G115" s="5">
        <v>1</v>
      </c>
      <c r="H115" s="5"/>
      <c r="I115" s="214">
        <f>ANEXO1!Z114</f>
        <v>62223.519999999997</v>
      </c>
      <c r="J115" s="107">
        <f t="shared" si="11"/>
        <v>62223.519999999997</v>
      </c>
      <c r="K115" s="207"/>
      <c r="L115" s="203">
        <f>'ANEXO 2'!Q114</f>
        <v>117268.26</v>
      </c>
      <c r="M115" s="204">
        <f t="shared" si="20"/>
        <v>117268.26</v>
      </c>
      <c r="N115" s="250"/>
      <c r="O115" s="203">
        <f t="shared" si="21"/>
        <v>62223.519999999997</v>
      </c>
      <c r="P115" s="251">
        <f t="shared" si="22"/>
        <v>62223.519999999997</v>
      </c>
    </row>
    <row r="116" spans="1:16" x14ac:dyDescent="0.3">
      <c r="A116" s="258">
        <v>4.5999999999999996</v>
      </c>
      <c r="B116" s="228"/>
      <c r="C116" s="228"/>
      <c r="D116" s="228"/>
      <c r="E116" s="149" t="s">
        <v>121</v>
      </c>
      <c r="F116" s="234" t="s">
        <v>16</v>
      </c>
      <c r="G116" s="5">
        <v>1</v>
      </c>
      <c r="H116" s="5"/>
      <c r="I116" s="214">
        <f>ANEXO1!Z115</f>
        <v>46683.29</v>
      </c>
      <c r="J116" s="107">
        <f t="shared" si="11"/>
        <v>46683.29</v>
      </c>
      <c r="K116" s="207"/>
      <c r="L116" s="203">
        <f>'ANEXO 2'!Q115</f>
        <v>72847.66</v>
      </c>
      <c r="M116" s="204">
        <f t="shared" si="20"/>
        <v>72847.66</v>
      </c>
      <c r="N116" s="250"/>
      <c r="O116" s="203">
        <f t="shared" si="21"/>
        <v>46683.29</v>
      </c>
      <c r="P116" s="251">
        <f t="shared" si="22"/>
        <v>46683.29</v>
      </c>
    </row>
    <row r="117" spans="1:16" x14ac:dyDescent="0.3">
      <c r="A117" s="258">
        <v>4.7</v>
      </c>
      <c r="B117" s="228"/>
      <c r="C117" s="228"/>
      <c r="D117" s="228"/>
      <c r="E117" s="149" t="s">
        <v>122</v>
      </c>
      <c r="F117" s="234" t="s">
        <v>12</v>
      </c>
      <c r="G117" s="5">
        <v>1</v>
      </c>
      <c r="H117" s="5"/>
      <c r="I117" s="214">
        <f>ANEXO1!Z116</f>
        <v>28732.74</v>
      </c>
      <c r="J117" s="107">
        <f t="shared" si="11"/>
        <v>28732.74</v>
      </c>
      <c r="K117" s="207"/>
      <c r="L117" s="203">
        <f>'ANEXO 2'!Q116</f>
        <v>32460.75</v>
      </c>
      <c r="M117" s="204">
        <f t="shared" si="20"/>
        <v>32460.75</v>
      </c>
      <c r="N117" s="250"/>
      <c r="O117" s="203">
        <f t="shared" si="21"/>
        <v>28732.74</v>
      </c>
      <c r="P117" s="251">
        <f t="shared" si="22"/>
        <v>28732.74</v>
      </c>
    </row>
    <row r="118" spans="1:16" x14ac:dyDescent="0.3">
      <c r="A118" s="258">
        <v>4.8</v>
      </c>
      <c r="B118" s="228"/>
      <c r="C118" s="228"/>
      <c r="D118" s="228"/>
      <c r="E118" s="149" t="s">
        <v>123</v>
      </c>
      <c r="F118" s="234" t="s">
        <v>12</v>
      </c>
      <c r="G118" s="5">
        <v>1</v>
      </c>
      <c r="H118" s="5"/>
      <c r="I118" s="214">
        <f>ANEXO1!Z117</f>
        <v>43498.62</v>
      </c>
      <c r="J118" s="107">
        <f t="shared" si="11"/>
        <v>43498.62</v>
      </c>
      <c r="K118" s="207"/>
      <c r="L118" s="203">
        <f>'ANEXO 2'!Q117</f>
        <v>77099.070000000007</v>
      </c>
      <c r="M118" s="204">
        <f t="shared" si="20"/>
        <v>77099.070000000007</v>
      </c>
      <c r="N118" s="250"/>
      <c r="O118" s="203">
        <f t="shared" si="21"/>
        <v>43498.62</v>
      </c>
      <c r="P118" s="251">
        <f t="shared" si="22"/>
        <v>43498.62</v>
      </c>
    </row>
    <row r="119" spans="1:16" x14ac:dyDescent="0.3">
      <c r="A119" s="258">
        <v>4.9000000000000004</v>
      </c>
      <c r="B119" s="228"/>
      <c r="C119" s="228"/>
      <c r="D119" s="228"/>
      <c r="E119" s="149" t="s">
        <v>124</v>
      </c>
      <c r="F119" s="234" t="s">
        <v>16</v>
      </c>
      <c r="G119" s="5">
        <v>1</v>
      </c>
      <c r="H119" s="5"/>
      <c r="I119" s="214">
        <f>ANEXO1!Z118</f>
        <v>38123.78</v>
      </c>
      <c r="J119" s="107">
        <f t="shared" si="11"/>
        <v>38123.78</v>
      </c>
      <c r="K119" s="207"/>
      <c r="L119" s="203">
        <f>'ANEXO 2'!Q118</f>
        <v>45363.56</v>
      </c>
      <c r="M119" s="204">
        <f t="shared" si="20"/>
        <v>45363.56</v>
      </c>
      <c r="N119" s="250"/>
      <c r="O119" s="203">
        <f t="shared" si="21"/>
        <v>38123.78</v>
      </c>
      <c r="P119" s="251">
        <f t="shared" si="22"/>
        <v>38123.78</v>
      </c>
    </row>
    <row r="120" spans="1:16" ht="41.4" x14ac:dyDescent="0.3">
      <c r="A120" s="253">
        <v>4.0999999999999996</v>
      </c>
      <c r="B120" s="228"/>
      <c r="C120" s="228"/>
      <c r="D120" s="228"/>
      <c r="E120" s="149" t="s">
        <v>125</v>
      </c>
      <c r="F120" s="234" t="s">
        <v>12</v>
      </c>
      <c r="G120" s="5">
        <v>1</v>
      </c>
      <c r="H120" s="5"/>
      <c r="I120" s="216">
        <f>ANEXO1!Z119</f>
        <v>48762.61</v>
      </c>
      <c r="J120" s="107">
        <f t="shared" si="11"/>
        <v>48762.61</v>
      </c>
      <c r="K120" s="207"/>
      <c r="L120" s="205">
        <f>'ANEXO 2'!Q119</f>
        <v>0</v>
      </c>
      <c r="M120" s="206">
        <f t="shared" si="20"/>
        <v>0</v>
      </c>
      <c r="N120" s="250"/>
      <c r="O120" s="203">
        <f t="shared" si="21"/>
        <v>48762.61</v>
      </c>
      <c r="P120" s="251">
        <f t="shared" si="22"/>
        <v>48762.61</v>
      </c>
    </row>
    <row r="121" spans="1:16" ht="41.4" x14ac:dyDescent="0.3">
      <c r="A121" s="258">
        <v>4.1100000000000003</v>
      </c>
      <c r="B121" s="228"/>
      <c r="C121" s="228"/>
      <c r="D121" s="228"/>
      <c r="E121" s="149" t="s">
        <v>126</v>
      </c>
      <c r="F121" s="234" t="s">
        <v>12</v>
      </c>
      <c r="G121" s="5">
        <v>1</v>
      </c>
      <c r="H121" s="5"/>
      <c r="I121" s="214">
        <f>ANEXO1!Z120</f>
        <v>217738.95</v>
      </c>
      <c r="J121" s="107">
        <f t="shared" si="11"/>
        <v>217738.95</v>
      </c>
      <c r="K121" s="207"/>
      <c r="L121" s="203">
        <f>'ANEXO 2'!Q120</f>
        <v>240150.14</v>
      </c>
      <c r="M121" s="204">
        <f t="shared" si="20"/>
        <v>240150.14</v>
      </c>
      <c r="N121" s="250"/>
      <c r="O121" s="203">
        <f t="shared" si="21"/>
        <v>217738.95</v>
      </c>
      <c r="P121" s="251">
        <f t="shared" si="22"/>
        <v>217738.95</v>
      </c>
    </row>
    <row r="122" spans="1:16" ht="41.4" x14ac:dyDescent="0.3">
      <c r="A122" s="258">
        <v>4.12</v>
      </c>
      <c r="B122" s="228"/>
      <c r="C122" s="228"/>
      <c r="D122" s="228"/>
      <c r="E122" s="149" t="s">
        <v>127</v>
      </c>
      <c r="F122" s="234" t="s">
        <v>12</v>
      </c>
      <c r="G122" s="5">
        <v>1</v>
      </c>
      <c r="H122" s="5"/>
      <c r="I122" s="214">
        <f>ANEXO1!Z121</f>
        <v>334770.59000000003</v>
      </c>
      <c r="J122" s="107">
        <f t="shared" si="11"/>
        <v>334770.59000000003</v>
      </c>
      <c r="K122" s="207"/>
      <c r="L122" s="203">
        <f>'ANEXO 2'!Q121</f>
        <v>490944.99</v>
      </c>
      <c r="M122" s="204">
        <f t="shared" si="20"/>
        <v>490944.99</v>
      </c>
      <c r="N122" s="250"/>
      <c r="O122" s="203">
        <f t="shared" si="21"/>
        <v>334770.59000000003</v>
      </c>
      <c r="P122" s="251">
        <f t="shared" si="22"/>
        <v>334770.59000000003</v>
      </c>
    </row>
    <row r="123" spans="1:16" ht="27.6" x14ac:dyDescent="0.3">
      <c r="A123" s="258">
        <v>4.13</v>
      </c>
      <c r="B123" s="228"/>
      <c r="C123" s="228"/>
      <c r="D123" s="228"/>
      <c r="E123" s="149" t="s">
        <v>128</v>
      </c>
      <c r="F123" s="234" t="s">
        <v>12</v>
      </c>
      <c r="G123" s="5">
        <v>1</v>
      </c>
      <c r="H123" s="5"/>
      <c r="I123" s="216">
        <f>ANEXO1!Z122</f>
        <v>182000</v>
      </c>
      <c r="J123" s="107">
        <f t="shared" si="11"/>
        <v>182000</v>
      </c>
      <c r="K123" s="207"/>
      <c r="L123" s="205">
        <f>'ANEXO 2'!Q122</f>
        <v>0</v>
      </c>
      <c r="M123" s="206">
        <f t="shared" si="20"/>
        <v>0</v>
      </c>
      <c r="N123" s="250"/>
      <c r="O123" s="203">
        <f t="shared" si="21"/>
        <v>182000</v>
      </c>
      <c r="P123" s="251">
        <f t="shared" si="22"/>
        <v>182000</v>
      </c>
    </row>
    <row r="124" spans="1:16" x14ac:dyDescent="0.3">
      <c r="A124" s="258">
        <v>4.1399999999999997</v>
      </c>
      <c r="B124" s="228"/>
      <c r="C124" s="228"/>
      <c r="D124" s="228"/>
      <c r="E124" s="149" t="s">
        <v>129</v>
      </c>
      <c r="F124" s="234" t="s">
        <v>12</v>
      </c>
      <c r="G124" s="5">
        <v>1</v>
      </c>
      <c r="H124" s="5"/>
      <c r="I124" s="216">
        <f>ANEXO1!Z123</f>
        <v>233268.75</v>
      </c>
      <c r="J124" s="107">
        <f t="shared" si="11"/>
        <v>233268.75</v>
      </c>
      <c r="K124" s="207"/>
      <c r="L124" s="205">
        <f>'ANEXO 2'!Q123</f>
        <v>0</v>
      </c>
      <c r="M124" s="206">
        <f t="shared" si="20"/>
        <v>0</v>
      </c>
      <c r="N124" s="250"/>
      <c r="O124" s="203">
        <f t="shared" si="21"/>
        <v>233268.75</v>
      </c>
      <c r="P124" s="251">
        <f t="shared" si="22"/>
        <v>233268.75</v>
      </c>
    </row>
    <row r="125" spans="1:16" x14ac:dyDescent="0.3">
      <c r="A125" s="258">
        <v>4.1500000000000004</v>
      </c>
      <c r="B125" s="228"/>
      <c r="C125" s="228"/>
      <c r="D125" s="228"/>
      <c r="E125" s="149" t="s">
        <v>130</v>
      </c>
      <c r="F125" s="234" t="s">
        <v>16</v>
      </c>
      <c r="G125" s="5">
        <v>1</v>
      </c>
      <c r="H125" s="5"/>
      <c r="I125" s="216">
        <f>ANEXO1!Z124</f>
        <v>16254.2</v>
      </c>
      <c r="J125" s="107">
        <f t="shared" si="11"/>
        <v>16254.2</v>
      </c>
      <c r="K125" s="207"/>
      <c r="L125" s="205">
        <f>'ANEXO 2'!Q124</f>
        <v>0</v>
      </c>
      <c r="M125" s="206">
        <f t="shared" si="20"/>
        <v>0</v>
      </c>
      <c r="N125" s="250"/>
      <c r="O125" s="203">
        <f t="shared" si="21"/>
        <v>16254.2</v>
      </c>
      <c r="P125" s="251">
        <f t="shared" si="22"/>
        <v>16254.2</v>
      </c>
    </row>
    <row r="126" spans="1:16" x14ac:dyDescent="0.3">
      <c r="A126" s="258">
        <v>4.16</v>
      </c>
      <c r="B126" s="228"/>
      <c r="C126" s="228"/>
      <c r="D126" s="228"/>
      <c r="E126" s="149" t="s">
        <v>131</v>
      </c>
      <c r="F126" s="234" t="s">
        <v>12</v>
      </c>
      <c r="G126" s="5">
        <v>1</v>
      </c>
      <c r="H126" s="5"/>
      <c r="I126" s="216">
        <f>ANEXO1!Z125</f>
        <v>56071.96</v>
      </c>
      <c r="J126" s="107">
        <f t="shared" si="11"/>
        <v>56071.96</v>
      </c>
      <c r="K126" s="207"/>
      <c r="L126" s="205">
        <f>'ANEXO 2'!Q125</f>
        <v>0</v>
      </c>
      <c r="M126" s="206">
        <f t="shared" si="20"/>
        <v>0</v>
      </c>
      <c r="N126" s="250"/>
      <c r="O126" s="203">
        <f t="shared" si="21"/>
        <v>56071.96</v>
      </c>
      <c r="P126" s="251">
        <f t="shared" si="22"/>
        <v>56071.96</v>
      </c>
    </row>
    <row r="127" spans="1:16" ht="27.6" x14ac:dyDescent="0.3">
      <c r="A127" s="258">
        <v>4.17</v>
      </c>
      <c r="B127" s="228"/>
      <c r="C127" s="228"/>
      <c r="D127" s="228"/>
      <c r="E127" s="149" t="s">
        <v>507</v>
      </c>
      <c r="F127" s="234" t="s">
        <v>12</v>
      </c>
      <c r="G127" s="5">
        <v>1</v>
      </c>
      <c r="H127" s="5"/>
      <c r="I127" s="216">
        <f>ANEXO1!Z126</f>
        <v>247000</v>
      </c>
      <c r="J127" s="107">
        <f t="shared" si="11"/>
        <v>247000</v>
      </c>
      <c r="K127" s="207"/>
      <c r="L127" s="205">
        <f>'ANEXO 2'!Q126</f>
        <v>0</v>
      </c>
      <c r="M127" s="206">
        <f t="shared" si="20"/>
        <v>0</v>
      </c>
      <c r="N127" s="250"/>
      <c r="O127" s="203">
        <f t="shared" si="21"/>
        <v>247000</v>
      </c>
      <c r="P127" s="251">
        <f t="shared" si="22"/>
        <v>247000</v>
      </c>
    </row>
    <row r="128" spans="1:16" ht="41.4" x14ac:dyDescent="0.3">
      <c r="A128" s="258">
        <v>4.18</v>
      </c>
      <c r="B128" s="228"/>
      <c r="C128" s="228"/>
      <c r="D128" s="228"/>
      <c r="E128" s="149" t="s">
        <v>132</v>
      </c>
      <c r="F128" s="234" t="s">
        <v>12</v>
      </c>
      <c r="G128" s="5">
        <v>1</v>
      </c>
      <c r="H128" s="5"/>
      <c r="I128" s="216">
        <f>ANEXO1!Z127</f>
        <v>296792.40000000002</v>
      </c>
      <c r="J128" s="107">
        <f t="shared" si="11"/>
        <v>296792.40000000002</v>
      </c>
      <c r="K128" s="207"/>
      <c r="L128" s="205">
        <f>'ANEXO 2'!Q127</f>
        <v>0</v>
      </c>
      <c r="M128" s="206">
        <f t="shared" si="20"/>
        <v>0</v>
      </c>
      <c r="N128" s="250"/>
      <c r="O128" s="203">
        <f t="shared" si="21"/>
        <v>296792.40000000002</v>
      </c>
      <c r="P128" s="251">
        <f t="shared" si="22"/>
        <v>296792.40000000002</v>
      </c>
    </row>
    <row r="129" spans="1:16" x14ac:dyDescent="0.3">
      <c r="A129" s="445" t="s">
        <v>84</v>
      </c>
      <c r="B129" s="351"/>
      <c r="C129" s="351"/>
      <c r="D129" s="9"/>
      <c r="E129" s="10"/>
      <c r="F129" s="11"/>
      <c r="G129" s="5"/>
      <c r="H129" s="5"/>
      <c r="I129" s="107"/>
      <c r="J129" s="107"/>
      <c r="K129" s="207"/>
      <c r="L129" s="203"/>
      <c r="M129" s="211">
        <f>ROUND(SUM(M111:M128),2)</f>
        <v>1497243.05</v>
      </c>
      <c r="N129" s="250"/>
      <c r="O129" s="203"/>
      <c r="P129" s="254">
        <f>ROUND(SUM(P111:P128),2)</f>
        <v>2184369.65</v>
      </c>
    </row>
    <row r="130" spans="1:16" x14ac:dyDescent="0.3">
      <c r="A130" s="259">
        <v>5</v>
      </c>
      <c r="B130" s="1"/>
      <c r="C130" s="1"/>
      <c r="D130" s="1"/>
      <c r="E130" s="14" t="s">
        <v>133</v>
      </c>
      <c r="F130" s="1"/>
      <c r="G130" s="1"/>
      <c r="H130" s="1"/>
      <c r="I130" s="107"/>
      <c r="J130" s="107"/>
      <c r="K130" s="219"/>
      <c r="L130" s="203"/>
      <c r="M130" s="220"/>
      <c r="N130" s="250"/>
      <c r="O130" s="203"/>
      <c r="P130" s="256"/>
    </row>
    <row r="131" spans="1:16" x14ac:dyDescent="0.3">
      <c r="A131" s="260">
        <v>5.0999999999999996</v>
      </c>
      <c r="B131" s="234"/>
      <c r="C131" s="234"/>
      <c r="D131" s="234"/>
      <c r="E131" s="19" t="s">
        <v>134</v>
      </c>
      <c r="F131" s="234" t="s">
        <v>18</v>
      </c>
      <c r="G131" s="5">
        <v>1</v>
      </c>
      <c r="H131" s="5"/>
      <c r="I131" s="214">
        <f>ANEXO1!Z130</f>
        <v>944529.49</v>
      </c>
      <c r="J131" s="107">
        <f t="shared" si="11"/>
        <v>944529.49</v>
      </c>
      <c r="K131" s="207"/>
      <c r="L131" s="203">
        <f>'ANEXO 2'!Q130</f>
        <v>1123897.32</v>
      </c>
      <c r="M131" s="204">
        <f>ROUND((L131*$G131),2)</f>
        <v>1123897.32</v>
      </c>
      <c r="N131" s="250"/>
      <c r="O131" s="203">
        <f>I131</f>
        <v>944529.49</v>
      </c>
      <c r="P131" s="251">
        <f>ROUND((O131*$G131),2)</f>
        <v>944529.49</v>
      </c>
    </row>
    <row r="132" spans="1:16" x14ac:dyDescent="0.3">
      <c r="A132" s="260">
        <v>5.2</v>
      </c>
      <c r="B132" s="234"/>
      <c r="C132" s="234"/>
      <c r="D132" s="234"/>
      <c r="E132" s="19" t="s">
        <v>135</v>
      </c>
      <c r="F132" s="234" t="s">
        <v>18</v>
      </c>
      <c r="G132" s="5">
        <v>1</v>
      </c>
      <c r="H132" s="5"/>
      <c r="I132" s="214">
        <f>ANEXO1!Z131</f>
        <v>368031.67</v>
      </c>
      <c r="J132" s="107">
        <f t="shared" si="11"/>
        <v>368031.67</v>
      </c>
      <c r="K132" s="207"/>
      <c r="L132" s="203">
        <f>'ANEXO 2'!Q131</f>
        <v>437921.54</v>
      </c>
      <c r="M132" s="204">
        <f t="shared" ref="M132:M150" si="23">ROUND((L132*$G132),2)</f>
        <v>437921.54</v>
      </c>
      <c r="N132" s="250"/>
      <c r="O132" s="203">
        <f t="shared" ref="O132:O139" si="24">I132</f>
        <v>368031.67</v>
      </c>
      <c r="P132" s="251">
        <f t="shared" ref="P132:P150" si="25">ROUND((O132*$G132),2)</f>
        <v>368031.67</v>
      </c>
    </row>
    <row r="133" spans="1:16" x14ac:dyDescent="0.3">
      <c r="A133" s="260">
        <v>5.3</v>
      </c>
      <c r="B133" s="234"/>
      <c r="C133" s="234"/>
      <c r="D133" s="234"/>
      <c r="E133" s="19" t="s">
        <v>136</v>
      </c>
      <c r="F133" s="234" t="s">
        <v>18</v>
      </c>
      <c r="G133" s="5">
        <v>1</v>
      </c>
      <c r="H133" s="5"/>
      <c r="I133" s="214">
        <f>ANEXO1!Z132</f>
        <v>858742.63</v>
      </c>
      <c r="J133" s="107">
        <f t="shared" si="11"/>
        <v>858742.63</v>
      </c>
      <c r="K133" s="207"/>
      <c r="L133" s="203">
        <f>'ANEXO 2'!Q132</f>
        <v>1021819.38</v>
      </c>
      <c r="M133" s="204">
        <f t="shared" si="23"/>
        <v>1021819.38</v>
      </c>
      <c r="N133" s="250"/>
      <c r="O133" s="203">
        <f t="shared" si="24"/>
        <v>858742.63</v>
      </c>
      <c r="P133" s="251">
        <f t="shared" si="25"/>
        <v>858742.63</v>
      </c>
    </row>
    <row r="134" spans="1:16" x14ac:dyDescent="0.3">
      <c r="A134" s="260">
        <v>5.4</v>
      </c>
      <c r="B134" s="234"/>
      <c r="C134" s="234"/>
      <c r="D134" s="234"/>
      <c r="E134" s="19" t="s">
        <v>137</v>
      </c>
      <c r="F134" s="234" t="s">
        <v>18</v>
      </c>
      <c r="G134" s="5">
        <v>1</v>
      </c>
      <c r="H134" s="5"/>
      <c r="I134" s="214">
        <f>ANEXO1!Z133</f>
        <v>806000</v>
      </c>
      <c r="J134" s="107">
        <f t="shared" si="11"/>
        <v>806000</v>
      </c>
      <c r="K134" s="207"/>
      <c r="L134" s="203">
        <f>'ANEXO 2'!Q133</f>
        <v>869471.86</v>
      </c>
      <c r="M134" s="204">
        <f t="shared" si="23"/>
        <v>869471.86</v>
      </c>
      <c r="N134" s="250"/>
      <c r="O134" s="203">
        <f t="shared" si="24"/>
        <v>806000</v>
      </c>
      <c r="P134" s="251">
        <f t="shared" si="25"/>
        <v>806000</v>
      </c>
    </row>
    <row r="135" spans="1:16" x14ac:dyDescent="0.3">
      <c r="A135" s="260">
        <v>5.5</v>
      </c>
      <c r="B135" s="234"/>
      <c r="C135" s="234"/>
      <c r="D135" s="234"/>
      <c r="E135" s="19" t="s">
        <v>138</v>
      </c>
      <c r="F135" s="234" t="s">
        <v>18</v>
      </c>
      <c r="G135" s="5">
        <v>1</v>
      </c>
      <c r="H135" s="5"/>
      <c r="I135" s="214">
        <f>ANEXO1!Z134</f>
        <v>1309381.1499999999</v>
      </c>
      <c r="J135" s="107">
        <f t="shared" si="11"/>
        <v>1309381.1499999999</v>
      </c>
      <c r="K135" s="207"/>
      <c r="L135" s="203">
        <f>'ANEXO 2'!Q134</f>
        <v>1760311.08</v>
      </c>
      <c r="M135" s="204">
        <f t="shared" si="23"/>
        <v>1760311.08</v>
      </c>
      <c r="N135" s="250"/>
      <c r="O135" s="203">
        <f t="shared" si="24"/>
        <v>1309381.1499999999</v>
      </c>
      <c r="P135" s="251">
        <f t="shared" si="25"/>
        <v>1309381.1499999999</v>
      </c>
    </row>
    <row r="136" spans="1:16" x14ac:dyDescent="0.3">
      <c r="A136" s="260">
        <v>5.6</v>
      </c>
      <c r="B136" s="234"/>
      <c r="C136" s="234"/>
      <c r="D136" s="234"/>
      <c r="E136" s="19" t="s">
        <v>139</v>
      </c>
      <c r="F136" s="234" t="s">
        <v>12</v>
      </c>
      <c r="G136" s="5">
        <v>1</v>
      </c>
      <c r="H136" s="5"/>
      <c r="I136" s="214">
        <f>ANEXO1!Z135</f>
        <v>67754.19</v>
      </c>
      <c r="J136" s="107">
        <f t="shared" si="11"/>
        <v>67754.19</v>
      </c>
      <c r="K136" s="207"/>
      <c r="L136" s="203">
        <f>'ANEXO 2'!Q135</f>
        <v>80620.83</v>
      </c>
      <c r="M136" s="204">
        <f t="shared" si="23"/>
        <v>80620.83</v>
      </c>
      <c r="N136" s="250"/>
      <c r="O136" s="203">
        <f t="shared" si="24"/>
        <v>67754.19</v>
      </c>
      <c r="P136" s="251">
        <f t="shared" si="25"/>
        <v>67754.19</v>
      </c>
    </row>
    <row r="137" spans="1:16" x14ac:dyDescent="0.3">
      <c r="A137" s="260">
        <v>5.7</v>
      </c>
      <c r="B137" s="234"/>
      <c r="C137" s="234"/>
      <c r="D137" s="234"/>
      <c r="E137" s="19" t="s">
        <v>140</v>
      </c>
      <c r="F137" s="234" t="s">
        <v>16</v>
      </c>
      <c r="G137" s="5">
        <v>1</v>
      </c>
      <c r="H137" s="5"/>
      <c r="I137" s="214">
        <f>ANEXO1!Z136</f>
        <v>965561.43</v>
      </c>
      <c r="J137" s="107">
        <f t="shared" si="11"/>
        <v>965561.43</v>
      </c>
      <c r="K137" s="207"/>
      <c r="L137" s="203">
        <f>'ANEXO 2'!Q136</f>
        <v>1148923.25</v>
      </c>
      <c r="M137" s="204">
        <f t="shared" si="23"/>
        <v>1148923.25</v>
      </c>
      <c r="N137" s="250"/>
      <c r="O137" s="203">
        <f t="shared" si="24"/>
        <v>965561.43</v>
      </c>
      <c r="P137" s="251">
        <f t="shared" si="25"/>
        <v>965561.43</v>
      </c>
    </row>
    <row r="138" spans="1:16" x14ac:dyDescent="0.3">
      <c r="A138" s="260">
        <v>5.8</v>
      </c>
      <c r="B138" s="234"/>
      <c r="C138" s="234"/>
      <c r="D138" s="234"/>
      <c r="E138" s="19" t="s">
        <v>141</v>
      </c>
      <c r="F138" s="234" t="s">
        <v>16</v>
      </c>
      <c r="G138" s="5">
        <v>1</v>
      </c>
      <c r="H138" s="5"/>
      <c r="I138" s="214">
        <f>ANEXO1!Z137</f>
        <v>1486717.65</v>
      </c>
      <c r="J138" s="107">
        <f t="shared" si="11"/>
        <v>1486717.65</v>
      </c>
      <c r="K138" s="207"/>
      <c r="L138" s="203">
        <f>'ANEXO 2'!Q137</f>
        <v>1640344.87</v>
      </c>
      <c r="M138" s="204">
        <f t="shared" si="23"/>
        <v>1640344.87</v>
      </c>
      <c r="N138" s="250"/>
      <c r="O138" s="203">
        <f t="shared" si="24"/>
        <v>1486717.65</v>
      </c>
      <c r="P138" s="251">
        <f t="shared" si="25"/>
        <v>1486717.65</v>
      </c>
    </row>
    <row r="139" spans="1:16" x14ac:dyDescent="0.3">
      <c r="A139" s="260">
        <v>5.9</v>
      </c>
      <c r="B139" s="234"/>
      <c r="C139" s="234"/>
      <c r="D139" s="234"/>
      <c r="E139" s="19" t="s">
        <v>142</v>
      </c>
      <c r="F139" s="234" t="s">
        <v>12</v>
      </c>
      <c r="G139" s="5">
        <v>1</v>
      </c>
      <c r="H139" s="5"/>
      <c r="I139" s="214">
        <f>ANEXO1!Z138</f>
        <v>1189556.73</v>
      </c>
      <c r="J139" s="107">
        <f t="shared" si="11"/>
        <v>1189556.73</v>
      </c>
      <c r="K139" s="207"/>
      <c r="L139" s="203">
        <f>'ANEXO 2'!Q138</f>
        <v>1415455.67</v>
      </c>
      <c r="M139" s="204">
        <f t="shared" si="23"/>
        <v>1415455.67</v>
      </c>
      <c r="N139" s="250"/>
      <c r="O139" s="203">
        <f t="shared" si="24"/>
        <v>1189556.73</v>
      </c>
      <c r="P139" s="251">
        <f t="shared" si="25"/>
        <v>1189556.73</v>
      </c>
    </row>
    <row r="140" spans="1:16" x14ac:dyDescent="0.3">
      <c r="A140" s="252">
        <v>5.0999999999999996</v>
      </c>
      <c r="B140" s="234"/>
      <c r="C140" s="234"/>
      <c r="D140" s="234"/>
      <c r="E140" s="19" t="s">
        <v>143</v>
      </c>
      <c r="F140" s="234" t="s">
        <v>16</v>
      </c>
      <c r="G140" s="5">
        <v>1</v>
      </c>
      <c r="H140" s="5"/>
      <c r="I140" s="217">
        <f>ANEXO1!Z139</f>
        <v>845000</v>
      </c>
      <c r="J140" s="107">
        <f t="shared" ref="J140:J203" si="26">I140</f>
        <v>845000</v>
      </c>
      <c r="K140" s="207"/>
      <c r="L140" s="203">
        <f>'ANEXO 2'!Q139</f>
        <v>828658.33</v>
      </c>
      <c r="M140" s="204">
        <f t="shared" si="23"/>
        <v>828658.33</v>
      </c>
      <c r="N140" s="250"/>
      <c r="O140" s="203">
        <f>ROUND(AVERAGE(I140,L140),2)</f>
        <v>836829.17</v>
      </c>
      <c r="P140" s="251">
        <f t="shared" si="25"/>
        <v>836829.17</v>
      </c>
    </row>
    <row r="141" spans="1:16" x14ac:dyDescent="0.3">
      <c r="A141" s="260">
        <v>5.1100000000000003</v>
      </c>
      <c r="B141" s="234"/>
      <c r="C141" s="234"/>
      <c r="D141" s="234"/>
      <c r="E141" s="19" t="s">
        <v>144</v>
      </c>
      <c r="F141" s="234" t="s">
        <v>18</v>
      </c>
      <c r="G141" s="5">
        <v>1</v>
      </c>
      <c r="H141" s="5"/>
      <c r="I141" s="214">
        <f>ANEXO1!Z140</f>
        <v>226346.75</v>
      </c>
      <c r="J141" s="107">
        <f t="shared" si="26"/>
        <v>226346.75</v>
      </c>
      <c r="K141" s="207"/>
      <c r="L141" s="203">
        <f>'ANEXO 2'!Q140</f>
        <v>269330.40000000002</v>
      </c>
      <c r="M141" s="204">
        <f t="shared" si="23"/>
        <v>269330.40000000002</v>
      </c>
      <c r="N141" s="250"/>
      <c r="O141" s="203">
        <f>I141</f>
        <v>226346.75</v>
      </c>
      <c r="P141" s="251">
        <f t="shared" si="25"/>
        <v>226346.75</v>
      </c>
    </row>
    <row r="142" spans="1:16" ht="27.6" x14ac:dyDescent="0.3">
      <c r="A142" s="260">
        <v>5.12</v>
      </c>
      <c r="B142" s="234"/>
      <c r="C142" s="234"/>
      <c r="D142" s="234"/>
      <c r="E142" s="19" t="s">
        <v>145</v>
      </c>
      <c r="F142" s="234" t="s">
        <v>12</v>
      </c>
      <c r="G142" s="5">
        <v>1</v>
      </c>
      <c r="H142" s="5"/>
      <c r="I142" s="214">
        <f>ANEXO1!Z141</f>
        <v>690261.76</v>
      </c>
      <c r="J142" s="107">
        <f t="shared" si="26"/>
        <v>690261.76</v>
      </c>
      <c r="K142" s="207"/>
      <c r="L142" s="203">
        <f>'ANEXO 2'!Q141</f>
        <v>716578.56</v>
      </c>
      <c r="M142" s="204">
        <f t="shared" si="23"/>
        <v>716578.56</v>
      </c>
      <c r="N142" s="250"/>
      <c r="O142" s="203">
        <f t="shared" ref="O142:O150" si="27">I142</f>
        <v>690261.76</v>
      </c>
      <c r="P142" s="251">
        <f t="shared" si="25"/>
        <v>690261.76</v>
      </c>
    </row>
    <row r="143" spans="1:16" ht="27.6" x14ac:dyDescent="0.3">
      <c r="A143" s="258">
        <v>5.13</v>
      </c>
      <c r="B143" s="228"/>
      <c r="C143" s="228"/>
      <c r="D143" s="228"/>
      <c r="E143" s="149" t="s">
        <v>146</v>
      </c>
      <c r="F143" s="234" t="s">
        <v>16</v>
      </c>
      <c r="G143" s="5">
        <v>1</v>
      </c>
      <c r="H143" s="5"/>
      <c r="I143" s="214">
        <f>ANEXO1!Z142</f>
        <v>286765.46000000002</v>
      </c>
      <c r="J143" s="107">
        <f t="shared" si="26"/>
        <v>286765.46000000002</v>
      </c>
      <c r="K143" s="207"/>
      <c r="L143" s="203">
        <f>'ANEXO 2'!Q142</f>
        <v>529579.85</v>
      </c>
      <c r="M143" s="204">
        <f t="shared" si="23"/>
        <v>529579.85</v>
      </c>
      <c r="N143" s="250"/>
      <c r="O143" s="203">
        <f t="shared" si="27"/>
        <v>286765.46000000002</v>
      </c>
      <c r="P143" s="251">
        <f t="shared" si="25"/>
        <v>286765.46000000002</v>
      </c>
    </row>
    <row r="144" spans="1:16" ht="41.4" x14ac:dyDescent="0.3">
      <c r="A144" s="258">
        <v>5.14</v>
      </c>
      <c r="B144" s="228"/>
      <c r="C144" s="228"/>
      <c r="D144" s="228"/>
      <c r="E144" s="149" t="s">
        <v>147</v>
      </c>
      <c r="F144" s="234" t="s">
        <v>12</v>
      </c>
      <c r="G144" s="5">
        <v>1</v>
      </c>
      <c r="H144" s="5"/>
      <c r="I144" s="214">
        <f>ANEXO1!Z143</f>
        <v>599208.49</v>
      </c>
      <c r="J144" s="107">
        <f t="shared" si="26"/>
        <v>599208.49</v>
      </c>
      <c r="K144" s="207"/>
      <c r="L144" s="203">
        <f>'ANEXO 2'!Q143</f>
        <v>857906.26</v>
      </c>
      <c r="M144" s="204">
        <f t="shared" si="23"/>
        <v>857906.26</v>
      </c>
      <c r="N144" s="250"/>
      <c r="O144" s="203">
        <f>I144</f>
        <v>599208.49</v>
      </c>
      <c r="P144" s="251">
        <f t="shared" si="25"/>
        <v>599208.49</v>
      </c>
    </row>
    <row r="145" spans="1:16" ht="27.6" x14ac:dyDescent="0.3">
      <c r="A145" s="258">
        <v>5.15</v>
      </c>
      <c r="B145" s="228"/>
      <c r="C145" s="228"/>
      <c r="D145" s="228"/>
      <c r="E145" s="149" t="s">
        <v>148</v>
      </c>
      <c r="F145" s="234" t="s">
        <v>12</v>
      </c>
      <c r="G145" s="5">
        <v>1</v>
      </c>
      <c r="H145" s="5"/>
      <c r="I145" s="216">
        <f>ANEXO1!Z144</f>
        <v>529529.59999999998</v>
      </c>
      <c r="J145" s="107">
        <f t="shared" si="26"/>
        <v>529529.59999999998</v>
      </c>
      <c r="K145" s="207"/>
      <c r="L145" s="205">
        <f>'ANEXO 2'!Q144</f>
        <v>0</v>
      </c>
      <c r="M145" s="206">
        <f t="shared" si="23"/>
        <v>0</v>
      </c>
      <c r="N145" s="250"/>
      <c r="O145" s="203">
        <f t="shared" si="27"/>
        <v>529529.59999999998</v>
      </c>
      <c r="P145" s="251">
        <f t="shared" si="25"/>
        <v>529529.59999999998</v>
      </c>
    </row>
    <row r="146" spans="1:16" x14ac:dyDescent="0.3">
      <c r="A146" s="258">
        <v>5.16</v>
      </c>
      <c r="B146" s="228"/>
      <c r="C146" s="228"/>
      <c r="D146" s="228"/>
      <c r="E146" s="149" t="s">
        <v>149</v>
      </c>
      <c r="F146" s="234" t="s">
        <v>12</v>
      </c>
      <c r="G146" s="5">
        <v>1</v>
      </c>
      <c r="H146" s="5"/>
      <c r="I146" s="216">
        <f>ANEXO1!Z145</f>
        <v>445520.4</v>
      </c>
      <c r="J146" s="107">
        <f t="shared" si="26"/>
        <v>445520.4</v>
      </c>
      <c r="K146" s="207"/>
      <c r="L146" s="205">
        <f>'ANEXO 2'!Q145</f>
        <v>0</v>
      </c>
      <c r="M146" s="206">
        <f t="shared" si="23"/>
        <v>0</v>
      </c>
      <c r="N146" s="250"/>
      <c r="O146" s="203">
        <f t="shared" si="27"/>
        <v>445520.4</v>
      </c>
      <c r="P146" s="251">
        <f t="shared" si="25"/>
        <v>445520.4</v>
      </c>
    </row>
    <row r="147" spans="1:16" ht="27.6" x14ac:dyDescent="0.3">
      <c r="A147" s="258">
        <v>5.17</v>
      </c>
      <c r="B147" s="228"/>
      <c r="C147" s="228"/>
      <c r="D147" s="228"/>
      <c r="E147" s="149" t="s">
        <v>150</v>
      </c>
      <c r="F147" s="234" t="s">
        <v>18</v>
      </c>
      <c r="G147" s="5">
        <v>1</v>
      </c>
      <c r="H147" s="5"/>
      <c r="I147" s="216">
        <f>ANEXO1!Z146</f>
        <v>845000</v>
      </c>
      <c r="J147" s="107">
        <f t="shared" si="26"/>
        <v>845000</v>
      </c>
      <c r="K147" s="207"/>
      <c r="L147" s="205">
        <f>'ANEXO 2'!Q146</f>
        <v>0</v>
      </c>
      <c r="M147" s="206">
        <f t="shared" si="23"/>
        <v>0</v>
      </c>
      <c r="N147" s="250"/>
      <c r="O147" s="203">
        <f t="shared" si="27"/>
        <v>845000</v>
      </c>
      <c r="P147" s="251">
        <f t="shared" si="25"/>
        <v>845000</v>
      </c>
    </row>
    <row r="148" spans="1:16" ht="27.6" x14ac:dyDescent="0.3">
      <c r="A148" s="258">
        <v>5.18</v>
      </c>
      <c r="B148" s="228"/>
      <c r="C148" s="228"/>
      <c r="D148" s="228"/>
      <c r="E148" s="149" t="s">
        <v>151</v>
      </c>
      <c r="F148" s="234" t="s">
        <v>12</v>
      </c>
      <c r="G148" s="5">
        <v>1</v>
      </c>
      <c r="H148" s="5"/>
      <c r="I148" s="216">
        <f>ANEXO1!Z147</f>
        <v>142077</v>
      </c>
      <c r="J148" s="107">
        <f t="shared" si="26"/>
        <v>142077</v>
      </c>
      <c r="K148" s="207"/>
      <c r="L148" s="205">
        <f>'ANEXO 2'!Q147</f>
        <v>0</v>
      </c>
      <c r="M148" s="206">
        <f t="shared" si="23"/>
        <v>0</v>
      </c>
      <c r="N148" s="250"/>
      <c r="O148" s="203">
        <f t="shared" si="27"/>
        <v>142077</v>
      </c>
      <c r="P148" s="251">
        <f t="shared" si="25"/>
        <v>142077</v>
      </c>
    </row>
    <row r="149" spans="1:16" x14ac:dyDescent="0.3">
      <c r="A149" s="258">
        <v>5.19</v>
      </c>
      <c r="B149" s="228"/>
      <c r="C149" s="228"/>
      <c r="D149" s="228"/>
      <c r="E149" s="149" t="s">
        <v>152</v>
      </c>
      <c r="F149" s="234" t="s">
        <v>18</v>
      </c>
      <c r="G149" s="5">
        <v>1</v>
      </c>
      <c r="H149" s="5"/>
      <c r="I149" s="216">
        <f>ANEXO1!Z148</f>
        <v>52861.120000000003</v>
      </c>
      <c r="J149" s="107">
        <f t="shared" si="26"/>
        <v>52861.120000000003</v>
      </c>
      <c r="K149" s="207"/>
      <c r="L149" s="205">
        <f>'ANEXO 2'!Q148</f>
        <v>0</v>
      </c>
      <c r="M149" s="206">
        <f t="shared" si="23"/>
        <v>0</v>
      </c>
      <c r="N149" s="250"/>
      <c r="O149" s="203">
        <f t="shared" si="27"/>
        <v>52861.120000000003</v>
      </c>
      <c r="P149" s="251">
        <f t="shared" si="25"/>
        <v>52861.120000000003</v>
      </c>
    </row>
    <row r="150" spans="1:16" ht="41.4" x14ac:dyDescent="0.3">
      <c r="A150" s="253">
        <v>5.2</v>
      </c>
      <c r="B150" s="228"/>
      <c r="C150" s="228"/>
      <c r="D150" s="228"/>
      <c r="E150" s="149" t="s">
        <v>153</v>
      </c>
      <c r="F150" s="234" t="s">
        <v>18</v>
      </c>
      <c r="G150" s="5">
        <v>1</v>
      </c>
      <c r="H150" s="5"/>
      <c r="I150" s="216">
        <f>ANEXO1!Z149</f>
        <v>4160000</v>
      </c>
      <c r="J150" s="107">
        <f t="shared" si="26"/>
        <v>4160000</v>
      </c>
      <c r="K150" s="207"/>
      <c r="L150" s="205">
        <f>'ANEXO 2'!Q149</f>
        <v>0</v>
      </c>
      <c r="M150" s="206">
        <f t="shared" si="23"/>
        <v>0</v>
      </c>
      <c r="N150" s="250"/>
      <c r="O150" s="203">
        <f t="shared" si="27"/>
        <v>4160000</v>
      </c>
      <c r="P150" s="251">
        <f t="shared" si="25"/>
        <v>4160000</v>
      </c>
    </row>
    <row r="151" spans="1:16" x14ac:dyDescent="0.3">
      <c r="A151" s="445" t="s">
        <v>84</v>
      </c>
      <c r="B151" s="351"/>
      <c r="C151" s="351"/>
      <c r="D151" s="9"/>
      <c r="E151" s="10"/>
      <c r="F151" s="11"/>
      <c r="G151" s="5"/>
      <c r="H151" s="5"/>
      <c r="I151" s="107"/>
      <c r="J151" s="107"/>
      <c r="K151" s="207"/>
      <c r="L151" s="203"/>
      <c r="M151" s="211">
        <f>ROUND(SUM(M131:M150),2)</f>
        <v>12700819.199999999</v>
      </c>
      <c r="N151" s="250"/>
      <c r="O151" s="203"/>
      <c r="P151" s="254">
        <f>ROUND(SUM(P131:P150),2)</f>
        <v>16810674.690000001</v>
      </c>
    </row>
    <row r="152" spans="1:16" x14ac:dyDescent="0.3">
      <c r="A152" s="259">
        <v>6</v>
      </c>
      <c r="B152" s="1"/>
      <c r="C152" s="1"/>
      <c r="D152" s="1"/>
      <c r="E152" s="1" t="s">
        <v>154</v>
      </c>
      <c r="F152" s="1"/>
      <c r="G152" s="1"/>
      <c r="H152" s="1"/>
      <c r="I152" s="107"/>
      <c r="J152" s="107"/>
      <c r="K152" s="219"/>
      <c r="L152" s="220"/>
      <c r="M152" s="220"/>
      <c r="N152" s="250"/>
      <c r="O152" s="220"/>
      <c r="P152" s="256"/>
    </row>
    <row r="153" spans="1:16" x14ac:dyDescent="0.3">
      <c r="A153" s="260"/>
      <c r="B153" s="234"/>
      <c r="C153" s="234"/>
      <c r="D153" s="234"/>
      <c r="E153" s="19"/>
      <c r="F153" s="234"/>
      <c r="G153" s="5"/>
      <c r="H153" s="5"/>
      <c r="I153" s="107"/>
      <c r="J153" s="107"/>
      <c r="K153" s="207"/>
      <c r="L153" s="203"/>
      <c r="M153" s="204"/>
      <c r="N153" s="250"/>
      <c r="O153" s="203"/>
      <c r="P153" s="251"/>
    </row>
    <row r="154" spans="1:16" ht="18" x14ac:dyDescent="0.3">
      <c r="A154" s="261">
        <v>6.1</v>
      </c>
      <c r="B154" s="195"/>
      <c r="C154" s="195"/>
      <c r="D154" s="195"/>
      <c r="E154" s="143" t="s">
        <v>155</v>
      </c>
      <c r="F154" s="22" t="s">
        <v>12</v>
      </c>
      <c r="G154" s="5">
        <v>1</v>
      </c>
      <c r="H154" s="5"/>
      <c r="I154" s="214">
        <f>ANEXO1!Z153</f>
        <v>46688.58</v>
      </c>
      <c r="J154" s="107">
        <f t="shared" si="26"/>
        <v>46688.58</v>
      </c>
      <c r="K154" s="207"/>
      <c r="L154" s="203">
        <f>'ANEXO 2'!Q154</f>
        <v>63892.53</v>
      </c>
      <c r="M154" s="204">
        <f>ROUND((L154*$G154),2)</f>
        <v>63892.53</v>
      </c>
      <c r="N154" s="250"/>
      <c r="O154" s="203">
        <f>I154</f>
        <v>46688.58</v>
      </c>
      <c r="P154" s="251">
        <f>ROUND((O154*$G154),2)</f>
        <v>46688.58</v>
      </c>
    </row>
    <row r="155" spans="1:16" ht="18" x14ac:dyDescent="0.3">
      <c r="A155" s="261">
        <v>6.2</v>
      </c>
      <c r="B155" s="195"/>
      <c r="C155" s="195"/>
      <c r="D155" s="195"/>
      <c r="E155" s="143" t="s">
        <v>156</v>
      </c>
      <c r="F155" s="22" t="s">
        <v>16</v>
      </c>
      <c r="G155" s="5">
        <v>1</v>
      </c>
      <c r="H155" s="5"/>
      <c r="I155" s="214">
        <f>ANEXO1!Z154</f>
        <v>32163.599999999999</v>
      </c>
      <c r="J155" s="107">
        <f t="shared" si="26"/>
        <v>32163.599999999999</v>
      </c>
      <c r="K155" s="207"/>
      <c r="L155" s="203">
        <f>'ANEXO 2'!Q155</f>
        <v>56023.360000000001</v>
      </c>
      <c r="M155" s="204">
        <f t="shared" ref="M155:M179" si="28">ROUND((L155*$G155),2)</f>
        <v>56023.360000000001</v>
      </c>
      <c r="N155" s="250"/>
      <c r="O155" s="203">
        <f>I155</f>
        <v>32163.599999999999</v>
      </c>
      <c r="P155" s="251">
        <f t="shared" ref="P155:P179" si="29">ROUND((O155*$G155),2)</f>
        <v>32163.599999999999</v>
      </c>
    </row>
    <row r="156" spans="1:16" ht="18" x14ac:dyDescent="0.3">
      <c r="A156" s="261">
        <v>6.3</v>
      </c>
      <c r="B156" s="195"/>
      <c r="C156" s="195"/>
      <c r="D156" s="195"/>
      <c r="E156" s="143" t="s">
        <v>157</v>
      </c>
      <c r="F156" s="22" t="s">
        <v>12</v>
      </c>
      <c r="G156" s="5">
        <v>1</v>
      </c>
      <c r="H156" s="5"/>
      <c r="I156" s="218">
        <f>ANEXO1!Z155</f>
        <v>52165.09</v>
      </c>
      <c r="J156" s="107">
        <f t="shared" si="26"/>
        <v>52165.09</v>
      </c>
      <c r="K156" s="207"/>
      <c r="L156" s="203">
        <f>'ANEXO 2'!Q156</f>
        <v>49113.06</v>
      </c>
      <c r="M156" s="204">
        <f t="shared" si="28"/>
        <v>49113.06</v>
      </c>
      <c r="N156" s="250"/>
      <c r="O156" s="203">
        <f>ROUND(AVERAGE(I156,L156),2)</f>
        <v>50639.08</v>
      </c>
      <c r="P156" s="251">
        <f t="shared" si="29"/>
        <v>50639.08</v>
      </c>
    </row>
    <row r="157" spans="1:16" ht="18" x14ac:dyDescent="0.3">
      <c r="A157" s="261">
        <v>6.4</v>
      </c>
      <c r="B157" s="195"/>
      <c r="C157" s="195"/>
      <c r="D157" s="195"/>
      <c r="E157" s="143" t="s">
        <v>158</v>
      </c>
      <c r="F157" s="22" t="s">
        <v>12</v>
      </c>
      <c r="G157" s="5">
        <v>1</v>
      </c>
      <c r="H157" s="5"/>
      <c r="I157" s="214">
        <f>ANEXO1!Z156</f>
        <v>84578.87</v>
      </c>
      <c r="J157" s="107">
        <f t="shared" si="26"/>
        <v>84578.87</v>
      </c>
      <c r="K157" s="207"/>
      <c r="L157" s="203">
        <f>'ANEXO 2'!Q157</f>
        <v>118654.8</v>
      </c>
      <c r="M157" s="204">
        <f t="shared" si="28"/>
        <v>118654.8</v>
      </c>
      <c r="N157" s="250"/>
      <c r="O157" s="203">
        <f>I157</f>
        <v>84578.87</v>
      </c>
      <c r="P157" s="251">
        <f t="shared" si="29"/>
        <v>84578.87</v>
      </c>
    </row>
    <row r="158" spans="1:16" ht="18" x14ac:dyDescent="0.3">
      <c r="A158" s="261">
        <v>6.5</v>
      </c>
      <c r="B158" s="195"/>
      <c r="C158" s="195"/>
      <c r="D158" s="195"/>
      <c r="E158" s="143" t="s">
        <v>158</v>
      </c>
      <c r="F158" s="22" t="s">
        <v>16</v>
      </c>
      <c r="G158" s="5">
        <v>1</v>
      </c>
      <c r="H158" s="5"/>
      <c r="I158" s="216">
        <f>ANEXO1!Z157</f>
        <v>61016.35</v>
      </c>
      <c r="J158" s="107">
        <f t="shared" si="26"/>
        <v>61016.35</v>
      </c>
      <c r="K158" s="207"/>
      <c r="L158" s="205">
        <f>'ANEXO 2'!Q158</f>
        <v>0</v>
      </c>
      <c r="M158" s="206">
        <f t="shared" si="28"/>
        <v>0</v>
      </c>
      <c r="N158" s="250"/>
      <c r="O158" s="203">
        <f>I158</f>
        <v>61016.35</v>
      </c>
      <c r="P158" s="251">
        <f t="shared" si="29"/>
        <v>61016.35</v>
      </c>
    </row>
    <row r="159" spans="1:16" ht="18" x14ac:dyDescent="0.3">
      <c r="A159" s="261">
        <v>6.6</v>
      </c>
      <c r="B159" s="195"/>
      <c r="C159" s="195"/>
      <c r="D159" s="195"/>
      <c r="E159" s="143" t="s">
        <v>159</v>
      </c>
      <c r="F159" s="22" t="s">
        <v>16</v>
      </c>
      <c r="G159" s="5">
        <v>1</v>
      </c>
      <c r="H159" s="5"/>
      <c r="I159" s="216">
        <f>ANEXO1!Z158</f>
        <v>90407.94</v>
      </c>
      <c r="J159" s="107">
        <f t="shared" si="26"/>
        <v>90407.94</v>
      </c>
      <c r="K159" s="207"/>
      <c r="L159" s="205">
        <f>'ANEXO 2'!Q159</f>
        <v>0</v>
      </c>
      <c r="M159" s="206">
        <f t="shared" si="28"/>
        <v>0</v>
      </c>
      <c r="N159" s="250"/>
      <c r="O159" s="203">
        <f t="shared" ref="O159:O160" si="30">I159</f>
        <v>90407.94</v>
      </c>
      <c r="P159" s="251">
        <f t="shared" si="29"/>
        <v>90407.94</v>
      </c>
    </row>
    <row r="160" spans="1:16" ht="18" x14ac:dyDescent="0.3">
      <c r="A160" s="261">
        <v>6.7</v>
      </c>
      <c r="B160" s="195"/>
      <c r="C160" s="195"/>
      <c r="D160" s="195"/>
      <c r="E160" s="143" t="s">
        <v>160</v>
      </c>
      <c r="F160" s="22" t="s">
        <v>12</v>
      </c>
      <c r="G160" s="5">
        <v>1</v>
      </c>
      <c r="H160" s="5"/>
      <c r="I160" s="216">
        <f>ANEXO1!Z159</f>
        <v>154956.72</v>
      </c>
      <c r="J160" s="107">
        <f t="shared" si="26"/>
        <v>154956.72</v>
      </c>
      <c r="K160" s="207"/>
      <c r="L160" s="205">
        <f>'ANEXO 2'!Q160</f>
        <v>0</v>
      </c>
      <c r="M160" s="206">
        <f t="shared" si="28"/>
        <v>0</v>
      </c>
      <c r="N160" s="250"/>
      <c r="O160" s="203">
        <f t="shared" si="30"/>
        <v>154956.72</v>
      </c>
      <c r="P160" s="251">
        <f t="shared" si="29"/>
        <v>154956.72</v>
      </c>
    </row>
    <row r="161" spans="1:16" ht="40.5" customHeight="1" x14ac:dyDescent="0.3">
      <c r="A161" s="261">
        <v>6.8</v>
      </c>
      <c r="B161" s="195"/>
      <c r="C161" s="195"/>
      <c r="D161" s="195"/>
      <c r="E161" s="143" t="s">
        <v>161</v>
      </c>
      <c r="F161" s="42" t="s">
        <v>12</v>
      </c>
      <c r="G161" s="83">
        <v>1</v>
      </c>
      <c r="H161" s="5"/>
      <c r="I161" s="214">
        <f>ANEXO1!Z160</f>
        <v>123500</v>
      </c>
      <c r="J161" s="107">
        <f t="shared" si="26"/>
        <v>123500</v>
      </c>
      <c r="K161" s="207"/>
      <c r="L161" s="203">
        <f>'ANEXO 2'!Q161</f>
        <v>174534.38</v>
      </c>
      <c r="M161" s="204">
        <f t="shared" si="28"/>
        <v>174534.38</v>
      </c>
      <c r="N161" s="250"/>
      <c r="O161" s="203">
        <f>I161</f>
        <v>123500</v>
      </c>
      <c r="P161" s="251">
        <f t="shared" si="29"/>
        <v>123500</v>
      </c>
    </row>
    <row r="162" spans="1:16" ht="18" x14ac:dyDescent="0.3">
      <c r="A162" s="261">
        <v>6.9</v>
      </c>
      <c r="B162" s="195"/>
      <c r="C162" s="195"/>
      <c r="D162" s="195"/>
      <c r="E162" s="143" t="s">
        <v>162</v>
      </c>
      <c r="F162" s="22" t="s">
        <v>16</v>
      </c>
      <c r="G162" s="5">
        <v>1</v>
      </c>
      <c r="H162" s="5"/>
      <c r="I162" s="214">
        <f>ANEXO1!Z161</f>
        <v>20134.55</v>
      </c>
      <c r="J162" s="107">
        <f t="shared" si="26"/>
        <v>20134.55</v>
      </c>
      <c r="K162" s="207"/>
      <c r="L162" s="203">
        <f>'ANEXO 2'!Q162</f>
        <v>26661.16</v>
      </c>
      <c r="M162" s="204">
        <f t="shared" si="28"/>
        <v>26661.16</v>
      </c>
      <c r="N162" s="250"/>
      <c r="O162" s="203">
        <f>I162</f>
        <v>20134.55</v>
      </c>
      <c r="P162" s="251">
        <f t="shared" si="29"/>
        <v>20134.55</v>
      </c>
    </row>
    <row r="163" spans="1:16" ht="36" x14ac:dyDescent="0.3">
      <c r="A163" s="262">
        <v>6.1</v>
      </c>
      <c r="B163" s="195"/>
      <c r="C163" s="195"/>
      <c r="D163" s="195"/>
      <c r="E163" s="143" t="s">
        <v>163</v>
      </c>
      <c r="F163" s="22" t="s">
        <v>12</v>
      </c>
      <c r="G163" s="5">
        <v>1</v>
      </c>
      <c r="H163" s="5"/>
      <c r="I163" s="216">
        <f>ANEXO1!Z162</f>
        <v>32168.55</v>
      </c>
      <c r="J163" s="107">
        <f t="shared" si="26"/>
        <v>32168.55</v>
      </c>
      <c r="K163" s="207"/>
      <c r="L163" s="205">
        <f>'ANEXO 2'!Q163</f>
        <v>0</v>
      </c>
      <c r="M163" s="206">
        <f t="shared" si="28"/>
        <v>0</v>
      </c>
      <c r="N163" s="250"/>
      <c r="O163" s="203">
        <f>I163</f>
        <v>32168.55</v>
      </c>
      <c r="P163" s="251">
        <f t="shared" si="29"/>
        <v>32168.55</v>
      </c>
    </row>
    <row r="164" spans="1:16" ht="18" x14ac:dyDescent="0.3">
      <c r="A164" s="261">
        <v>6.11</v>
      </c>
      <c r="B164" s="195"/>
      <c r="C164" s="195"/>
      <c r="D164" s="195"/>
      <c r="E164" s="143" t="s">
        <v>164</v>
      </c>
      <c r="F164" s="22" t="s">
        <v>16</v>
      </c>
      <c r="G164" s="5">
        <v>1</v>
      </c>
      <c r="H164" s="5"/>
      <c r="I164" s="218">
        <f>ANEXO1!Z163</f>
        <v>85542.18</v>
      </c>
      <c r="J164" s="107">
        <f t="shared" si="26"/>
        <v>85542.18</v>
      </c>
      <c r="K164" s="207"/>
      <c r="L164" s="203">
        <f>'ANEXO 2'!Q164</f>
        <v>60332.4</v>
      </c>
      <c r="M164" s="204">
        <f t="shared" si="28"/>
        <v>60332.4</v>
      </c>
      <c r="N164" s="250"/>
      <c r="O164" s="203">
        <f>ROUND(AVERAGE(I164,L164),2)</f>
        <v>72937.289999999994</v>
      </c>
      <c r="P164" s="251">
        <f t="shared" si="29"/>
        <v>72937.289999999994</v>
      </c>
    </row>
    <row r="165" spans="1:16" ht="18" x14ac:dyDescent="0.3">
      <c r="A165" s="262">
        <v>6.12</v>
      </c>
      <c r="B165" s="195"/>
      <c r="C165" s="195"/>
      <c r="D165" s="195"/>
      <c r="E165" s="143" t="s">
        <v>165</v>
      </c>
      <c r="F165" s="22" t="s">
        <v>12</v>
      </c>
      <c r="G165" s="5">
        <v>1</v>
      </c>
      <c r="H165" s="5"/>
      <c r="I165" s="214">
        <f>ANEXO1!Z164</f>
        <v>124079.41</v>
      </c>
      <c r="J165" s="107">
        <f t="shared" si="26"/>
        <v>124079.41</v>
      </c>
      <c r="K165" s="207"/>
      <c r="L165" s="203">
        <f>'ANEXO 2'!Q165</f>
        <v>129378.15</v>
      </c>
      <c r="M165" s="204">
        <f t="shared" si="28"/>
        <v>129378.15</v>
      </c>
      <c r="N165" s="250"/>
      <c r="O165" s="203">
        <f>I165</f>
        <v>124079.41</v>
      </c>
      <c r="P165" s="251">
        <f t="shared" si="29"/>
        <v>124079.41</v>
      </c>
    </row>
    <row r="166" spans="1:16" ht="18" x14ac:dyDescent="0.3">
      <c r="A166" s="262">
        <v>6.13</v>
      </c>
      <c r="B166" s="195"/>
      <c r="C166" s="195"/>
      <c r="D166" s="195"/>
      <c r="E166" s="143" t="s">
        <v>166</v>
      </c>
      <c r="F166" s="22" t="s">
        <v>12</v>
      </c>
      <c r="G166" s="5">
        <v>1</v>
      </c>
      <c r="H166" s="5"/>
      <c r="I166" s="218">
        <f>ANEXO1!Z165</f>
        <v>90421.75</v>
      </c>
      <c r="J166" s="107">
        <f t="shared" si="26"/>
        <v>90421.75</v>
      </c>
      <c r="K166" s="207"/>
      <c r="L166" s="203">
        <f>'ANEXO 2'!Q166</f>
        <v>79442.11</v>
      </c>
      <c r="M166" s="204">
        <f t="shared" si="28"/>
        <v>79442.11</v>
      </c>
      <c r="N166" s="250"/>
      <c r="O166" s="203">
        <f>ROUND(AVERAGE(I166,L166),2)</f>
        <v>84931.93</v>
      </c>
      <c r="P166" s="251">
        <f t="shared" si="29"/>
        <v>84931.93</v>
      </c>
    </row>
    <row r="167" spans="1:16" ht="18" x14ac:dyDescent="0.3">
      <c r="A167" s="261">
        <v>6.14</v>
      </c>
      <c r="B167" s="195"/>
      <c r="C167" s="195"/>
      <c r="D167" s="195"/>
      <c r="E167" s="143" t="s">
        <v>167</v>
      </c>
      <c r="F167" s="22" t="s">
        <v>16</v>
      </c>
      <c r="G167" s="5">
        <v>1</v>
      </c>
      <c r="H167" s="5"/>
      <c r="I167" s="214">
        <f>ANEXO1!Z166</f>
        <v>68267.649999999994</v>
      </c>
      <c r="J167" s="107">
        <f t="shared" si="26"/>
        <v>68267.649999999994</v>
      </c>
      <c r="K167" s="207"/>
      <c r="L167" s="203">
        <f>'ANEXO 2'!Q167</f>
        <v>113483.07</v>
      </c>
      <c r="M167" s="204">
        <f t="shared" si="28"/>
        <v>113483.07</v>
      </c>
      <c r="N167" s="250"/>
      <c r="O167" s="203">
        <f>I167</f>
        <v>68267.649999999994</v>
      </c>
      <c r="P167" s="251">
        <f t="shared" si="29"/>
        <v>68267.649999999994</v>
      </c>
    </row>
    <row r="168" spans="1:16" ht="18" x14ac:dyDescent="0.3">
      <c r="A168" s="262">
        <v>6.15</v>
      </c>
      <c r="B168" s="195"/>
      <c r="C168" s="195"/>
      <c r="D168" s="195"/>
      <c r="E168" s="143" t="s">
        <v>168</v>
      </c>
      <c r="F168" s="22" t="s">
        <v>16</v>
      </c>
      <c r="G168" s="5">
        <v>1</v>
      </c>
      <c r="H168" s="5"/>
      <c r="I168" s="218">
        <f>ANEXO1!Z167</f>
        <v>58515.13</v>
      </c>
      <c r="J168" s="107">
        <f t="shared" si="26"/>
        <v>58515.13</v>
      </c>
      <c r="K168" s="207"/>
      <c r="L168" s="203">
        <f>'ANEXO 2'!Q168</f>
        <v>25017.95</v>
      </c>
      <c r="M168" s="204">
        <f t="shared" si="28"/>
        <v>25017.95</v>
      </c>
      <c r="N168" s="250"/>
      <c r="O168" s="203">
        <f>ROUND(AVERAGE(I168,L168),2)</f>
        <v>41766.54</v>
      </c>
      <c r="P168" s="251">
        <f t="shared" si="29"/>
        <v>41766.54</v>
      </c>
    </row>
    <row r="169" spans="1:16" ht="36" x14ac:dyDescent="0.3">
      <c r="A169" s="261">
        <v>6.16</v>
      </c>
      <c r="B169" s="195"/>
      <c r="C169" s="195"/>
      <c r="D169" s="195"/>
      <c r="E169" s="143" t="s">
        <v>169</v>
      </c>
      <c r="F169" s="22" t="s">
        <v>12</v>
      </c>
      <c r="G169" s="5">
        <v>1</v>
      </c>
      <c r="H169" s="5"/>
      <c r="I169" s="214">
        <f>ANEXO1!Z168</f>
        <v>156000</v>
      </c>
      <c r="J169" s="107">
        <f t="shared" si="26"/>
        <v>156000</v>
      </c>
      <c r="K169" s="207"/>
      <c r="L169" s="203">
        <f>'ANEXO 2'!Q169</f>
        <v>270480.53000000003</v>
      </c>
      <c r="M169" s="204">
        <f t="shared" si="28"/>
        <v>270480.53000000003</v>
      </c>
      <c r="N169" s="250"/>
      <c r="O169" s="203">
        <f>I169</f>
        <v>156000</v>
      </c>
      <c r="P169" s="251">
        <f t="shared" si="29"/>
        <v>156000</v>
      </c>
    </row>
    <row r="170" spans="1:16" ht="54" x14ac:dyDescent="0.3">
      <c r="A170" s="262">
        <v>6.17</v>
      </c>
      <c r="B170" s="195"/>
      <c r="C170" s="195"/>
      <c r="D170" s="195"/>
      <c r="E170" s="143" t="s">
        <v>170</v>
      </c>
      <c r="F170" s="22" t="s">
        <v>12</v>
      </c>
      <c r="G170" s="5">
        <v>1</v>
      </c>
      <c r="H170" s="5"/>
      <c r="I170" s="218">
        <f>ANEXO1!Z169</f>
        <v>214951.77</v>
      </c>
      <c r="J170" s="107">
        <f t="shared" si="26"/>
        <v>214951.77</v>
      </c>
      <c r="K170" s="207"/>
      <c r="L170" s="203">
        <f>'ANEXO 2'!Q170</f>
        <v>158916.5</v>
      </c>
      <c r="M170" s="204">
        <f t="shared" si="28"/>
        <v>158916.5</v>
      </c>
      <c r="N170" s="250"/>
      <c r="O170" s="203">
        <f>ROUND(AVERAGE(I170,L170),2)</f>
        <v>186934.14</v>
      </c>
      <c r="P170" s="251">
        <f t="shared" si="29"/>
        <v>186934.14</v>
      </c>
    </row>
    <row r="171" spans="1:16" ht="18" x14ac:dyDescent="0.3">
      <c r="A171" s="261">
        <v>6.18</v>
      </c>
      <c r="B171" s="195"/>
      <c r="C171" s="195"/>
      <c r="D171" s="195"/>
      <c r="E171" s="143" t="s">
        <v>171</v>
      </c>
      <c r="F171" s="22" t="s">
        <v>12</v>
      </c>
      <c r="G171" s="5">
        <v>1</v>
      </c>
      <c r="H171" s="5"/>
      <c r="I171" s="218">
        <f>ANEXO1!Z170</f>
        <v>290745.38</v>
      </c>
      <c r="J171" s="107">
        <f t="shared" si="26"/>
        <v>290745.38</v>
      </c>
      <c r="K171" s="207"/>
      <c r="L171" s="203">
        <f>'ANEXO 2'!Q171</f>
        <v>191364.86</v>
      </c>
      <c r="M171" s="204">
        <f t="shared" si="28"/>
        <v>191364.86</v>
      </c>
      <c r="N171" s="250"/>
      <c r="O171" s="203">
        <f>ROUND(AVERAGE(I171,L171),2)</f>
        <v>241055.12</v>
      </c>
      <c r="P171" s="251">
        <f t="shared" si="29"/>
        <v>241055.12</v>
      </c>
    </row>
    <row r="172" spans="1:16" ht="18" x14ac:dyDescent="0.3">
      <c r="A172" s="262">
        <v>6.19</v>
      </c>
      <c r="B172" s="195"/>
      <c r="C172" s="195"/>
      <c r="D172" s="195"/>
      <c r="E172" s="143" t="s">
        <v>172</v>
      </c>
      <c r="F172" s="22" t="s">
        <v>16</v>
      </c>
      <c r="G172" s="5">
        <v>1</v>
      </c>
      <c r="H172" s="5"/>
      <c r="I172" s="214">
        <f>ANEXO1!Z171</f>
        <v>30273.39</v>
      </c>
      <c r="J172" s="107">
        <f t="shared" si="26"/>
        <v>30273.39</v>
      </c>
      <c r="K172" s="207"/>
      <c r="L172" s="203">
        <f>'ANEXO 2'!Q172</f>
        <v>42192.480000000003</v>
      </c>
      <c r="M172" s="204">
        <f t="shared" si="28"/>
        <v>42192.480000000003</v>
      </c>
      <c r="N172" s="250"/>
      <c r="O172" s="203">
        <f t="shared" ref="O172:O179" si="31">I172</f>
        <v>30273.39</v>
      </c>
      <c r="P172" s="251">
        <f t="shared" si="29"/>
        <v>30273.39</v>
      </c>
    </row>
    <row r="173" spans="1:16" ht="18" x14ac:dyDescent="0.3">
      <c r="A173" s="262">
        <v>6.2</v>
      </c>
      <c r="B173" s="195"/>
      <c r="C173" s="195"/>
      <c r="D173" s="195"/>
      <c r="E173" s="143" t="s">
        <v>173</v>
      </c>
      <c r="F173" s="22" t="s">
        <v>16</v>
      </c>
      <c r="G173" s="5">
        <v>1</v>
      </c>
      <c r="H173" s="5"/>
      <c r="I173" s="216">
        <f>ANEXO1!Z172</f>
        <v>63933.19</v>
      </c>
      <c r="J173" s="107">
        <f t="shared" si="26"/>
        <v>63933.19</v>
      </c>
      <c r="K173" s="207"/>
      <c r="L173" s="205">
        <f>'ANEXO 2'!Q173</f>
        <v>0</v>
      </c>
      <c r="M173" s="206">
        <f t="shared" si="28"/>
        <v>0</v>
      </c>
      <c r="N173" s="250"/>
      <c r="O173" s="203">
        <f t="shared" si="31"/>
        <v>63933.19</v>
      </c>
      <c r="P173" s="251">
        <f t="shared" si="29"/>
        <v>63933.19</v>
      </c>
    </row>
    <row r="174" spans="1:16" ht="18" x14ac:dyDescent="0.3">
      <c r="A174" s="262">
        <v>6.21</v>
      </c>
      <c r="B174" s="195"/>
      <c r="C174" s="195"/>
      <c r="D174" s="195"/>
      <c r="E174" s="143" t="s">
        <v>174</v>
      </c>
      <c r="F174" s="22" t="s">
        <v>12</v>
      </c>
      <c r="G174" s="5">
        <v>1</v>
      </c>
      <c r="H174" s="5"/>
      <c r="I174" s="216">
        <f>ANEXO1!Z173</f>
        <v>259873.69</v>
      </c>
      <c r="J174" s="107">
        <f t="shared" si="26"/>
        <v>259873.69</v>
      </c>
      <c r="K174" s="207"/>
      <c r="L174" s="205">
        <f>'ANEXO 2'!Q174</f>
        <v>0</v>
      </c>
      <c r="M174" s="206">
        <f t="shared" si="28"/>
        <v>0</v>
      </c>
      <c r="N174" s="250"/>
      <c r="O174" s="203">
        <f t="shared" si="31"/>
        <v>259873.69</v>
      </c>
      <c r="P174" s="251">
        <f t="shared" si="29"/>
        <v>259873.69</v>
      </c>
    </row>
    <row r="175" spans="1:16" ht="18" x14ac:dyDescent="0.3">
      <c r="A175" s="261">
        <v>6.22</v>
      </c>
      <c r="B175" s="195"/>
      <c r="C175" s="195"/>
      <c r="D175" s="195"/>
      <c r="E175" s="143" t="s">
        <v>175</v>
      </c>
      <c r="F175" s="22" t="s">
        <v>16</v>
      </c>
      <c r="G175" s="5">
        <v>1</v>
      </c>
      <c r="H175" s="5"/>
      <c r="I175" s="214">
        <f>ANEXO1!Z174</f>
        <v>60347.92</v>
      </c>
      <c r="J175" s="107">
        <f t="shared" si="26"/>
        <v>60347.92</v>
      </c>
      <c r="K175" s="207"/>
      <c r="L175" s="203">
        <f>'ANEXO 2'!Q175</f>
        <v>130720.69</v>
      </c>
      <c r="M175" s="204">
        <f t="shared" si="28"/>
        <v>130720.69</v>
      </c>
      <c r="N175" s="250"/>
      <c r="O175" s="203">
        <f t="shared" si="31"/>
        <v>60347.92</v>
      </c>
      <c r="P175" s="251">
        <f t="shared" si="29"/>
        <v>60347.92</v>
      </c>
    </row>
    <row r="176" spans="1:16" ht="36" x14ac:dyDescent="0.3">
      <c r="A176" s="262">
        <v>6.23</v>
      </c>
      <c r="B176" s="195"/>
      <c r="C176" s="195"/>
      <c r="D176" s="195"/>
      <c r="E176" s="143" t="s">
        <v>176</v>
      </c>
      <c r="F176" s="22" t="s">
        <v>12</v>
      </c>
      <c r="G176" s="5">
        <v>1</v>
      </c>
      <c r="H176" s="5"/>
      <c r="I176" s="216">
        <f>ANEXO1!Z175</f>
        <v>15600</v>
      </c>
      <c r="J176" s="107">
        <f t="shared" si="26"/>
        <v>15600</v>
      </c>
      <c r="K176" s="207"/>
      <c r="L176" s="205">
        <f>'ANEXO 2'!Q176</f>
        <v>0</v>
      </c>
      <c r="M176" s="206">
        <f t="shared" si="28"/>
        <v>0</v>
      </c>
      <c r="N176" s="250"/>
      <c r="O176" s="203">
        <f t="shared" si="31"/>
        <v>15600</v>
      </c>
      <c r="P176" s="251">
        <f t="shared" si="29"/>
        <v>15600</v>
      </c>
    </row>
    <row r="177" spans="1:16" ht="36" x14ac:dyDescent="0.3">
      <c r="A177" s="261">
        <v>6.24</v>
      </c>
      <c r="B177" s="195"/>
      <c r="C177" s="195"/>
      <c r="D177" s="195"/>
      <c r="E177" s="143" t="s">
        <v>177</v>
      </c>
      <c r="F177" s="22" t="s">
        <v>12</v>
      </c>
      <c r="G177" s="5">
        <v>1</v>
      </c>
      <c r="H177" s="5"/>
      <c r="I177" s="216">
        <f>ANEXO1!Z176</f>
        <v>48701.37</v>
      </c>
      <c r="J177" s="107">
        <f t="shared" si="26"/>
        <v>48701.37</v>
      </c>
      <c r="K177" s="207"/>
      <c r="L177" s="205">
        <f>'ANEXO 2'!Q177</f>
        <v>0</v>
      </c>
      <c r="M177" s="206">
        <f t="shared" si="28"/>
        <v>0</v>
      </c>
      <c r="N177" s="250"/>
      <c r="O177" s="203">
        <f t="shared" si="31"/>
        <v>48701.37</v>
      </c>
      <c r="P177" s="251">
        <f t="shared" si="29"/>
        <v>48701.37</v>
      </c>
    </row>
    <row r="178" spans="1:16" ht="18" x14ac:dyDescent="0.3">
      <c r="A178" s="262">
        <v>6.25</v>
      </c>
      <c r="B178" s="195"/>
      <c r="C178" s="195"/>
      <c r="D178" s="195"/>
      <c r="E178" s="143" t="s">
        <v>178</v>
      </c>
      <c r="F178" s="22" t="s">
        <v>16</v>
      </c>
      <c r="G178" s="5">
        <v>1</v>
      </c>
      <c r="H178" s="5"/>
      <c r="I178" s="216">
        <f>ANEXO1!Z177</f>
        <v>18527.939999999999</v>
      </c>
      <c r="J178" s="107">
        <f t="shared" si="26"/>
        <v>18527.939999999999</v>
      </c>
      <c r="K178" s="207"/>
      <c r="L178" s="205">
        <f>'ANEXO 2'!Q178</f>
        <v>0</v>
      </c>
      <c r="M178" s="206">
        <f t="shared" si="28"/>
        <v>0</v>
      </c>
      <c r="N178" s="250"/>
      <c r="O178" s="203">
        <f t="shared" si="31"/>
        <v>18527.939999999999</v>
      </c>
      <c r="P178" s="251">
        <f t="shared" si="29"/>
        <v>18527.939999999999</v>
      </c>
    </row>
    <row r="179" spans="1:16" ht="18" x14ac:dyDescent="0.3">
      <c r="A179" s="262">
        <v>6.26</v>
      </c>
      <c r="B179" s="195"/>
      <c r="C179" s="195"/>
      <c r="D179" s="195"/>
      <c r="E179" s="143" t="s">
        <v>179</v>
      </c>
      <c r="F179" s="22" t="s">
        <v>12</v>
      </c>
      <c r="G179" s="5">
        <v>1</v>
      </c>
      <c r="H179" s="5"/>
      <c r="I179" s="216">
        <f>ANEXO1!Z178</f>
        <v>251223.38</v>
      </c>
      <c r="J179" s="107">
        <f t="shared" si="26"/>
        <v>251223.38</v>
      </c>
      <c r="K179" s="207"/>
      <c r="L179" s="205">
        <f>'ANEXO 2'!Q179</f>
        <v>0</v>
      </c>
      <c r="M179" s="206">
        <f t="shared" si="28"/>
        <v>0</v>
      </c>
      <c r="N179" s="250"/>
      <c r="O179" s="203">
        <f t="shared" si="31"/>
        <v>251223.38</v>
      </c>
      <c r="P179" s="251">
        <f t="shared" si="29"/>
        <v>251223.38</v>
      </c>
    </row>
    <row r="180" spans="1:16" x14ac:dyDescent="0.3">
      <c r="A180" s="445" t="s">
        <v>84</v>
      </c>
      <c r="B180" s="351"/>
      <c r="C180" s="351"/>
      <c r="D180" s="9"/>
      <c r="E180" s="10"/>
      <c r="F180" s="11"/>
      <c r="G180" s="5"/>
      <c r="H180" s="5"/>
      <c r="I180" s="107"/>
      <c r="J180" s="107"/>
      <c r="K180" s="207"/>
      <c r="L180" s="203"/>
      <c r="M180" s="211">
        <f>ROUND(SUM(M154:M179),2)</f>
        <v>1690208.03</v>
      </c>
      <c r="N180" s="250"/>
      <c r="O180" s="203"/>
      <c r="P180" s="254">
        <f>ROUND(SUM(P154:P179),2)</f>
        <v>2420707.2000000002</v>
      </c>
    </row>
    <row r="181" spans="1:16" x14ac:dyDescent="0.3">
      <c r="A181" s="259"/>
      <c r="B181" s="1"/>
      <c r="C181" s="1"/>
      <c r="D181" s="1"/>
      <c r="E181" s="1" t="s">
        <v>180</v>
      </c>
      <c r="F181" s="1"/>
      <c r="G181" s="1"/>
      <c r="H181" s="1"/>
      <c r="I181" s="107"/>
      <c r="J181" s="107"/>
      <c r="K181" s="219"/>
      <c r="L181" s="220"/>
      <c r="M181" s="220"/>
      <c r="N181" s="250"/>
      <c r="O181" s="220"/>
      <c r="P181" s="256"/>
    </row>
    <row r="182" spans="1:16" ht="36" x14ac:dyDescent="0.3">
      <c r="A182" s="258">
        <v>7.1</v>
      </c>
      <c r="B182" s="228"/>
      <c r="C182" s="228"/>
      <c r="D182" s="228"/>
      <c r="E182" s="43" t="s">
        <v>181</v>
      </c>
      <c r="F182" s="22" t="s">
        <v>12</v>
      </c>
      <c r="G182" s="5">
        <v>1</v>
      </c>
      <c r="H182" s="5"/>
      <c r="I182" s="216">
        <f>ANEXO1!Z181</f>
        <v>25585.95</v>
      </c>
      <c r="J182" s="107">
        <f t="shared" si="26"/>
        <v>25585.95</v>
      </c>
      <c r="K182" s="207"/>
      <c r="L182" s="205">
        <f>'ANEXO 2'!Q182</f>
        <v>0</v>
      </c>
      <c r="M182" s="206">
        <f>ROUND((L182*$G182),2)</f>
        <v>0</v>
      </c>
      <c r="N182" s="250"/>
      <c r="O182" s="203">
        <f>I182</f>
        <v>25585.95</v>
      </c>
      <c r="P182" s="251">
        <f>ROUND((O182*$G182),2)</f>
        <v>25585.95</v>
      </c>
    </row>
    <row r="183" spans="1:16" ht="36" x14ac:dyDescent="0.3">
      <c r="A183" s="258">
        <v>7.2</v>
      </c>
      <c r="B183" s="228"/>
      <c r="C183" s="228"/>
      <c r="D183" s="228"/>
      <c r="E183" s="43" t="s">
        <v>182</v>
      </c>
      <c r="F183" s="22" t="s">
        <v>12</v>
      </c>
      <c r="G183" s="5">
        <v>1</v>
      </c>
      <c r="H183" s="5"/>
      <c r="I183" s="216">
        <f>ANEXO1!Z182</f>
        <v>19500</v>
      </c>
      <c r="J183" s="107">
        <f t="shared" si="26"/>
        <v>19500</v>
      </c>
      <c r="K183" s="207"/>
      <c r="L183" s="205">
        <f>'ANEXO 2'!Q183</f>
        <v>0</v>
      </c>
      <c r="M183" s="206">
        <f t="shared" ref="M183:M213" si="32">ROUND((L183*$G183),2)</f>
        <v>0</v>
      </c>
      <c r="N183" s="250"/>
      <c r="O183" s="203">
        <f t="shared" ref="O183:O204" si="33">I183</f>
        <v>19500</v>
      </c>
      <c r="P183" s="251">
        <f t="shared" ref="P183:P213" si="34">ROUND((O183*$G183),2)</f>
        <v>19500</v>
      </c>
    </row>
    <row r="184" spans="1:16" ht="54" x14ac:dyDescent="0.3">
      <c r="A184" s="258">
        <v>7.3</v>
      </c>
      <c r="B184" s="228"/>
      <c r="C184" s="228"/>
      <c r="D184" s="228"/>
      <c r="E184" s="43" t="s">
        <v>183</v>
      </c>
      <c r="F184" s="22" t="s">
        <v>16</v>
      </c>
      <c r="G184" s="5">
        <v>1</v>
      </c>
      <c r="H184" s="5"/>
      <c r="I184" s="216">
        <f>ANEXO1!Z183</f>
        <v>15600</v>
      </c>
      <c r="J184" s="107">
        <f t="shared" si="26"/>
        <v>15600</v>
      </c>
      <c r="K184" s="207"/>
      <c r="L184" s="205">
        <f>'ANEXO 2'!Q184</f>
        <v>0</v>
      </c>
      <c r="M184" s="206">
        <f t="shared" si="32"/>
        <v>0</v>
      </c>
      <c r="N184" s="250"/>
      <c r="O184" s="203">
        <f t="shared" si="33"/>
        <v>15600</v>
      </c>
      <c r="P184" s="251">
        <f t="shared" si="34"/>
        <v>15600</v>
      </c>
    </row>
    <row r="185" spans="1:16" ht="54" x14ac:dyDescent="0.3">
      <c r="A185" s="258">
        <v>7.4</v>
      </c>
      <c r="B185" s="228"/>
      <c r="C185" s="228"/>
      <c r="D185" s="228"/>
      <c r="E185" s="43" t="s">
        <v>184</v>
      </c>
      <c r="F185" s="22" t="s">
        <v>18</v>
      </c>
      <c r="G185" s="5">
        <v>1</v>
      </c>
      <c r="H185" s="5"/>
      <c r="I185" s="216">
        <f>ANEXO1!Z184</f>
        <v>27090.34</v>
      </c>
      <c r="J185" s="107">
        <f t="shared" si="26"/>
        <v>27090.34</v>
      </c>
      <c r="K185" s="207"/>
      <c r="L185" s="205">
        <f>'ANEXO 2'!Q185</f>
        <v>0</v>
      </c>
      <c r="M185" s="206">
        <f t="shared" si="32"/>
        <v>0</v>
      </c>
      <c r="N185" s="250"/>
      <c r="O185" s="203">
        <f t="shared" si="33"/>
        <v>27090.34</v>
      </c>
      <c r="P185" s="251">
        <f t="shared" si="34"/>
        <v>27090.34</v>
      </c>
    </row>
    <row r="186" spans="1:16" ht="54" x14ac:dyDescent="0.3">
      <c r="A186" s="258">
        <v>7.5</v>
      </c>
      <c r="B186" s="228"/>
      <c r="C186" s="228"/>
      <c r="D186" s="228"/>
      <c r="E186" s="43" t="s">
        <v>185</v>
      </c>
      <c r="F186" s="22" t="s">
        <v>186</v>
      </c>
      <c r="G186" s="5">
        <v>1</v>
      </c>
      <c r="H186" s="5"/>
      <c r="I186" s="216">
        <f>ANEXO1!Z185</f>
        <v>15470.41</v>
      </c>
      <c r="J186" s="107">
        <f t="shared" si="26"/>
        <v>15470.41</v>
      </c>
      <c r="K186" s="207"/>
      <c r="L186" s="205">
        <f>'ANEXO 2'!Q186</f>
        <v>0</v>
      </c>
      <c r="M186" s="206">
        <f t="shared" si="32"/>
        <v>0</v>
      </c>
      <c r="N186" s="250"/>
      <c r="O186" s="203">
        <f t="shared" si="33"/>
        <v>15470.41</v>
      </c>
      <c r="P186" s="251">
        <f t="shared" si="34"/>
        <v>15470.41</v>
      </c>
    </row>
    <row r="187" spans="1:16" ht="36" x14ac:dyDescent="0.3">
      <c r="A187" s="258">
        <v>7.6</v>
      </c>
      <c r="B187" s="228"/>
      <c r="C187" s="228"/>
      <c r="D187" s="228"/>
      <c r="E187" s="43" t="s">
        <v>187</v>
      </c>
      <c r="F187" s="22" t="s">
        <v>186</v>
      </c>
      <c r="G187" s="5">
        <v>1</v>
      </c>
      <c r="H187" s="5"/>
      <c r="I187" s="216">
        <f>ANEXO1!Z186</f>
        <v>18200</v>
      </c>
      <c r="J187" s="107">
        <f t="shared" si="26"/>
        <v>18200</v>
      </c>
      <c r="K187" s="207"/>
      <c r="L187" s="205">
        <f>'ANEXO 2'!Q187</f>
        <v>0</v>
      </c>
      <c r="M187" s="206">
        <f t="shared" si="32"/>
        <v>0</v>
      </c>
      <c r="N187" s="250"/>
      <c r="O187" s="203">
        <f t="shared" si="33"/>
        <v>18200</v>
      </c>
      <c r="P187" s="251">
        <f t="shared" si="34"/>
        <v>18200</v>
      </c>
    </row>
    <row r="188" spans="1:16" ht="36" x14ac:dyDescent="0.3">
      <c r="A188" s="258">
        <v>7.7</v>
      </c>
      <c r="B188" s="228"/>
      <c r="C188" s="228"/>
      <c r="D188" s="228"/>
      <c r="E188" s="43" t="s">
        <v>188</v>
      </c>
      <c r="F188" s="22" t="s">
        <v>12</v>
      </c>
      <c r="G188" s="5">
        <v>1</v>
      </c>
      <c r="H188" s="5"/>
      <c r="I188" s="216">
        <f>ANEXO1!Z187</f>
        <v>33629.75</v>
      </c>
      <c r="J188" s="107">
        <f t="shared" si="26"/>
        <v>33629.75</v>
      </c>
      <c r="K188" s="207"/>
      <c r="L188" s="205">
        <f>'ANEXO 2'!Q188</f>
        <v>0</v>
      </c>
      <c r="M188" s="206">
        <f t="shared" si="32"/>
        <v>0</v>
      </c>
      <c r="N188" s="250"/>
      <c r="O188" s="203">
        <f t="shared" si="33"/>
        <v>33629.75</v>
      </c>
      <c r="P188" s="251">
        <f t="shared" si="34"/>
        <v>33629.75</v>
      </c>
    </row>
    <row r="189" spans="1:16" ht="36" x14ac:dyDescent="0.3">
      <c r="A189" s="258">
        <v>7.8</v>
      </c>
      <c r="B189" s="228"/>
      <c r="C189" s="228"/>
      <c r="D189" s="228"/>
      <c r="E189" s="43" t="s">
        <v>189</v>
      </c>
      <c r="F189" s="22" t="s">
        <v>18</v>
      </c>
      <c r="G189" s="5">
        <v>1</v>
      </c>
      <c r="H189" s="5"/>
      <c r="I189" s="216">
        <f>ANEXO1!Z188</f>
        <v>45750.84</v>
      </c>
      <c r="J189" s="107">
        <f t="shared" si="26"/>
        <v>45750.84</v>
      </c>
      <c r="K189" s="207"/>
      <c r="L189" s="205">
        <f>'ANEXO 2'!Q189</f>
        <v>0</v>
      </c>
      <c r="M189" s="206">
        <f t="shared" si="32"/>
        <v>0</v>
      </c>
      <c r="N189" s="250"/>
      <c r="O189" s="203">
        <f t="shared" si="33"/>
        <v>45750.84</v>
      </c>
      <c r="P189" s="251">
        <f t="shared" si="34"/>
        <v>45750.84</v>
      </c>
    </row>
    <row r="190" spans="1:16" ht="36" x14ac:dyDescent="0.3">
      <c r="A190" s="258">
        <v>7.9</v>
      </c>
      <c r="B190" s="228"/>
      <c r="C190" s="228"/>
      <c r="D190" s="228"/>
      <c r="E190" s="43" t="s">
        <v>190</v>
      </c>
      <c r="F190" s="22" t="s">
        <v>186</v>
      </c>
      <c r="G190" s="5">
        <v>1</v>
      </c>
      <c r="H190" s="5"/>
      <c r="I190" s="216">
        <f>ANEXO1!Z189</f>
        <v>43270.5</v>
      </c>
      <c r="J190" s="107">
        <f t="shared" si="26"/>
        <v>43270.5</v>
      </c>
      <c r="K190" s="207"/>
      <c r="L190" s="205">
        <f>'ANEXO 2'!Q190</f>
        <v>0</v>
      </c>
      <c r="M190" s="206">
        <f t="shared" si="32"/>
        <v>0</v>
      </c>
      <c r="N190" s="250"/>
      <c r="O190" s="203">
        <f t="shared" si="33"/>
        <v>43270.5</v>
      </c>
      <c r="P190" s="251">
        <f t="shared" si="34"/>
        <v>43270.5</v>
      </c>
    </row>
    <row r="191" spans="1:16" ht="36" x14ac:dyDescent="0.3">
      <c r="A191" s="253">
        <v>7.1</v>
      </c>
      <c r="B191" s="228"/>
      <c r="C191" s="228"/>
      <c r="D191" s="228"/>
      <c r="E191" s="43" t="s">
        <v>191</v>
      </c>
      <c r="F191" s="22" t="s">
        <v>18</v>
      </c>
      <c r="G191" s="5">
        <v>1</v>
      </c>
      <c r="H191" s="5"/>
      <c r="I191" s="216">
        <f>ANEXO1!Z190</f>
        <v>51924.6</v>
      </c>
      <c r="J191" s="107">
        <f t="shared" si="26"/>
        <v>51924.6</v>
      </c>
      <c r="K191" s="207"/>
      <c r="L191" s="205">
        <f>'ANEXO 2'!Q191</f>
        <v>0</v>
      </c>
      <c r="M191" s="206">
        <f t="shared" si="32"/>
        <v>0</v>
      </c>
      <c r="N191" s="250"/>
      <c r="O191" s="203">
        <f t="shared" si="33"/>
        <v>51924.6</v>
      </c>
      <c r="P191" s="251">
        <f t="shared" si="34"/>
        <v>51924.6</v>
      </c>
    </row>
    <row r="192" spans="1:16" ht="18" x14ac:dyDescent="0.3">
      <c r="A192" s="258">
        <v>7.11</v>
      </c>
      <c r="B192" s="228"/>
      <c r="C192" s="228"/>
      <c r="D192" s="228"/>
      <c r="E192" s="43" t="s">
        <v>192</v>
      </c>
      <c r="F192" s="22" t="s">
        <v>18</v>
      </c>
      <c r="G192" s="5">
        <v>1</v>
      </c>
      <c r="H192" s="5"/>
      <c r="I192" s="216">
        <f>ANEXO1!Z191</f>
        <v>12281.59</v>
      </c>
      <c r="J192" s="107">
        <f t="shared" si="26"/>
        <v>12281.59</v>
      </c>
      <c r="K192" s="207"/>
      <c r="L192" s="205">
        <f>'ANEXO 2'!Q192</f>
        <v>0</v>
      </c>
      <c r="M192" s="206">
        <f t="shared" si="32"/>
        <v>0</v>
      </c>
      <c r="N192" s="250"/>
      <c r="O192" s="203">
        <f t="shared" si="33"/>
        <v>12281.59</v>
      </c>
      <c r="P192" s="251">
        <f t="shared" si="34"/>
        <v>12281.59</v>
      </c>
    </row>
    <row r="193" spans="1:16" ht="18" x14ac:dyDescent="0.3">
      <c r="A193" s="258">
        <v>7.12</v>
      </c>
      <c r="B193" s="228"/>
      <c r="C193" s="228"/>
      <c r="D193" s="228"/>
      <c r="E193" s="43" t="s">
        <v>193</v>
      </c>
      <c r="F193" s="22" t="s">
        <v>18</v>
      </c>
      <c r="G193" s="5">
        <v>1</v>
      </c>
      <c r="H193" s="5"/>
      <c r="I193" s="216">
        <f>ANEXO1!Z192</f>
        <v>335806.25</v>
      </c>
      <c r="J193" s="107">
        <f t="shared" si="26"/>
        <v>335806.25</v>
      </c>
      <c r="K193" s="207"/>
      <c r="L193" s="205">
        <f>'ANEXO 2'!Q193</f>
        <v>0</v>
      </c>
      <c r="M193" s="206">
        <f t="shared" si="32"/>
        <v>0</v>
      </c>
      <c r="N193" s="250"/>
      <c r="O193" s="203">
        <f t="shared" si="33"/>
        <v>335806.25</v>
      </c>
      <c r="P193" s="251">
        <f t="shared" si="34"/>
        <v>335806.25</v>
      </c>
    </row>
    <row r="194" spans="1:16" ht="18" x14ac:dyDescent="0.3">
      <c r="A194" s="258">
        <v>7.13</v>
      </c>
      <c r="B194" s="228"/>
      <c r="C194" s="228"/>
      <c r="D194" s="228"/>
      <c r="E194" s="43" t="s">
        <v>194</v>
      </c>
      <c r="F194" s="22" t="s">
        <v>12</v>
      </c>
      <c r="G194" s="5">
        <v>1</v>
      </c>
      <c r="H194" s="5"/>
      <c r="I194" s="216">
        <f>ANEXO1!Z193</f>
        <v>29761.95</v>
      </c>
      <c r="J194" s="107">
        <f t="shared" si="26"/>
        <v>29761.95</v>
      </c>
      <c r="K194" s="207"/>
      <c r="L194" s="205">
        <f>'ANEXO 2'!Q194</f>
        <v>0</v>
      </c>
      <c r="M194" s="206">
        <f t="shared" si="32"/>
        <v>0</v>
      </c>
      <c r="N194" s="250"/>
      <c r="O194" s="203">
        <f t="shared" si="33"/>
        <v>29761.95</v>
      </c>
      <c r="P194" s="251">
        <f t="shared" si="34"/>
        <v>29761.95</v>
      </c>
    </row>
    <row r="195" spans="1:16" ht="38.25" customHeight="1" x14ac:dyDescent="0.3">
      <c r="A195" s="258">
        <v>7.14</v>
      </c>
      <c r="B195" s="228"/>
      <c r="C195" s="228"/>
      <c r="D195" s="228"/>
      <c r="E195" s="43" t="s">
        <v>195</v>
      </c>
      <c r="F195" s="22" t="s">
        <v>12</v>
      </c>
      <c r="G195" s="5">
        <v>1</v>
      </c>
      <c r="H195" s="5"/>
      <c r="I195" s="216">
        <f>ANEXO1!Z194</f>
        <v>16958.990000000002</v>
      </c>
      <c r="J195" s="107">
        <f t="shared" si="26"/>
        <v>16958.990000000002</v>
      </c>
      <c r="K195" s="207"/>
      <c r="L195" s="205">
        <f>'ANEXO 2'!Q195</f>
        <v>0</v>
      </c>
      <c r="M195" s="206">
        <f t="shared" si="32"/>
        <v>0</v>
      </c>
      <c r="N195" s="250"/>
      <c r="O195" s="203">
        <f t="shared" si="33"/>
        <v>16958.990000000002</v>
      </c>
      <c r="P195" s="251">
        <f t="shared" si="34"/>
        <v>16958.990000000002</v>
      </c>
    </row>
    <row r="196" spans="1:16" ht="18" x14ac:dyDescent="0.3">
      <c r="A196" s="258">
        <v>7.15</v>
      </c>
      <c r="B196" s="228"/>
      <c r="C196" s="228"/>
      <c r="D196" s="228"/>
      <c r="E196" s="43" t="s">
        <v>196</v>
      </c>
      <c r="F196" s="22" t="s">
        <v>12</v>
      </c>
      <c r="G196" s="5">
        <v>1</v>
      </c>
      <c r="H196" s="5"/>
      <c r="I196" s="216">
        <f>ANEXO1!Z195</f>
        <v>49400</v>
      </c>
      <c r="J196" s="107">
        <f t="shared" si="26"/>
        <v>49400</v>
      </c>
      <c r="K196" s="207"/>
      <c r="L196" s="205">
        <f>'ANEXO 2'!Q196</f>
        <v>0</v>
      </c>
      <c r="M196" s="206">
        <f t="shared" si="32"/>
        <v>0</v>
      </c>
      <c r="N196" s="250"/>
      <c r="O196" s="203">
        <f t="shared" si="33"/>
        <v>49400</v>
      </c>
      <c r="P196" s="251">
        <f t="shared" si="34"/>
        <v>49400</v>
      </c>
    </row>
    <row r="197" spans="1:16" ht="18" x14ac:dyDescent="0.3">
      <c r="A197" s="258">
        <v>7.16</v>
      </c>
      <c r="B197" s="228"/>
      <c r="C197" s="228"/>
      <c r="D197" s="228"/>
      <c r="E197" s="43" t="s">
        <v>197</v>
      </c>
      <c r="F197" s="22" t="s">
        <v>12</v>
      </c>
      <c r="G197" s="5">
        <v>1</v>
      </c>
      <c r="H197" s="5"/>
      <c r="I197" s="216">
        <f>ANEXO1!Z196</f>
        <v>26000</v>
      </c>
      <c r="J197" s="107">
        <f t="shared" si="26"/>
        <v>26000</v>
      </c>
      <c r="K197" s="207"/>
      <c r="L197" s="205">
        <f>'ANEXO 2'!Q197</f>
        <v>0</v>
      </c>
      <c r="M197" s="206">
        <f t="shared" si="32"/>
        <v>0</v>
      </c>
      <c r="N197" s="250"/>
      <c r="O197" s="203">
        <f t="shared" si="33"/>
        <v>26000</v>
      </c>
      <c r="P197" s="251">
        <f t="shared" si="34"/>
        <v>26000</v>
      </c>
    </row>
    <row r="198" spans="1:16" ht="36" x14ac:dyDescent="0.3">
      <c r="A198" s="258">
        <v>7.17</v>
      </c>
      <c r="B198" s="228"/>
      <c r="C198" s="228"/>
      <c r="D198" s="228"/>
      <c r="E198" s="43" t="s">
        <v>198</v>
      </c>
      <c r="F198" s="22" t="s">
        <v>12</v>
      </c>
      <c r="G198" s="5">
        <v>1</v>
      </c>
      <c r="H198" s="5"/>
      <c r="I198" s="216">
        <f>ANEXO1!Z197</f>
        <v>25417.279999999999</v>
      </c>
      <c r="J198" s="107">
        <f t="shared" si="26"/>
        <v>25417.279999999999</v>
      </c>
      <c r="K198" s="207"/>
      <c r="L198" s="205">
        <f>'ANEXO 2'!Q198</f>
        <v>0</v>
      </c>
      <c r="M198" s="206">
        <f t="shared" si="32"/>
        <v>0</v>
      </c>
      <c r="N198" s="250"/>
      <c r="O198" s="203">
        <f t="shared" si="33"/>
        <v>25417.279999999999</v>
      </c>
      <c r="P198" s="251">
        <f t="shared" si="34"/>
        <v>25417.279999999999</v>
      </c>
    </row>
    <row r="199" spans="1:16" ht="18" x14ac:dyDescent="0.3">
      <c r="A199" s="258">
        <v>7.18</v>
      </c>
      <c r="B199" s="228"/>
      <c r="C199" s="228"/>
      <c r="D199" s="228"/>
      <c r="E199" s="43" t="s">
        <v>199</v>
      </c>
      <c r="F199" s="22" t="s">
        <v>12</v>
      </c>
      <c r="G199" s="5">
        <v>1</v>
      </c>
      <c r="H199" s="5"/>
      <c r="I199" s="216">
        <f>ANEXO1!Z198</f>
        <v>40043.07</v>
      </c>
      <c r="J199" s="107">
        <f t="shared" si="26"/>
        <v>40043.07</v>
      </c>
      <c r="K199" s="207"/>
      <c r="L199" s="205">
        <f>'ANEXO 2'!Q199</f>
        <v>0</v>
      </c>
      <c r="M199" s="206">
        <f t="shared" si="32"/>
        <v>0</v>
      </c>
      <c r="N199" s="250"/>
      <c r="O199" s="203">
        <f t="shared" si="33"/>
        <v>40043.07</v>
      </c>
      <c r="P199" s="251">
        <f t="shared" si="34"/>
        <v>40043.07</v>
      </c>
    </row>
    <row r="200" spans="1:16" ht="18" x14ac:dyDescent="0.3">
      <c r="A200" s="258">
        <v>7.19</v>
      </c>
      <c r="B200" s="228"/>
      <c r="C200" s="228"/>
      <c r="D200" s="228"/>
      <c r="E200" s="43" t="s">
        <v>200</v>
      </c>
      <c r="F200" s="22" t="s">
        <v>16</v>
      </c>
      <c r="G200" s="5">
        <v>1</v>
      </c>
      <c r="H200" s="5"/>
      <c r="I200" s="216">
        <f>ANEXO1!Z199</f>
        <v>12037.39</v>
      </c>
      <c r="J200" s="107">
        <f t="shared" si="26"/>
        <v>12037.39</v>
      </c>
      <c r="K200" s="207"/>
      <c r="L200" s="205">
        <f>'ANEXO 2'!Q200</f>
        <v>0</v>
      </c>
      <c r="M200" s="206">
        <f t="shared" si="32"/>
        <v>0</v>
      </c>
      <c r="N200" s="250"/>
      <c r="O200" s="203">
        <f t="shared" si="33"/>
        <v>12037.39</v>
      </c>
      <c r="P200" s="251">
        <f t="shared" si="34"/>
        <v>12037.39</v>
      </c>
    </row>
    <row r="201" spans="1:16" ht="18" x14ac:dyDescent="0.3">
      <c r="A201" s="258">
        <v>7.2</v>
      </c>
      <c r="B201" s="228"/>
      <c r="C201" s="228"/>
      <c r="D201" s="228"/>
      <c r="E201" s="43" t="s">
        <v>201</v>
      </c>
      <c r="F201" s="22" t="s">
        <v>16</v>
      </c>
      <c r="G201" s="5">
        <v>1</v>
      </c>
      <c r="H201" s="5"/>
      <c r="I201" s="216">
        <f>ANEXO1!Z200</f>
        <v>10552.58</v>
      </c>
      <c r="J201" s="107">
        <f t="shared" si="26"/>
        <v>10552.58</v>
      </c>
      <c r="K201" s="207"/>
      <c r="L201" s="205">
        <f>'ANEXO 2'!Q201</f>
        <v>0</v>
      </c>
      <c r="M201" s="206">
        <f t="shared" si="32"/>
        <v>0</v>
      </c>
      <c r="N201" s="250"/>
      <c r="O201" s="203">
        <f t="shared" si="33"/>
        <v>10552.58</v>
      </c>
      <c r="P201" s="251">
        <f t="shared" si="34"/>
        <v>10552.58</v>
      </c>
    </row>
    <row r="202" spans="1:16" ht="36" x14ac:dyDescent="0.3">
      <c r="A202" s="258">
        <v>7.21</v>
      </c>
      <c r="B202" s="228"/>
      <c r="C202" s="228"/>
      <c r="D202" s="228"/>
      <c r="E202" s="43" t="s">
        <v>202</v>
      </c>
      <c r="F202" s="22" t="s">
        <v>16</v>
      </c>
      <c r="G202" s="5">
        <v>1</v>
      </c>
      <c r="H202" s="5"/>
      <c r="I202" s="216">
        <f>ANEXO1!Z201</f>
        <v>53097.06</v>
      </c>
      <c r="J202" s="107">
        <f t="shared" si="26"/>
        <v>53097.06</v>
      </c>
      <c r="K202" s="207"/>
      <c r="L202" s="205">
        <f>'ANEXO 2'!Q202</f>
        <v>0</v>
      </c>
      <c r="M202" s="206">
        <f t="shared" si="32"/>
        <v>0</v>
      </c>
      <c r="N202" s="250"/>
      <c r="O202" s="203">
        <f t="shared" si="33"/>
        <v>53097.06</v>
      </c>
      <c r="P202" s="251">
        <f t="shared" si="34"/>
        <v>53097.06</v>
      </c>
    </row>
    <row r="203" spans="1:16" ht="36" x14ac:dyDescent="0.3">
      <c r="A203" s="258">
        <v>7.22</v>
      </c>
      <c r="B203" s="228"/>
      <c r="C203" s="228"/>
      <c r="D203" s="228"/>
      <c r="E203" s="43" t="s">
        <v>203</v>
      </c>
      <c r="F203" s="22" t="s">
        <v>12</v>
      </c>
      <c r="G203" s="5">
        <v>1</v>
      </c>
      <c r="H203" s="5"/>
      <c r="I203" s="216">
        <f>ANEXO1!Z202</f>
        <v>42645.37</v>
      </c>
      <c r="J203" s="107">
        <f t="shared" si="26"/>
        <v>42645.37</v>
      </c>
      <c r="K203" s="207"/>
      <c r="L203" s="205">
        <f>'ANEXO 2'!Q203</f>
        <v>0</v>
      </c>
      <c r="M203" s="206">
        <f t="shared" si="32"/>
        <v>0</v>
      </c>
      <c r="N203" s="250"/>
      <c r="O203" s="203">
        <f t="shared" si="33"/>
        <v>42645.37</v>
      </c>
      <c r="P203" s="251">
        <f t="shared" si="34"/>
        <v>42645.37</v>
      </c>
    </row>
    <row r="204" spans="1:16" ht="54" x14ac:dyDescent="0.3">
      <c r="A204" s="258">
        <v>7.23</v>
      </c>
      <c r="B204" s="228"/>
      <c r="C204" s="228"/>
      <c r="D204" s="228"/>
      <c r="E204" s="43" t="s">
        <v>204</v>
      </c>
      <c r="F204" s="22" t="s">
        <v>12</v>
      </c>
      <c r="G204" s="5">
        <v>1</v>
      </c>
      <c r="H204" s="5"/>
      <c r="I204" s="216">
        <f>ANEXO1!Z203</f>
        <v>71500</v>
      </c>
      <c r="J204" s="107">
        <f t="shared" ref="J204:J267" si="35">I204</f>
        <v>71500</v>
      </c>
      <c r="K204" s="207"/>
      <c r="L204" s="205">
        <f>'ANEXO 2'!Q204</f>
        <v>0</v>
      </c>
      <c r="M204" s="206">
        <f t="shared" si="32"/>
        <v>0</v>
      </c>
      <c r="N204" s="250"/>
      <c r="O204" s="203">
        <f t="shared" si="33"/>
        <v>71500</v>
      </c>
      <c r="P204" s="251">
        <f t="shared" si="34"/>
        <v>71500</v>
      </c>
    </row>
    <row r="205" spans="1:16" ht="18" x14ac:dyDescent="0.3">
      <c r="A205" s="258">
        <v>7.24</v>
      </c>
      <c r="B205" s="228"/>
      <c r="C205" s="228"/>
      <c r="D205" s="228"/>
      <c r="E205" s="43" t="s">
        <v>205</v>
      </c>
      <c r="F205" s="22" t="s">
        <v>12</v>
      </c>
      <c r="G205" s="5">
        <v>1</v>
      </c>
      <c r="H205" s="5"/>
      <c r="I205" s="214">
        <f>ANEXO1!Z204</f>
        <v>85209.5</v>
      </c>
      <c r="J205" s="107">
        <f t="shared" si="35"/>
        <v>85209.5</v>
      </c>
      <c r="K205" s="207"/>
      <c r="L205" s="203">
        <f>'ANEXO 2'!Q205</f>
        <v>110249.76</v>
      </c>
      <c r="M205" s="204">
        <f t="shared" si="32"/>
        <v>110249.76</v>
      </c>
      <c r="N205" s="250"/>
      <c r="O205" s="203">
        <f>I205</f>
        <v>85209.5</v>
      </c>
      <c r="P205" s="251">
        <f t="shared" si="34"/>
        <v>85209.5</v>
      </c>
    </row>
    <row r="206" spans="1:16" ht="18" x14ac:dyDescent="0.3">
      <c r="A206" s="258">
        <v>7.25</v>
      </c>
      <c r="B206" s="228"/>
      <c r="C206" s="228"/>
      <c r="D206" s="228"/>
      <c r="E206" s="43" t="s">
        <v>206</v>
      </c>
      <c r="F206" s="22" t="s">
        <v>12</v>
      </c>
      <c r="G206" s="5">
        <v>1</v>
      </c>
      <c r="H206" s="5"/>
      <c r="I206" s="214">
        <f>ANEXO1!Z205</f>
        <v>99691.38</v>
      </c>
      <c r="J206" s="107">
        <f t="shared" si="35"/>
        <v>99691.38</v>
      </c>
      <c r="K206" s="207"/>
      <c r="L206" s="203">
        <f>'ANEXO 2'!Q206</f>
        <v>134990.31</v>
      </c>
      <c r="M206" s="204">
        <f t="shared" si="32"/>
        <v>134990.31</v>
      </c>
      <c r="N206" s="250"/>
      <c r="O206" s="203">
        <f>I206</f>
        <v>99691.38</v>
      </c>
      <c r="P206" s="251">
        <f t="shared" si="34"/>
        <v>99691.38</v>
      </c>
    </row>
    <row r="207" spans="1:16" ht="18" x14ac:dyDescent="0.3">
      <c r="A207" s="258">
        <v>7.26</v>
      </c>
      <c r="B207" s="228"/>
      <c r="C207" s="228"/>
      <c r="D207" s="228"/>
      <c r="E207" s="43" t="s">
        <v>207</v>
      </c>
      <c r="F207" s="22" t="s">
        <v>12</v>
      </c>
      <c r="G207" s="5">
        <v>1</v>
      </c>
      <c r="H207" s="5"/>
      <c r="I207" s="217">
        <f>ANEXO1!Z206</f>
        <v>123664.82</v>
      </c>
      <c r="J207" s="107">
        <f t="shared" si="35"/>
        <v>123664.82</v>
      </c>
      <c r="K207" s="207"/>
      <c r="L207" s="203">
        <f>'ANEXO 2'!Q207</f>
        <v>87230.37</v>
      </c>
      <c r="M207" s="204">
        <f t="shared" si="32"/>
        <v>87230.37</v>
      </c>
      <c r="N207" s="250"/>
      <c r="O207" s="203">
        <f>ROUND(AVERAGE(I207,L207),2)</f>
        <v>105447.6</v>
      </c>
      <c r="P207" s="251">
        <f t="shared" si="34"/>
        <v>105447.6</v>
      </c>
    </row>
    <row r="208" spans="1:16" ht="18" x14ac:dyDescent="0.3">
      <c r="A208" s="258">
        <v>7.27</v>
      </c>
      <c r="B208" s="228"/>
      <c r="C208" s="228"/>
      <c r="D208" s="228"/>
      <c r="E208" s="43" t="s">
        <v>208</v>
      </c>
      <c r="F208" s="22" t="s">
        <v>16</v>
      </c>
      <c r="G208" s="5">
        <v>1</v>
      </c>
      <c r="H208" s="5"/>
      <c r="I208" s="214">
        <f>ANEXO1!Z207</f>
        <v>84500</v>
      </c>
      <c r="J208" s="107">
        <f t="shared" si="35"/>
        <v>84500</v>
      </c>
      <c r="K208" s="207"/>
      <c r="L208" s="203">
        <f>'ANEXO 2'!Q208</f>
        <v>87230.37</v>
      </c>
      <c r="M208" s="204">
        <f t="shared" si="32"/>
        <v>87230.37</v>
      </c>
      <c r="N208" s="250"/>
      <c r="O208" s="203">
        <f>I208</f>
        <v>84500</v>
      </c>
      <c r="P208" s="251">
        <f t="shared" si="34"/>
        <v>84500</v>
      </c>
    </row>
    <row r="209" spans="1:16" ht="36" x14ac:dyDescent="0.3">
      <c r="A209" s="258">
        <v>7.28</v>
      </c>
      <c r="B209" s="228"/>
      <c r="C209" s="228"/>
      <c r="D209" s="228"/>
      <c r="E209" s="43" t="s">
        <v>209</v>
      </c>
      <c r="F209" s="22" t="s">
        <v>16</v>
      </c>
      <c r="G209" s="5">
        <v>1</v>
      </c>
      <c r="H209" s="5"/>
      <c r="I209" s="214">
        <f>ANEXO1!Z208</f>
        <v>101462.19</v>
      </c>
      <c r="J209" s="107">
        <f t="shared" si="35"/>
        <v>101462.19</v>
      </c>
      <c r="K209" s="207"/>
      <c r="L209" s="203">
        <f>'ANEXO 2'!Q209</f>
        <v>149340.65</v>
      </c>
      <c r="M209" s="204">
        <f t="shared" si="32"/>
        <v>149340.65</v>
      </c>
      <c r="N209" s="250"/>
      <c r="O209" s="203">
        <f>I209</f>
        <v>101462.19</v>
      </c>
      <c r="P209" s="251">
        <f t="shared" si="34"/>
        <v>101462.19</v>
      </c>
    </row>
    <row r="210" spans="1:16" ht="18" x14ac:dyDescent="0.3">
      <c r="A210" s="258">
        <v>7.29</v>
      </c>
      <c r="B210" s="228"/>
      <c r="C210" s="228"/>
      <c r="D210" s="228"/>
      <c r="E210" s="43" t="s">
        <v>210</v>
      </c>
      <c r="F210" s="22" t="s">
        <v>12</v>
      </c>
      <c r="G210" s="5">
        <v>1</v>
      </c>
      <c r="H210" s="5"/>
      <c r="I210" s="216">
        <f>ANEXO1!Z209</f>
        <v>191626.5</v>
      </c>
      <c r="J210" s="107">
        <f t="shared" si="35"/>
        <v>191626.5</v>
      </c>
      <c r="K210" s="207"/>
      <c r="L210" s="205">
        <f>'ANEXO 2'!Q210</f>
        <v>0</v>
      </c>
      <c r="M210" s="206">
        <f t="shared" si="32"/>
        <v>0</v>
      </c>
      <c r="N210" s="250"/>
      <c r="O210" s="203">
        <f>I210</f>
        <v>191626.5</v>
      </c>
      <c r="P210" s="251">
        <f t="shared" si="34"/>
        <v>191626.5</v>
      </c>
    </row>
    <row r="211" spans="1:16" ht="18" x14ac:dyDescent="0.3">
      <c r="A211" s="253">
        <v>7.3</v>
      </c>
      <c r="B211" s="228"/>
      <c r="C211" s="228"/>
      <c r="D211" s="228"/>
      <c r="E211" s="43" t="s">
        <v>211</v>
      </c>
      <c r="F211" s="22" t="s">
        <v>12</v>
      </c>
      <c r="G211" s="5">
        <v>1</v>
      </c>
      <c r="H211" s="5"/>
      <c r="I211" s="214">
        <f>ANEXO1!Z210</f>
        <v>149538.66</v>
      </c>
      <c r="J211" s="107">
        <f t="shared" si="35"/>
        <v>149538.66</v>
      </c>
      <c r="K211" s="207"/>
      <c r="L211" s="203">
        <f>'ANEXO 2'!Q211</f>
        <v>166538.99</v>
      </c>
      <c r="M211" s="204">
        <f t="shared" si="32"/>
        <v>166538.99</v>
      </c>
      <c r="N211" s="250"/>
      <c r="O211" s="203">
        <f>I211</f>
        <v>149538.66</v>
      </c>
      <c r="P211" s="251">
        <f t="shared" si="34"/>
        <v>149538.66</v>
      </c>
    </row>
    <row r="212" spans="1:16" ht="27" customHeight="1" x14ac:dyDescent="0.3">
      <c r="A212" s="258">
        <v>7.31</v>
      </c>
      <c r="B212" s="228"/>
      <c r="C212" s="228"/>
      <c r="D212" s="228"/>
      <c r="E212" s="43" t="s">
        <v>212</v>
      </c>
      <c r="F212" s="22" t="s">
        <v>12</v>
      </c>
      <c r="G212" s="5">
        <v>1</v>
      </c>
      <c r="H212" s="5"/>
      <c r="I212" s="216">
        <f>ANEXO1!Z211</f>
        <v>92737.13</v>
      </c>
      <c r="J212" s="107">
        <f t="shared" si="35"/>
        <v>92737.13</v>
      </c>
      <c r="K212" s="207"/>
      <c r="L212" s="205">
        <f>'ANEXO 2'!Q212</f>
        <v>0</v>
      </c>
      <c r="M212" s="206">
        <f t="shared" si="32"/>
        <v>0</v>
      </c>
      <c r="N212" s="250"/>
      <c r="O212" s="203">
        <f t="shared" ref="O212:O213" si="36">I212</f>
        <v>92737.13</v>
      </c>
      <c r="P212" s="251">
        <f t="shared" si="34"/>
        <v>92737.13</v>
      </c>
    </row>
    <row r="213" spans="1:16" ht="39.75" customHeight="1" x14ac:dyDescent="0.3">
      <c r="A213" s="258">
        <v>7.32</v>
      </c>
      <c r="B213" s="228"/>
      <c r="C213" s="228"/>
      <c r="D213" s="228"/>
      <c r="E213" s="43" t="s">
        <v>213</v>
      </c>
      <c r="F213" s="22" t="s">
        <v>12</v>
      </c>
      <c r="G213" s="5">
        <v>1</v>
      </c>
      <c r="H213" s="5"/>
      <c r="I213" s="216">
        <f>ANEXO1!Z212</f>
        <v>312000</v>
      </c>
      <c r="J213" s="107">
        <f t="shared" si="35"/>
        <v>312000</v>
      </c>
      <c r="K213" s="207"/>
      <c r="L213" s="205">
        <f>'ANEXO 2'!Q213</f>
        <v>0</v>
      </c>
      <c r="M213" s="206">
        <f t="shared" si="32"/>
        <v>0</v>
      </c>
      <c r="N213" s="250"/>
      <c r="O213" s="203">
        <f t="shared" si="36"/>
        <v>312000</v>
      </c>
      <c r="P213" s="251">
        <f t="shared" si="34"/>
        <v>312000</v>
      </c>
    </row>
    <row r="214" spans="1:16" x14ac:dyDescent="0.3">
      <c r="A214" s="445" t="s">
        <v>84</v>
      </c>
      <c r="B214" s="351"/>
      <c r="C214" s="351"/>
      <c r="D214" s="9"/>
      <c r="E214" s="10"/>
      <c r="F214" s="11"/>
      <c r="G214" s="5"/>
      <c r="H214" s="5"/>
      <c r="I214" s="107"/>
      <c r="J214" s="107"/>
      <c r="K214" s="207"/>
      <c r="L214" s="203"/>
      <c r="M214" s="211">
        <f>ROUND(SUM(M182:M213),2)</f>
        <v>735580.45</v>
      </c>
      <c r="N214" s="250"/>
      <c r="O214" s="203"/>
      <c r="P214" s="254">
        <f>ROUND(SUM(P182:P213),2)</f>
        <v>2243736.88</v>
      </c>
    </row>
    <row r="215" spans="1:16" x14ac:dyDescent="0.3">
      <c r="A215" s="259"/>
      <c r="B215" s="1"/>
      <c r="C215" s="1"/>
      <c r="D215" s="1"/>
      <c r="E215" s="1" t="s">
        <v>214</v>
      </c>
      <c r="F215" s="1"/>
      <c r="G215" s="1"/>
      <c r="H215" s="1"/>
      <c r="I215" s="107"/>
      <c r="J215" s="107"/>
      <c r="K215" s="219"/>
      <c r="L215" s="203"/>
      <c r="M215" s="220"/>
      <c r="N215" s="250"/>
      <c r="O215" s="203"/>
      <c r="P215" s="256"/>
    </row>
    <row r="216" spans="1:16" x14ac:dyDescent="0.3">
      <c r="A216" s="263"/>
      <c r="B216" s="24"/>
      <c r="C216" s="24"/>
      <c r="D216" s="24"/>
      <c r="E216" s="24" t="s">
        <v>10</v>
      </c>
      <c r="F216" s="24"/>
      <c r="G216" s="24"/>
      <c r="H216" s="24"/>
      <c r="I216" s="107"/>
      <c r="J216" s="107"/>
      <c r="K216" s="219"/>
      <c r="L216" s="203"/>
      <c r="M216" s="221"/>
      <c r="N216" s="250"/>
      <c r="O216" s="203"/>
      <c r="P216" s="264"/>
    </row>
    <row r="217" spans="1:16" ht="54" x14ac:dyDescent="0.3">
      <c r="A217" s="258">
        <v>8.1</v>
      </c>
      <c r="B217" s="228"/>
      <c r="C217" s="228"/>
      <c r="D217" s="228"/>
      <c r="E217" s="152" t="s">
        <v>215</v>
      </c>
      <c r="F217" s="228" t="s">
        <v>18</v>
      </c>
      <c r="G217" s="5">
        <v>1</v>
      </c>
      <c r="H217" s="5"/>
      <c r="I217" s="216">
        <f>ANEXO1!Z216</f>
        <v>5934240</v>
      </c>
      <c r="J217" s="107">
        <f t="shared" si="35"/>
        <v>5934240</v>
      </c>
      <c r="K217" s="207"/>
      <c r="L217" s="205">
        <f>'ANEXO 2'!Q217</f>
        <v>0</v>
      </c>
      <c r="M217" s="206">
        <f>ROUND((L217*$G217),2)</f>
        <v>0</v>
      </c>
      <c r="N217" s="250"/>
      <c r="O217" s="203">
        <f>I217</f>
        <v>5934240</v>
      </c>
      <c r="P217" s="251">
        <f>ROUND((O217*$G217),2)</f>
        <v>5934240</v>
      </c>
    </row>
    <row r="218" spans="1:16" ht="54" x14ac:dyDescent="0.3">
      <c r="A218" s="258">
        <v>8.1999999999999993</v>
      </c>
      <c r="B218" s="228"/>
      <c r="C218" s="228"/>
      <c r="D218" s="228"/>
      <c r="E218" s="152" t="s">
        <v>216</v>
      </c>
      <c r="F218" s="228" t="s">
        <v>18</v>
      </c>
      <c r="G218" s="5">
        <v>1</v>
      </c>
      <c r="H218" s="5"/>
      <c r="I218" s="216">
        <f>ANEXO1!Z217</f>
        <v>8060000</v>
      </c>
      <c r="J218" s="107">
        <f t="shared" si="35"/>
        <v>8060000</v>
      </c>
      <c r="K218" s="207"/>
      <c r="L218" s="205">
        <f>'ANEXO 2'!Q218</f>
        <v>0</v>
      </c>
      <c r="M218" s="206">
        <f t="shared" ref="M218:M219" si="37">ROUND((L218*$G218),2)</f>
        <v>0</v>
      </c>
      <c r="N218" s="250"/>
      <c r="O218" s="203">
        <f t="shared" ref="O218:O219" si="38">I218</f>
        <v>8060000</v>
      </c>
      <c r="P218" s="251">
        <f t="shared" ref="P218:P219" si="39">ROUND((O218*$G218),2)</f>
        <v>8060000</v>
      </c>
    </row>
    <row r="219" spans="1:16" ht="126" x14ac:dyDescent="0.3">
      <c r="A219" s="258">
        <v>8.3000000000000007</v>
      </c>
      <c r="B219" s="228"/>
      <c r="C219" s="228"/>
      <c r="D219" s="228"/>
      <c r="E219" s="152" t="s">
        <v>217</v>
      </c>
      <c r="F219" s="228" t="s">
        <v>18</v>
      </c>
      <c r="G219" s="5">
        <v>1</v>
      </c>
      <c r="H219" s="5"/>
      <c r="I219" s="216">
        <f>ANEXO1!Z218</f>
        <v>3904485</v>
      </c>
      <c r="J219" s="107">
        <f t="shared" si="35"/>
        <v>3904485</v>
      </c>
      <c r="K219" s="207"/>
      <c r="L219" s="205">
        <f>'ANEXO 2'!Q219</f>
        <v>0</v>
      </c>
      <c r="M219" s="206">
        <f t="shared" si="37"/>
        <v>0</v>
      </c>
      <c r="N219" s="250"/>
      <c r="O219" s="203">
        <f t="shared" si="38"/>
        <v>3904485</v>
      </c>
      <c r="P219" s="251">
        <f t="shared" si="39"/>
        <v>3904485</v>
      </c>
    </row>
    <row r="220" spans="1:16" x14ac:dyDescent="0.3">
      <c r="A220" s="263"/>
      <c r="B220" s="24"/>
      <c r="C220" s="24"/>
      <c r="D220" s="24"/>
      <c r="E220" s="24"/>
      <c r="F220" s="24"/>
      <c r="G220" s="27"/>
      <c r="H220" s="27"/>
      <c r="I220" s="107"/>
      <c r="J220" s="107"/>
      <c r="K220" s="219"/>
      <c r="L220" s="203"/>
      <c r="M220" s="222"/>
      <c r="N220" s="250"/>
      <c r="O220" s="203"/>
      <c r="P220" s="265"/>
    </row>
    <row r="221" spans="1:16" ht="18" x14ac:dyDescent="0.3">
      <c r="A221" s="261"/>
      <c r="B221" s="83"/>
      <c r="C221" s="153"/>
      <c r="D221" s="153"/>
      <c r="E221" s="153" t="s">
        <v>218</v>
      </c>
      <c r="F221" s="228"/>
      <c r="G221" s="5"/>
      <c r="H221" s="5"/>
      <c r="I221" s="107"/>
      <c r="J221" s="107"/>
      <c r="K221" s="207"/>
      <c r="L221" s="203"/>
      <c r="M221" s="204"/>
      <c r="N221" s="250"/>
      <c r="O221" s="203"/>
      <c r="P221" s="251"/>
    </row>
    <row r="222" spans="1:16" ht="18" x14ac:dyDescent="0.3">
      <c r="A222" s="261"/>
      <c r="B222" s="370" t="s">
        <v>219</v>
      </c>
      <c r="C222" s="370"/>
      <c r="D222" s="371"/>
      <c r="E222" s="371"/>
      <c r="F222" s="371"/>
      <c r="G222" s="5"/>
      <c r="H222" s="5"/>
      <c r="I222" s="107"/>
      <c r="J222" s="107"/>
      <c r="K222" s="207"/>
      <c r="L222" s="203"/>
      <c r="M222" s="204"/>
      <c r="N222" s="250"/>
      <c r="O222" s="203"/>
      <c r="P222" s="251"/>
    </row>
    <row r="223" spans="1:16" x14ac:dyDescent="0.3">
      <c r="A223" s="258"/>
      <c r="B223" s="154"/>
      <c r="C223" s="372"/>
      <c r="D223" s="371"/>
      <c r="E223" s="371"/>
      <c r="F223" s="228"/>
      <c r="G223" s="5"/>
      <c r="H223" s="5"/>
      <c r="I223" s="107"/>
      <c r="J223" s="107"/>
      <c r="K223" s="207"/>
      <c r="L223" s="203"/>
      <c r="M223" s="204"/>
      <c r="N223" s="250"/>
      <c r="O223" s="203"/>
      <c r="P223" s="251"/>
    </row>
    <row r="224" spans="1:16" ht="18" x14ac:dyDescent="0.3">
      <c r="A224" s="266">
        <v>8.4</v>
      </c>
      <c r="B224" s="228"/>
      <c r="C224" s="228"/>
      <c r="D224" s="228"/>
      <c r="E224" s="156" t="s">
        <v>220</v>
      </c>
      <c r="F224" s="155" t="s">
        <v>18</v>
      </c>
      <c r="G224" s="5">
        <v>1</v>
      </c>
      <c r="H224" s="5"/>
      <c r="I224" s="216">
        <f>ANEXO1!Z223</f>
        <v>679965</v>
      </c>
      <c r="J224" s="107">
        <f t="shared" si="35"/>
        <v>679965</v>
      </c>
      <c r="K224" s="207"/>
      <c r="L224" s="205">
        <f>'ANEXO 2'!Q224</f>
        <v>0</v>
      </c>
      <c r="M224" s="206">
        <f>ROUND((L224*$G224),2)</f>
        <v>0</v>
      </c>
      <c r="N224" s="250"/>
      <c r="O224" s="203">
        <f>I224</f>
        <v>679965</v>
      </c>
      <c r="P224" s="251">
        <f>ROUND((O224*$G224),2)</f>
        <v>679965</v>
      </c>
    </row>
    <row r="225" spans="1:16" ht="18" x14ac:dyDescent="0.3">
      <c r="A225" s="266">
        <v>8.5</v>
      </c>
      <c r="B225" s="228"/>
      <c r="C225" s="228"/>
      <c r="D225" s="228"/>
      <c r="E225" s="156" t="s">
        <v>221</v>
      </c>
      <c r="F225" s="155" t="s">
        <v>16</v>
      </c>
      <c r="G225" s="5">
        <v>1</v>
      </c>
      <c r="H225" s="5"/>
      <c r="I225" s="216">
        <f>ANEXO1!Z224</f>
        <v>19664.39</v>
      </c>
      <c r="J225" s="107">
        <f t="shared" si="35"/>
        <v>19664.39</v>
      </c>
      <c r="K225" s="207"/>
      <c r="L225" s="205">
        <f>'ANEXO 2'!Q225</f>
        <v>0</v>
      </c>
      <c r="M225" s="206">
        <f t="shared" ref="M225:M241" si="40">ROUND((L225*$G225),2)</f>
        <v>0</v>
      </c>
      <c r="N225" s="250"/>
      <c r="O225" s="203">
        <f t="shared" ref="O225:O240" si="41">I225</f>
        <v>19664.39</v>
      </c>
      <c r="P225" s="251">
        <f t="shared" ref="P225:P228" si="42">ROUND((O225*$G225),2)</f>
        <v>19664.39</v>
      </c>
    </row>
    <row r="226" spans="1:16" ht="18" x14ac:dyDescent="0.3">
      <c r="A226" s="266">
        <v>8.6</v>
      </c>
      <c r="B226" s="228"/>
      <c r="C226" s="228"/>
      <c r="D226" s="228"/>
      <c r="E226" s="156" t="s">
        <v>222</v>
      </c>
      <c r="F226" s="155" t="s">
        <v>18</v>
      </c>
      <c r="G226" s="5">
        <v>1</v>
      </c>
      <c r="H226" s="5"/>
      <c r="I226" s="216">
        <f>ANEXO1!Z225</f>
        <v>22920.720000000001</v>
      </c>
      <c r="J226" s="107">
        <f t="shared" si="35"/>
        <v>22920.720000000001</v>
      </c>
      <c r="K226" s="207"/>
      <c r="L226" s="205">
        <f>'ANEXO 2'!Q226</f>
        <v>0</v>
      </c>
      <c r="M226" s="206">
        <f t="shared" si="40"/>
        <v>0</v>
      </c>
      <c r="N226" s="250"/>
      <c r="O226" s="203">
        <f t="shared" si="41"/>
        <v>22920.720000000001</v>
      </c>
      <c r="P226" s="251">
        <f t="shared" si="42"/>
        <v>22920.720000000001</v>
      </c>
    </row>
    <row r="227" spans="1:16" ht="18" x14ac:dyDescent="0.3">
      <c r="A227" s="266">
        <v>8.6999999999999993</v>
      </c>
      <c r="B227" s="228"/>
      <c r="C227" s="228"/>
      <c r="D227" s="228"/>
      <c r="E227" s="156" t="s">
        <v>223</v>
      </c>
      <c r="F227" s="155" t="s">
        <v>18</v>
      </c>
      <c r="G227" s="5">
        <v>1</v>
      </c>
      <c r="H227" s="5"/>
      <c r="I227" s="216">
        <f>ANEXO1!Z226</f>
        <v>180664.25</v>
      </c>
      <c r="J227" s="107">
        <f t="shared" si="35"/>
        <v>180664.25</v>
      </c>
      <c r="K227" s="207"/>
      <c r="L227" s="205">
        <f>'ANEXO 2'!Q227</f>
        <v>0</v>
      </c>
      <c r="M227" s="206">
        <f t="shared" si="40"/>
        <v>0</v>
      </c>
      <c r="N227" s="250"/>
      <c r="O227" s="203">
        <f t="shared" si="41"/>
        <v>180664.25</v>
      </c>
      <c r="P227" s="251">
        <f t="shared" si="42"/>
        <v>180664.25</v>
      </c>
    </row>
    <row r="228" spans="1:16" ht="18" x14ac:dyDescent="0.3">
      <c r="A228" s="266">
        <v>8.8000000000000007</v>
      </c>
      <c r="B228" s="228"/>
      <c r="C228" s="228"/>
      <c r="D228" s="228"/>
      <c r="E228" s="156" t="s">
        <v>224</v>
      </c>
      <c r="F228" s="155" t="s">
        <v>18</v>
      </c>
      <c r="G228" s="5">
        <v>1</v>
      </c>
      <c r="H228" s="5"/>
      <c r="I228" s="216">
        <f>ANEXO1!Z227</f>
        <v>27198.6</v>
      </c>
      <c r="J228" s="107">
        <f t="shared" si="35"/>
        <v>27198.6</v>
      </c>
      <c r="K228" s="207"/>
      <c r="L228" s="205">
        <f>'ANEXO 2'!Q228</f>
        <v>0</v>
      </c>
      <c r="M228" s="206">
        <f t="shared" si="40"/>
        <v>0</v>
      </c>
      <c r="N228" s="250"/>
      <c r="O228" s="203">
        <f t="shared" si="41"/>
        <v>27198.6</v>
      </c>
      <c r="P228" s="251">
        <f t="shared" si="42"/>
        <v>27198.6</v>
      </c>
    </row>
    <row r="229" spans="1:16" ht="18" x14ac:dyDescent="0.3">
      <c r="A229" s="266">
        <v>8.9</v>
      </c>
      <c r="B229" s="228"/>
      <c r="C229" s="228"/>
      <c r="D229" s="228"/>
      <c r="E229" s="156" t="s">
        <v>225</v>
      </c>
      <c r="F229" s="155" t="s">
        <v>16</v>
      </c>
      <c r="G229" s="5">
        <v>1</v>
      </c>
      <c r="H229" s="5"/>
      <c r="I229" s="216">
        <f>ANEXO1!Z228</f>
        <v>121979.93</v>
      </c>
      <c r="J229" s="107">
        <f t="shared" si="35"/>
        <v>121979.93</v>
      </c>
      <c r="K229" s="207"/>
      <c r="L229" s="205">
        <f>'ANEXO 2'!Q229</f>
        <v>0</v>
      </c>
      <c r="M229" s="206">
        <f>ROUND((L229*$G229),2)</f>
        <v>0</v>
      </c>
      <c r="N229" s="250"/>
      <c r="O229" s="203">
        <f t="shared" si="41"/>
        <v>121979.93</v>
      </c>
      <c r="P229" s="251">
        <f>ROUND((O229*$G229),2)</f>
        <v>121979.93</v>
      </c>
    </row>
    <row r="230" spans="1:16" ht="18" x14ac:dyDescent="0.3">
      <c r="A230" s="267">
        <v>8.1</v>
      </c>
      <c r="B230" s="228"/>
      <c r="C230" s="228"/>
      <c r="D230" s="228"/>
      <c r="E230" s="156" t="s">
        <v>226</v>
      </c>
      <c r="F230" s="155" t="s">
        <v>18</v>
      </c>
      <c r="G230" s="5">
        <v>1</v>
      </c>
      <c r="H230" s="5"/>
      <c r="I230" s="216">
        <f>ANEXO1!Z229</f>
        <v>37538.51</v>
      </c>
      <c r="J230" s="107">
        <f t="shared" si="35"/>
        <v>37538.51</v>
      </c>
      <c r="K230" s="207"/>
      <c r="L230" s="205">
        <f>'ANEXO 2'!Q230</f>
        <v>0</v>
      </c>
      <c r="M230" s="206">
        <f>ROUND((L230*$G230),2)</f>
        <v>0</v>
      </c>
      <c r="N230" s="250"/>
      <c r="O230" s="203">
        <f t="shared" si="41"/>
        <v>37538.51</v>
      </c>
      <c r="P230" s="251">
        <f>ROUND((O230*$G230),2)</f>
        <v>37538.51</v>
      </c>
    </row>
    <row r="231" spans="1:16" ht="18" x14ac:dyDescent="0.3">
      <c r="A231" s="266">
        <v>8.11</v>
      </c>
      <c r="B231" s="228"/>
      <c r="C231" s="228"/>
      <c r="D231" s="228"/>
      <c r="E231" s="156" t="s">
        <v>227</v>
      </c>
      <c r="F231" s="155" t="s">
        <v>228</v>
      </c>
      <c r="G231" s="5">
        <v>1</v>
      </c>
      <c r="H231" s="5"/>
      <c r="I231" s="216">
        <f>ANEXO1!Z230</f>
        <v>207979.5</v>
      </c>
      <c r="J231" s="107">
        <f t="shared" si="35"/>
        <v>207979.5</v>
      </c>
      <c r="K231" s="207"/>
      <c r="L231" s="205">
        <f>'ANEXO 2'!Q231</f>
        <v>0</v>
      </c>
      <c r="M231" s="206">
        <f t="shared" si="40"/>
        <v>0</v>
      </c>
      <c r="N231" s="250"/>
      <c r="O231" s="203">
        <f t="shared" si="41"/>
        <v>207979.5</v>
      </c>
      <c r="P231" s="251">
        <f t="shared" ref="P231:P241" si="43">ROUND((O231*$G231),2)</f>
        <v>207979.5</v>
      </c>
    </row>
    <row r="232" spans="1:16" ht="18" x14ac:dyDescent="0.3">
      <c r="A232" s="266">
        <v>8.1199999999999992</v>
      </c>
      <c r="B232" s="228"/>
      <c r="C232" s="228"/>
      <c r="D232" s="228"/>
      <c r="E232" s="156" t="s">
        <v>229</v>
      </c>
      <c r="F232" s="155" t="s">
        <v>18</v>
      </c>
      <c r="G232" s="5">
        <v>1</v>
      </c>
      <c r="H232" s="5"/>
      <c r="I232" s="216">
        <f>ANEXO1!Z231</f>
        <v>336435.09</v>
      </c>
      <c r="J232" s="107">
        <f t="shared" si="35"/>
        <v>336435.09</v>
      </c>
      <c r="K232" s="207"/>
      <c r="L232" s="205">
        <f>'ANEXO 2'!Q232</f>
        <v>0</v>
      </c>
      <c r="M232" s="206">
        <f t="shared" si="40"/>
        <v>0</v>
      </c>
      <c r="N232" s="250"/>
      <c r="O232" s="203">
        <f t="shared" si="41"/>
        <v>336435.09</v>
      </c>
      <c r="P232" s="251">
        <f t="shared" si="43"/>
        <v>336435.09</v>
      </c>
    </row>
    <row r="233" spans="1:16" ht="18" x14ac:dyDescent="0.3">
      <c r="A233" s="266">
        <v>8.1300000000000008</v>
      </c>
      <c r="B233" s="228"/>
      <c r="C233" s="228"/>
      <c r="D233" s="228"/>
      <c r="E233" s="156" t="s">
        <v>230</v>
      </c>
      <c r="F233" s="155" t="s">
        <v>18</v>
      </c>
      <c r="G233" s="5">
        <v>1</v>
      </c>
      <c r="H233" s="5"/>
      <c r="I233" s="216">
        <f>ANEXO1!Z232</f>
        <v>419949</v>
      </c>
      <c r="J233" s="107">
        <f t="shared" si="35"/>
        <v>419949</v>
      </c>
      <c r="K233" s="207"/>
      <c r="L233" s="205">
        <f>'ANEXO 2'!Q233</f>
        <v>0</v>
      </c>
      <c r="M233" s="206">
        <f t="shared" si="40"/>
        <v>0</v>
      </c>
      <c r="N233" s="250"/>
      <c r="O233" s="203">
        <f t="shared" si="41"/>
        <v>419949</v>
      </c>
      <c r="P233" s="251">
        <f t="shared" si="43"/>
        <v>419949</v>
      </c>
    </row>
    <row r="234" spans="1:16" ht="18" x14ac:dyDescent="0.3">
      <c r="A234" s="266">
        <v>8.14</v>
      </c>
      <c r="B234" s="228"/>
      <c r="C234" s="228"/>
      <c r="D234" s="228"/>
      <c r="E234" s="156" t="s">
        <v>231</v>
      </c>
      <c r="F234" s="155" t="s">
        <v>16</v>
      </c>
      <c r="G234" s="5">
        <v>1</v>
      </c>
      <c r="H234" s="5"/>
      <c r="I234" s="216">
        <f>ANEXO1!Z233</f>
        <v>93174.37</v>
      </c>
      <c r="J234" s="107">
        <f t="shared" si="35"/>
        <v>93174.37</v>
      </c>
      <c r="K234" s="207"/>
      <c r="L234" s="205">
        <f>'ANEXO 2'!Q234</f>
        <v>0</v>
      </c>
      <c r="M234" s="206">
        <f t="shared" si="40"/>
        <v>0</v>
      </c>
      <c r="N234" s="250"/>
      <c r="O234" s="203">
        <f t="shared" si="41"/>
        <v>93174.37</v>
      </c>
      <c r="P234" s="251">
        <f t="shared" si="43"/>
        <v>93174.37</v>
      </c>
    </row>
    <row r="235" spans="1:16" ht="18" x14ac:dyDescent="0.3">
      <c r="A235" s="266">
        <v>8.15</v>
      </c>
      <c r="B235" s="228"/>
      <c r="C235" s="228"/>
      <c r="D235" s="228"/>
      <c r="E235" s="156" t="s">
        <v>232</v>
      </c>
      <c r="F235" s="155" t="s">
        <v>18</v>
      </c>
      <c r="G235" s="5">
        <v>1</v>
      </c>
      <c r="H235" s="5"/>
      <c r="I235" s="216">
        <f>ANEXO1!Z234</f>
        <v>268222.5</v>
      </c>
      <c r="J235" s="107">
        <f t="shared" si="35"/>
        <v>268222.5</v>
      </c>
      <c r="K235" s="207"/>
      <c r="L235" s="205">
        <f>'ANEXO 2'!Q235</f>
        <v>0</v>
      </c>
      <c r="M235" s="206">
        <f t="shared" si="40"/>
        <v>0</v>
      </c>
      <c r="N235" s="250"/>
      <c r="O235" s="203">
        <f t="shared" si="41"/>
        <v>268222.5</v>
      </c>
      <c r="P235" s="251">
        <f t="shared" si="43"/>
        <v>268222.5</v>
      </c>
    </row>
    <row r="236" spans="1:16" ht="18" x14ac:dyDescent="0.3">
      <c r="A236" s="266">
        <v>8.16</v>
      </c>
      <c r="B236" s="228"/>
      <c r="C236" s="228"/>
      <c r="D236" s="228"/>
      <c r="E236" s="156" t="s">
        <v>233</v>
      </c>
      <c r="F236" s="155" t="s">
        <v>18</v>
      </c>
      <c r="G236" s="5">
        <v>1</v>
      </c>
      <c r="H236" s="5"/>
      <c r="I236" s="216">
        <f>ANEXO1!Z235</f>
        <v>331948.5</v>
      </c>
      <c r="J236" s="107">
        <f t="shared" si="35"/>
        <v>331948.5</v>
      </c>
      <c r="K236" s="207"/>
      <c r="L236" s="205">
        <f>'ANEXO 2'!Q236</f>
        <v>0</v>
      </c>
      <c r="M236" s="206">
        <f t="shared" si="40"/>
        <v>0</v>
      </c>
      <c r="N236" s="250"/>
      <c r="O236" s="203">
        <f t="shared" si="41"/>
        <v>331948.5</v>
      </c>
      <c r="P236" s="251">
        <f t="shared" si="43"/>
        <v>331948.5</v>
      </c>
    </row>
    <row r="237" spans="1:16" ht="18" x14ac:dyDescent="0.3">
      <c r="A237" s="266">
        <v>8.17</v>
      </c>
      <c r="B237" s="228"/>
      <c r="C237" s="228"/>
      <c r="D237" s="228"/>
      <c r="E237" s="156" t="s">
        <v>234</v>
      </c>
      <c r="F237" s="155" t="s">
        <v>18</v>
      </c>
      <c r="G237" s="5">
        <v>1</v>
      </c>
      <c r="H237" s="5"/>
      <c r="I237" s="216">
        <f>ANEXO1!Z236</f>
        <v>56408.39</v>
      </c>
      <c r="J237" s="107">
        <f t="shared" si="35"/>
        <v>56408.39</v>
      </c>
      <c r="K237" s="207"/>
      <c r="L237" s="205">
        <f>'ANEXO 2'!Q237</f>
        <v>0</v>
      </c>
      <c r="M237" s="206">
        <f t="shared" si="40"/>
        <v>0</v>
      </c>
      <c r="N237" s="250"/>
      <c r="O237" s="203">
        <f t="shared" si="41"/>
        <v>56408.39</v>
      </c>
      <c r="P237" s="251">
        <f t="shared" si="43"/>
        <v>56408.39</v>
      </c>
    </row>
    <row r="238" spans="1:16" ht="18" x14ac:dyDescent="0.3">
      <c r="A238" s="266">
        <v>8.18</v>
      </c>
      <c r="B238" s="228"/>
      <c r="C238" s="228"/>
      <c r="D238" s="228"/>
      <c r="E238" s="156" t="s">
        <v>235</v>
      </c>
      <c r="F238" s="155" t="s">
        <v>18</v>
      </c>
      <c r="G238" s="5">
        <v>1</v>
      </c>
      <c r="H238" s="5"/>
      <c r="I238" s="216">
        <f>ANEXO1!Z237</f>
        <v>52105.63</v>
      </c>
      <c r="J238" s="107">
        <f t="shared" si="35"/>
        <v>52105.63</v>
      </c>
      <c r="K238" s="207"/>
      <c r="L238" s="205">
        <f>'ANEXO 2'!Q238</f>
        <v>0</v>
      </c>
      <c r="M238" s="206">
        <f t="shared" si="40"/>
        <v>0</v>
      </c>
      <c r="N238" s="250"/>
      <c r="O238" s="203">
        <f t="shared" si="41"/>
        <v>52105.63</v>
      </c>
      <c r="P238" s="251">
        <f t="shared" si="43"/>
        <v>52105.63</v>
      </c>
    </row>
    <row r="239" spans="1:16" ht="18" x14ac:dyDescent="0.3">
      <c r="A239" s="266">
        <v>8.19</v>
      </c>
      <c r="B239" s="228"/>
      <c r="C239" s="228"/>
      <c r="D239" s="228"/>
      <c r="E239" s="156" t="s">
        <v>236</v>
      </c>
      <c r="F239" s="155" t="s">
        <v>18</v>
      </c>
      <c r="G239" s="5">
        <v>1</v>
      </c>
      <c r="H239" s="5"/>
      <c r="I239" s="216">
        <f>ANEXO1!Z238</f>
        <v>82280.59</v>
      </c>
      <c r="J239" s="107">
        <f t="shared" si="35"/>
        <v>82280.59</v>
      </c>
      <c r="K239" s="207"/>
      <c r="L239" s="205">
        <f>'ANEXO 2'!Q239</f>
        <v>0</v>
      </c>
      <c r="M239" s="206">
        <f t="shared" si="40"/>
        <v>0</v>
      </c>
      <c r="N239" s="250"/>
      <c r="O239" s="203">
        <f t="shared" si="41"/>
        <v>82280.59</v>
      </c>
      <c r="P239" s="251">
        <f t="shared" si="43"/>
        <v>82280.59</v>
      </c>
    </row>
    <row r="240" spans="1:16" ht="18" x14ac:dyDescent="0.3">
      <c r="A240" s="267">
        <v>8.1999999999999993</v>
      </c>
      <c r="B240" s="228"/>
      <c r="C240" s="228"/>
      <c r="D240" s="228"/>
      <c r="E240" s="156" t="s">
        <v>237</v>
      </c>
      <c r="F240" s="155" t="s">
        <v>16</v>
      </c>
      <c r="G240" s="5">
        <v>1</v>
      </c>
      <c r="H240" s="5"/>
      <c r="I240" s="216">
        <f>ANEXO1!Z239</f>
        <v>51774.559999999998</v>
      </c>
      <c r="J240" s="107">
        <f t="shared" si="35"/>
        <v>51774.559999999998</v>
      </c>
      <c r="K240" s="207"/>
      <c r="L240" s="205">
        <f>'ANEXO 2'!Q240</f>
        <v>0</v>
      </c>
      <c r="M240" s="206">
        <f t="shared" si="40"/>
        <v>0</v>
      </c>
      <c r="N240" s="250"/>
      <c r="O240" s="203">
        <f t="shared" si="41"/>
        <v>51774.559999999998</v>
      </c>
      <c r="P240" s="251">
        <f t="shared" si="43"/>
        <v>51774.559999999998</v>
      </c>
    </row>
    <row r="241" spans="1:16" ht="18" x14ac:dyDescent="0.3">
      <c r="A241" s="266">
        <v>8.2100000000000009</v>
      </c>
      <c r="B241" s="228"/>
      <c r="C241" s="228"/>
      <c r="D241" s="228"/>
      <c r="E241" s="156" t="s">
        <v>238</v>
      </c>
      <c r="F241" s="155" t="s">
        <v>18</v>
      </c>
      <c r="G241" s="5">
        <v>1</v>
      </c>
      <c r="H241" s="5"/>
      <c r="I241" s="216">
        <f>ANEXO1!Z240</f>
        <v>2223023.34</v>
      </c>
      <c r="J241" s="107">
        <f t="shared" si="35"/>
        <v>2223023.34</v>
      </c>
      <c r="K241" s="207"/>
      <c r="L241" s="205">
        <f>'ANEXO 2'!Q241</f>
        <v>0</v>
      </c>
      <c r="M241" s="206">
        <f t="shared" si="40"/>
        <v>0</v>
      </c>
      <c r="N241" s="250"/>
      <c r="O241" s="203">
        <f>I241</f>
        <v>2223023.34</v>
      </c>
      <c r="P241" s="251">
        <f t="shared" si="43"/>
        <v>2223023.34</v>
      </c>
    </row>
    <row r="242" spans="1:16" ht="36" x14ac:dyDescent="0.3">
      <c r="A242" s="258"/>
      <c r="B242" s="228"/>
      <c r="C242" s="228"/>
      <c r="D242" s="228"/>
      <c r="E242" s="153" t="s">
        <v>239</v>
      </c>
      <c r="F242" s="228"/>
      <c r="G242" s="5"/>
      <c r="H242" s="5"/>
      <c r="I242" s="107"/>
      <c r="J242" s="107"/>
      <c r="K242" s="250"/>
      <c r="L242" s="203"/>
      <c r="M242" s="204"/>
      <c r="N242" s="250"/>
      <c r="O242" s="203"/>
      <c r="P242" s="251"/>
    </row>
    <row r="243" spans="1:16" ht="18" x14ac:dyDescent="0.3">
      <c r="A243" s="258"/>
      <c r="B243" s="370" t="s">
        <v>240</v>
      </c>
      <c r="C243" s="370"/>
      <c r="D243" s="371"/>
      <c r="E243" s="371"/>
      <c r="F243" s="371"/>
      <c r="G243" s="5"/>
      <c r="H243" s="5"/>
      <c r="I243" s="107"/>
      <c r="J243" s="107"/>
      <c r="K243" s="207"/>
      <c r="L243" s="203"/>
      <c r="M243" s="204"/>
      <c r="N243" s="250"/>
      <c r="O243" s="203"/>
      <c r="P243" s="251"/>
    </row>
    <row r="244" spans="1:16" ht="18" x14ac:dyDescent="0.3">
      <c r="A244" s="261">
        <v>8.2200000000000006</v>
      </c>
      <c r="B244" s="228"/>
      <c r="C244" s="228"/>
      <c r="D244" s="228"/>
      <c r="E244" s="152" t="s">
        <v>241</v>
      </c>
      <c r="F244" s="42" t="s">
        <v>16</v>
      </c>
      <c r="G244" s="5">
        <v>1</v>
      </c>
      <c r="H244" s="5"/>
      <c r="I244" s="216">
        <f>ANEXO1!Z243</f>
        <v>95550.02</v>
      </c>
      <c r="J244" s="107">
        <f t="shared" si="35"/>
        <v>95550.02</v>
      </c>
      <c r="K244" s="207"/>
      <c r="L244" s="205">
        <f>'ANEXO 2'!Q244</f>
        <v>0</v>
      </c>
      <c r="M244" s="206">
        <f>ROUND((L244*$G244),2)</f>
        <v>0</v>
      </c>
      <c r="N244" s="250"/>
      <c r="O244" s="203">
        <f>I244</f>
        <v>95550.02</v>
      </c>
      <c r="P244" s="251">
        <f>ROUND((O244*$G244),2)</f>
        <v>95550.02</v>
      </c>
    </row>
    <row r="245" spans="1:16" ht="18" x14ac:dyDescent="0.3">
      <c r="A245" s="261">
        <v>8.23</v>
      </c>
      <c r="B245" s="228"/>
      <c r="C245" s="228"/>
      <c r="D245" s="228"/>
      <c r="E245" s="152" t="s">
        <v>227</v>
      </c>
      <c r="F245" s="42" t="s">
        <v>228</v>
      </c>
      <c r="G245" s="5">
        <v>1</v>
      </c>
      <c r="H245" s="5"/>
      <c r="I245" s="216">
        <f>ANEXO1!Z244</f>
        <v>22663.09</v>
      </c>
      <c r="J245" s="107">
        <f t="shared" si="35"/>
        <v>22663.09</v>
      </c>
      <c r="K245" s="207"/>
      <c r="L245" s="205">
        <f>'ANEXO 2'!Q245</f>
        <v>0</v>
      </c>
      <c r="M245" s="206">
        <f>ROUND((L245*$G245),2)</f>
        <v>0</v>
      </c>
      <c r="N245" s="250"/>
      <c r="O245" s="203">
        <f t="shared" ref="O245:O252" si="44">I245</f>
        <v>22663.09</v>
      </c>
      <c r="P245" s="251">
        <f>ROUND((O245*$G245),2)</f>
        <v>22663.09</v>
      </c>
    </row>
    <row r="246" spans="1:16" ht="18" x14ac:dyDescent="0.3">
      <c r="A246" s="261">
        <v>8.24</v>
      </c>
      <c r="B246" s="228"/>
      <c r="C246" s="228"/>
      <c r="D246" s="228"/>
      <c r="E246" s="152" t="s">
        <v>223</v>
      </c>
      <c r="F246" s="42" t="s">
        <v>18</v>
      </c>
      <c r="G246" s="5">
        <v>1</v>
      </c>
      <c r="H246" s="5"/>
      <c r="I246" s="216">
        <f>ANEXO1!Z245</f>
        <v>137247.38</v>
      </c>
      <c r="J246" s="107">
        <f t="shared" si="35"/>
        <v>137247.38</v>
      </c>
      <c r="K246" s="207"/>
      <c r="L246" s="205">
        <f>'ANEXO 2'!Q246</f>
        <v>0</v>
      </c>
      <c r="M246" s="206">
        <f t="shared" ref="M246:M252" si="45">ROUND((L246*$G246),2)</f>
        <v>0</v>
      </c>
      <c r="N246" s="250"/>
      <c r="O246" s="203">
        <f t="shared" si="44"/>
        <v>137247.38</v>
      </c>
      <c r="P246" s="251">
        <f t="shared" ref="P246:P252" si="46">ROUND((O246*$G246),2)</f>
        <v>137247.38</v>
      </c>
    </row>
    <row r="247" spans="1:16" ht="18" x14ac:dyDescent="0.3">
      <c r="A247" s="261">
        <v>8.25</v>
      </c>
      <c r="B247" s="228"/>
      <c r="C247" s="228"/>
      <c r="D247" s="228"/>
      <c r="E247" s="152" t="s">
        <v>242</v>
      </c>
      <c r="F247" s="42" t="s">
        <v>18</v>
      </c>
      <c r="G247" s="5">
        <v>1</v>
      </c>
      <c r="H247" s="5"/>
      <c r="I247" s="216">
        <f>ANEXO1!Z246</f>
        <v>425713.84</v>
      </c>
      <c r="J247" s="107">
        <f t="shared" si="35"/>
        <v>425713.84</v>
      </c>
      <c r="K247" s="207"/>
      <c r="L247" s="205">
        <f>'ANEXO 2'!Q247</f>
        <v>0</v>
      </c>
      <c r="M247" s="206">
        <f t="shared" si="45"/>
        <v>0</v>
      </c>
      <c r="N247" s="250"/>
      <c r="O247" s="203">
        <f t="shared" si="44"/>
        <v>425713.84</v>
      </c>
      <c r="P247" s="251">
        <f t="shared" si="46"/>
        <v>425713.84</v>
      </c>
    </row>
    <row r="248" spans="1:16" ht="18" x14ac:dyDescent="0.3">
      <c r="A248" s="261">
        <v>8.26</v>
      </c>
      <c r="B248" s="228"/>
      <c r="C248" s="228"/>
      <c r="D248" s="228"/>
      <c r="E248" s="158" t="s">
        <v>232</v>
      </c>
      <c r="F248" s="42" t="s">
        <v>18</v>
      </c>
      <c r="G248" s="5">
        <v>1</v>
      </c>
      <c r="H248" s="5"/>
      <c r="I248" s="216">
        <f>ANEXO1!Z247</f>
        <v>298989.5</v>
      </c>
      <c r="J248" s="107">
        <f t="shared" si="35"/>
        <v>298989.5</v>
      </c>
      <c r="K248" s="207"/>
      <c r="L248" s="205">
        <f>'ANEXO 2'!Q248</f>
        <v>0</v>
      </c>
      <c r="M248" s="206">
        <f t="shared" si="45"/>
        <v>0</v>
      </c>
      <c r="N248" s="250"/>
      <c r="O248" s="203">
        <f t="shared" si="44"/>
        <v>298989.5</v>
      </c>
      <c r="P248" s="251">
        <f t="shared" si="46"/>
        <v>298989.5</v>
      </c>
    </row>
    <row r="249" spans="1:16" ht="18" x14ac:dyDescent="0.3">
      <c r="A249" s="261">
        <v>8.27</v>
      </c>
      <c r="B249" s="228"/>
      <c r="C249" s="228"/>
      <c r="D249" s="228"/>
      <c r="E249" s="152" t="s">
        <v>233</v>
      </c>
      <c r="F249" s="42" t="s">
        <v>18</v>
      </c>
      <c r="G249" s="5">
        <v>1</v>
      </c>
      <c r="H249" s="5"/>
      <c r="I249" s="216">
        <f>ANEXO1!Z248</f>
        <v>450000</v>
      </c>
      <c r="J249" s="107">
        <f t="shared" si="35"/>
        <v>450000</v>
      </c>
      <c r="K249" s="207"/>
      <c r="L249" s="205">
        <f>'ANEXO 2'!Q249</f>
        <v>0</v>
      </c>
      <c r="M249" s="206">
        <f t="shared" si="45"/>
        <v>0</v>
      </c>
      <c r="N249" s="250"/>
      <c r="O249" s="203">
        <f t="shared" si="44"/>
        <v>450000</v>
      </c>
      <c r="P249" s="251">
        <f t="shared" si="46"/>
        <v>450000</v>
      </c>
    </row>
    <row r="250" spans="1:16" ht="18" x14ac:dyDescent="0.3">
      <c r="A250" s="261">
        <v>8.2799999999999994</v>
      </c>
      <c r="B250" s="228"/>
      <c r="C250" s="228"/>
      <c r="D250" s="228"/>
      <c r="E250" s="152" t="s">
        <v>236</v>
      </c>
      <c r="F250" s="42" t="s">
        <v>18</v>
      </c>
      <c r="G250" s="5">
        <v>1</v>
      </c>
      <c r="H250" s="5"/>
      <c r="I250" s="216">
        <f>ANEXO1!Z249</f>
        <v>108339</v>
      </c>
      <c r="J250" s="107">
        <f t="shared" si="35"/>
        <v>108339</v>
      </c>
      <c r="K250" s="207"/>
      <c r="L250" s="205">
        <f>'ANEXO 2'!Q250</f>
        <v>0</v>
      </c>
      <c r="M250" s="206">
        <f t="shared" si="45"/>
        <v>0</v>
      </c>
      <c r="N250" s="250"/>
      <c r="O250" s="203">
        <f t="shared" si="44"/>
        <v>108339</v>
      </c>
      <c r="P250" s="251">
        <f t="shared" si="46"/>
        <v>108339</v>
      </c>
    </row>
    <row r="251" spans="1:16" ht="18" x14ac:dyDescent="0.3">
      <c r="A251" s="261">
        <v>8.2899999999999991</v>
      </c>
      <c r="B251" s="228"/>
      <c r="C251" s="228"/>
      <c r="D251" s="228"/>
      <c r="E251" s="152" t="s">
        <v>237</v>
      </c>
      <c r="F251" s="42" t="s">
        <v>16</v>
      </c>
      <c r="G251" s="5">
        <v>1</v>
      </c>
      <c r="H251" s="5"/>
      <c r="I251" s="216">
        <f>ANEXO1!Z250</f>
        <v>47321.79</v>
      </c>
      <c r="J251" s="107">
        <f t="shared" si="35"/>
        <v>47321.79</v>
      </c>
      <c r="K251" s="207"/>
      <c r="L251" s="205">
        <f>'ANEXO 2'!Q251</f>
        <v>0</v>
      </c>
      <c r="M251" s="206">
        <f t="shared" si="45"/>
        <v>0</v>
      </c>
      <c r="N251" s="250"/>
      <c r="O251" s="203">
        <f t="shared" si="44"/>
        <v>47321.79</v>
      </c>
      <c r="P251" s="251">
        <f t="shared" si="46"/>
        <v>47321.79</v>
      </c>
    </row>
    <row r="252" spans="1:16" ht="18" x14ac:dyDescent="0.3">
      <c r="A252" s="262">
        <v>8.3000000000000007</v>
      </c>
      <c r="B252" s="228"/>
      <c r="C252" s="228"/>
      <c r="D252" s="228"/>
      <c r="E252" s="152" t="s">
        <v>238</v>
      </c>
      <c r="F252" s="42" t="s">
        <v>18</v>
      </c>
      <c r="G252" s="5">
        <v>1</v>
      </c>
      <c r="H252" s="5"/>
      <c r="I252" s="216">
        <f>ANEXO1!Z251</f>
        <v>2300000</v>
      </c>
      <c r="J252" s="107">
        <f t="shared" si="35"/>
        <v>2300000</v>
      </c>
      <c r="K252" s="207"/>
      <c r="L252" s="205">
        <f>'ANEXO 2'!Q252</f>
        <v>0</v>
      </c>
      <c r="M252" s="206">
        <f t="shared" si="45"/>
        <v>0</v>
      </c>
      <c r="N252" s="250"/>
      <c r="O252" s="203">
        <f t="shared" si="44"/>
        <v>2300000</v>
      </c>
      <c r="P252" s="251">
        <f t="shared" si="46"/>
        <v>2300000</v>
      </c>
    </row>
    <row r="253" spans="1:16" ht="18" x14ac:dyDescent="0.3">
      <c r="A253" s="261"/>
      <c r="B253" s="228"/>
      <c r="C253" s="228"/>
      <c r="D253" s="228"/>
      <c r="E253" s="152"/>
      <c r="F253" s="42"/>
      <c r="G253" s="5"/>
      <c r="H253" s="5"/>
      <c r="I253" s="107"/>
      <c r="J253" s="107"/>
      <c r="K253" s="207"/>
      <c r="L253" s="203"/>
      <c r="M253" s="204"/>
      <c r="N253" s="250"/>
      <c r="O253" s="203"/>
      <c r="P253" s="251"/>
    </row>
    <row r="254" spans="1:16" ht="18" x14ac:dyDescent="0.3">
      <c r="A254" s="261"/>
      <c r="B254" s="228"/>
      <c r="C254" s="228"/>
      <c r="D254" s="228"/>
      <c r="E254" s="160" t="s">
        <v>243</v>
      </c>
      <c r="F254" s="42"/>
      <c r="G254" s="5"/>
      <c r="H254" s="5"/>
      <c r="I254" s="107"/>
      <c r="J254" s="107"/>
      <c r="K254" s="207"/>
      <c r="L254" s="203"/>
      <c r="M254" s="204"/>
      <c r="N254" s="250"/>
      <c r="O254" s="203"/>
      <c r="P254" s="251"/>
    </row>
    <row r="255" spans="1:16" ht="54" x14ac:dyDescent="0.3">
      <c r="A255" s="261">
        <v>8.31</v>
      </c>
      <c r="B255" s="228"/>
      <c r="C255" s="228"/>
      <c r="D255" s="228"/>
      <c r="E255" s="152" t="s">
        <v>244</v>
      </c>
      <c r="F255" s="42" t="s">
        <v>16</v>
      </c>
      <c r="G255" s="5">
        <v>1</v>
      </c>
      <c r="H255" s="5"/>
      <c r="I255" s="216">
        <f>ANEXO1!Z254</f>
        <v>12870076.890000001</v>
      </c>
      <c r="J255" s="107">
        <f t="shared" si="35"/>
        <v>12870076.890000001</v>
      </c>
      <c r="K255" s="207"/>
      <c r="L255" s="205">
        <f>'ANEXO 2'!Q255</f>
        <v>0</v>
      </c>
      <c r="M255" s="206">
        <f>ROUND((L255*$G255),2)</f>
        <v>0</v>
      </c>
      <c r="N255" s="250"/>
      <c r="O255" s="203">
        <f>I255</f>
        <v>12870076.890000001</v>
      </c>
      <c r="P255" s="251">
        <f>ROUND((O255*$G255),2)</f>
        <v>12870076.890000001</v>
      </c>
    </row>
    <row r="256" spans="1:16" ht="54" x14ac:dyDescent="0.3">
      <c r="A256" s="261">
        <v>8.32</v>
      </c>
      <c r="B256" s="228"/>
      <c r="C256" s="228"/>
      <c r="D256" s="228"/>
      <c r="E256" s="152" t="s">
        <v>245</v>
      </c>
      <c r="F256" s="42" t="s">
        <v>16</v>
      </c>
      <c r="G256" s="5">
        <v>1</v>
      </c>
      <c r="H256" s="5"/>
      <c r="I256" s="216">
        <f>ANEXO1!Z255</f>
        <v>12870076.890000001</v>
      </c>
      <c r="J256" s="107">
        <f t="shared" si="35"/>
        <v>12870076.890000001</v>
      </c>
      <c r="K256" s="207"/>
      <c r="L256" s="205">
        <f>'ANEXO 2'!Q256</f>
        <v>0</v>
      </c>
      <c r="M256" s="206">
        <f t="shared" ref="M256:M319" si="47">ROUND((L256*$G256),2)</f>
        <v>0</v>
      </c>
      <c r="N256" s="250"/>
      <c r="O256" s="203">
        <f t="shared" ref="O256:O284" si="48">I256</f>
        <v>12870076.890000001</v>
      </c>
      <c r="P256" s="251">
        <f t="shared" ref="P256:P319" si="49">ROUND((O256*$G256),2)</f>
        <v>12870076.890000001</v>
      </c>
    </row>
    <row r="257" spans="1:16" ht="54" x14ac:dyDescent="0.3">
      <c r="A257" s="261">
        <v>8.33</v>
      </c>
      <c r="B257" s="228"/>
      <c r="C257" s="228"/>
      <c r="D257" s="228"/>
      <c r="E257" s="152" t="s">
        <v>246</v>
      </c>
      <c r="F257" s="42" t="s">
        <v>16</v>
      </c>
      <c r="G257" s="5">
        <v>1</v>
      </c>
      <c r="H257" s="5"/>
      <c r="I257" s="216">
        <f>ANEXO1!Z256</f>
        <v>12870076.890000001</v>
      </c>
      <c r="J257" s="107">
        <f t="shared" si="35"/>
        <v>12870076.890000001</v>
      </c>
      <c r="K257" s="207"/>
      <c r="L257" s="205">
        <f>'ANEXO 2'!Q257</f>
        <v>0</v>
      </c>
      <c r="M257" s="206">
        <f t="shared" si="47"/>
        <v>0</v>
      </c>
      <c r="N257" s="250"/>
      <c r="O257" s="203">
        <f t="shared" si="48"/>
        <v>12870076.890000001</v>
      </c>
      <c r="P257" s="251">
        <f t="shared" si="49"/>
        <v>12870076.890000001</v>
      </c>
    </row>
    <row r="258" spans="1:16" ht="234" x14ac:dyDescent="0.3">
      <c r="A258" s="261">
        <v>8.34</v>
      </c>
      <c r="B258" s="228"/>
      <c r="C258" s="228"/>
      <c r="D258" s="228"/>
      <c r="E258" s="43" t="s">
        <v>247</v>
      </c>
      <c r="F258" s="42" t="s">
        <v>18</v>
      </c>
      <c r="G258" s="5">
        <v>1</v>
      </c>
      <c r="H258" s="5"/>
      <c r="I258" s="214">
        <f>ANEXO1!Z257</f>
        <v>131537916.67</v>
      </c>
      <c r="J258" s="107">
        <f t="shared" si="35"/>
        <v>131537916.67</v>
      </c>
      <c r="K258" s="207"/>
      <c r="L258" s="205">
        <f>'ANEXO 2'!Q258</f>
        <v>0</v>
      </c>
      <c r="M258" s="206">
        <f t="shared" si="47"/>
        <v>0</v>
      </c>
      <c r="N258" s="250"/>
      <c r="O258" s="203">
        <f t="shared" si="48"/>
        <v>131537916.67</v>
      </c>
      <c r="P258" s="251">
        <f t="shared" si="49"/>
        <v>131537916.67</v>
      </c>
    </row>
    <row r="259" spans="1:16" ht="54" customHeight="1" x14ac:dyDescent="0.3">
      <c r="A259" s="261">
        <v>8.35</v>
      </c>
      <c r="B259" s="228"/>
      <c r="C259" s="228"/>
      <c r="D259" s="228"/>
      <c r="E259" s="152" t="s">
        <v>248</v>
      </c>
      <c r="F259" s="42" t="s">
        <v>16</v>
      </c>
      <c r="G259" s="5">
        <v>1</v>
      </c>
      <c r="H259" s="5"/>
      <c r="I259" s="214">
        <f>ANEXO1!Z258</f>
        <v>3120806.72</v>
      </c>
      <c r="J259" s="107">
        <f t="shared" si="35"/>
        <v>3120806.72</v>
      </c>
      <c r="K259" s="207"/>
      <c r="L259" s="205">
        <f>'ANEXO 2'!Q259</f>
        <v>0</v>
      </c>
      <c r="M259" s="206">
        <f t="shared" si="47"/>
        <v>0</v>
      </c>
      <c r="N259" s="250"/>
      <c r="O259" s="203">
        <f t="shared" si="48"/>
        <v>3120806.72</v>
      </c>
      <c r="P259" s="251">
        <f t="shared" si="49"/>
        <v>3120806.72</v>
      </c>
    </row>
    <row r="260" spans="1:16" ht="54" x14ac:dyDescent="0.3">
      <c r="A260" s="261">
        <v>8.36</v>
      </c>
      <c r="B260" s="228"/>
      <c r="C260" s="228"/>
      <c r="D260" s="228"/>
      <c r="E260" s="152" t="s">
        <v>249</v>
      </c>
      <c r="F260" s="42" t="s">
        <v>16</v>
      </c>
      <c r="G260" s="5">
        <v>1</v>
      </c>
      <c r="H260" s="5"/>
      <c r="I260" s="214">
        <f>ANEXO1!Z259</f>
        <v>3120806.72</v>
      </c>
      <c r="J260" s="107">
        <f t="shared" si="35"/>
        <v>3120806.72</v>
      </c>
      <c r="K260" s="207"/>
      <c r="L260" s="205">
        <f>'ANEXO 2'!Q260</f>
        <v>0</v>
      </c>
      <c r="M260" s="206">
        <f t="shared" si="47"/>
        <v>0</v>
      </c>
      <c r="N260" s="250"/>
      <c r="O260" s="203">
        <f t="shared" si="48"/>
        <v>3120806.72</v>
      </c>
      <c r="P260" s="251">
        <f t="shared" si="49"/>
        <v>3120806.72</v>
      </c>
    </row>
    <row r="261" spans="1:16" ht="54" x14ac:dyDescent="0.3">
      <c r="A261" s="261">
        <v>8.3699999999999992</v>
      </c>
      <c r="B261" s="228"/>
      <c r="C261" s="228"/>
      <c r="D261" s="228"/>
      <c r="E261" s="152" t="s">
        <v>250</v>
      </c>
      <c r="F261" s="42" t="s">
        <v>16</v>
      </c>
      <c r="G261" s="5">
        <v>1</v>
      </c>
      <c r="H261" s="5"/>
      <c r="I261" s="214">
        <f>ANEXO1!Z260</f>
        <v>3120806.72</v>
      </c>
      <c r="J261" s="107">
        <f t="shared" si="35"/>
        <v>3120806.72</v>
      </c>
      <c r="K261" s="207"/>
      <c r="L261" s="205">
        <f>'ANEXO 2'!Q261</f>
        <v>0</v>
      </c>
      <c r="M261" s="206">
        <f t="shared" si="47"/>
        <v>0</v>
      </c>
      <c r="N261" s="250"/>
      <c r="O261" s="203">
        <f t="shared" si="48"/>
        <v>3120806.72</v>
      </c>
      <c r="P261" s="251">
        <f t="shared" si="49"/>
        <v>3120806.72</v>
      </c>
    </row>
    <row r="262" spans="1:16" ht="54" x14ac:dyDescent="0.3">
      <c r="A262" s="261">
        <v>8.3800000000000008</v>
      </c>
      <c r="B262" s="228"/>
      <c r="C262" s="228"/>
      <c r="D262" s="228"/>
      <c r="E262" s="152" t="s">
        <v>251</v>
      </c>
      <c r="F262" s="42" t="s">
        <v>16</v>
      </c>
      <c r="G262" s="5">
        <v>1</v>
      </c>
      <c r="H262" s="5"/>
      <c r="I262" s="214">
        <f>ANEXO1!Z261</f>
        <v>3120806.72</v>
      </c>
      <c r="J262" s="107">
        <f t="shared" si="35"/>
        <v>3120806.72</v>
      </c>
      <c r="K262" s="207"/>
      <c r="L262" s="205">
        <f>'ANEXO 2'!Q262</f>
        <v>0</v>
      </c>
      <c r="M262" s="206">
        <f t="shared" si="47"/>
        <v>0</v>
      </c>
      <c r="N262" s="250"/>
      <c r="O262" s="203">
        <f t="shared" si="48"/>
        <v>3120806.72</v>
      </c>
      <c r="P262" s="251">
        <f t="shared" si="49"/>
        <v>3120806.72</v>
      </c>
    </row>
    <row r="263" spans="1:16" ht="327.60000000000002" x14ac:dyDescent="0.3">
      <c r="A263" s="261">
        <v>8.39</v>
      </c>
      <c r="B263" s="228"/>
      <c r="C263" s="228"/>
      <c r="D263" s="228"/>
      <c r="E263" s="161" t="s">
        <v>252</v>
      </c>
      <c r="F263" s="42" t="s">
        <v>18</v>
      </c>
      <c r="G263" s="5">
        <v>1</v>
      </c>
      <c r="H263" s="5"/>
      <c r="I263" s="214">
        <f>ANEXO1!Z262</f>
        <v>81973266.670000002</v>
      </c>
      <c r="J263" s="107">
        <f t="shared" si="35"/>
        <v>81973266.670000002</v>
      </c>
      <c r="K263" s="207"/>
      <c r="L263" s="205">
        <f>'ANEXO 2'!Q263</f>
        <v>0</v>
      </c>
      <c r="M263" s="206">
        <f t="shared" si="47"/>
        <v>0</v>
      </c>
      <c r="N263" s="250"/>
      <c r="O263" s="203">
        <f t="shared" si="48"/>
        <v>81973266.670000002</v>
      </c>
      <c r="P263" s="251">
        <f t="shared" si="49"/>
        <v>81973266.670000002</v>
      </c>
    </row>
    <row r="264" spans="1:16" ht="54" x14ac:dyDescent="0.3">
      <c r="A264" s="262">
        <v>8.4</v>
      </c>
      <c r="B264" s="228"/>
      <c r="C264" s="228"/>
      <c r="D264" s="228"/>
      <c r="E264" s="152" t="s">
        <v>253</v>
      </c>
      <c r="F264" s="42" t="s">
        <v>16</v>
      </c>
      <c r="G264" s="5">
        <v>1</v>
      </c>
      <c r="H264" s="5"/>
      <c r="I264" s="214">
        <f>ANEXO1!Z263</f>
        <v>1676350</v>
      </c>
      <c r="J264" s="107">
        <f t="shared" si="35"/>
        <v>1676350</v>
      </c>
      <c r="K264" s="207"/>
      <c r="L264" s="205">
        <f>'ANEXO 2'!Q264</f>
        <v>0</v>
      </c>
      <c r="M264" s="206">
        <f t="shared" si="47"/>
        <v>0</v>
      </c>
      <c r="N264" s="250"/>
      <c r="O264" s="203">
        <f t="shared" si="48"/>
        <v>1676350</v>
      </c>
      <c r="P264" s="251">
        <f t="shared" si="49"/>
        <v>1676350</v>
      </c>
    </row>
    <row r="265" spans="1:16" ht="54" x14ac:dyDescent="0.3">
      <c r="A265" s="261">
        <v>8.41</v>
      </c>
      <c r="B265" s="228"/>
      <c r="C265" s="228"/>
      <c r="D265" s="228"/>
      <c r="E265" s="158" t="s">
        <v>254</v>
      </c>
      <c r="F265" s="42" t="s">
        <v>16</v>
      </c>
      <c r="G265" s="5">
        <v>1</v>
      </c>
      <c r="H265" s="5"/>
      <c r="I265" s="214">
        <f>ANEXO1!Z264</f>
        <v>167977.52</v>
      </c>
      <c r="J265" s="107">
        <f t="shared" si="35"/>
        <v>167977.52</v>
      </c>
      <c r="K265" s="207"/>
      <c r="L265" s="205">
        <f>'ANEXO 2'!Q265</f>
        <v>0</v>
      </c>
      <c r="M265" s="206">
        <f t="shared" si="47"/>
        <v>0</v>
      </c>
      <c r="N265" s="250"/>
      <c r="O265" s="203">
        <f t="shared" si="48"/>
        <v>167977.52</v>
      </c>
      <c r="P265" s="251">
        <f t="shared" si="49"/>
        <v>167977.52</v>
      </c>
    </row>
    <row r="266" spans="1:16" ht="54" x14ac:dyDescent="0.3">
      <c r="A266" s="262">
        <v>8.42</v>
      </c>
      <c r="B266" s="228"/>
      <c r="C266" s="228"/>
      <c r="D266" s="228"/>
      <c r="E266" s="158" t="s">
        <v>255</v>
      </c>
      <c r="F266" s="42" t="s">
        <v>16</v>
      </c>
      <c r="G266" s="5">
        <v>1</v>
      </c>
      <c r="H266" s="5"/>
      <c r="I266" s="214">
        <f>ANEXO1!Z265</f>
        <v>167977.52</v>
      </c>
      <c r="J266" s="107">
        <f t="shared" si="35"/>
        <v>167977.52</v>
      </c>
      <c r="K266" s="207"/>
      <c r="L266" s="205">
        <f>'ANEXO 2'!Q266</f>
        <v>0</v>
      </c>
      <c r="M266" s="206">
        <f t="shared" si="47"/>
        <v>0</v>
      </c>
      <c r="N266" s="250"/>
      <c r="O266" s="203">
        <f t="shared" si="48"/>
        <v>167977.52</v>
      </c>
      <c r="P266" s="251">
        <f t="shared" si="49"/>
        <v>167977.52</v>
      </c>
    </row>
    <row r="267" spans="1:16" ht="54" x14ac:dyDescent="0.3">
      <c r="A267" s="261">
        <v>8.43</v>
      </c>
      <c r="B267" s="228"/>
      <c r="C267" s="228"/>
      <c r="D267" s="228"/>
      <c r="E267" s="158" t="s">
        <v>256</v>
      </c>
      <c r="F267" s="42" t="s">
        <v>16</v>
      </c>
      <c r="G267" s="5">
        <v>1</v>
      </c>
      <c r="H267" s="5"/>
      <c r="I267" s="214">
        <f>ANEXO1!Z266</f>
        <v>117491.7</v>
      </c>
      <c r="J267" s="107">
        <f t="shared" si="35"/>
        <v>117491.7</v>
      </c>
      <c r="K267" s="207"/>
      <c r="L267" s="205">
        <f>'ANEXO 2'!Q267</f>
        <v>0</v>
      </c>
      <c r="M267" s="206">
        <f t="shared" si="47"/>
        <v>0</v>
      </c>
      <c r="N267" s="250"/>
      <c r="O267" s="203">
        <f t="shared" si="48"/>
        <v>117491.7</v>
      </c>
      <c r="P267" s="251">
        <f t="shared" si="49"/>
        <v>117491.7</v>
      </c>
    </row>
    <row r="268" spans="1:16" ht="54" x14ac:dyDescent="0.3">
      <c r="A268" s="262">
        <v>8.44</v>
      </c>
      <c r="B268" s="228"/>
      <c r="C268" s="228"/>
      <c r="D268" s="228"/>
      <c r="E268" s="158" t="s">
        <v>257</v>
      </c>
      <c r="F268" s="42" t="s">
        <v>16</v>
      </c>
      <c r="G268" s="5">
        <v>1</v>
      </c>
      <c r="H268" s="5"/>
      <c r="I268" s="214">
        <f>ANEXO1!Z267</f>
        <v>117491.7</v>
      </c>
      <c r="J268" s="107">
        <f t="shared" ref="J268:J331" si="50">I268</f>
        <v>117491.7</v>
      </c>
      <c r="K268" s="207"/>
      <c r="L268" s="205">
        <f>'ANEXO 2'!Q268</f>
        <v>0</v>
      </c>
      <c r="M268" s="206">
        <f t="shared" si="47"/>
        <v>0</v>
      </c>
      <c r="N268" s="250"/>
      <c r="O268" s="203">
        <f t="shared" si="48"/>
        <v>117491.7</v>
      </c>
      <c r="P268" s="251">
        <f t="shared" si="49"/>
        <v>117491.7</v>
      </c>
    </row>
    <row r="269" spans="1:16" ht="36" x14ac:dyDescent="0.3">
      <c r="A269" s="261">
        <v>8.4499999999999993</v>
      </c>
      <c r="B269" s="228"/>
      <c r="C269" s="228"/>
      <c r="D269" s="228"/>
      <c r="E269" s="158" t="s">
        <v>258</v>
      </c>
      <c r="F269" s="42" t="s">
        <v>16</v>
      </c>
      <c r="G269" s="5">
        <v>1</v>
      </c>
      <c r="H269" s="5"/>
      <c r="I269" s="214">
        <f>ANEXO1!Z268</f>
        <v>117491.7</v>
      </c>
      <c r="J269" s="107">
        <f t="shared" si="50"/>
        <v>117491.7</v>
      </c>
      <c r="K269" s="207"/>
      <c r="L269" s="205">
        <f>'ANEXO 2'!Q269</f>
        <v>0</v>
      </c>
      <c r="M269" s="206">
        <f t="shared" si="47"/>
        <v>0</v>
      </c>
      <c r="N269" s="250"/>
      <c r="O269" s="203">
        <f t="shared" si="48"/>
        <v>117491.7</v>
      </c>
      <c r="P269" s="251">
        <f t="shared" si="49"/>
        <v>117491.7</v>
      </c>
    </row>
    <row r="270" spans="1:16" ht="54" x14ac:dyDescent="0.3">
      <c r="A270" s="262">
        <v>8.4600000000000009</v>
      </c>
      <c r="B270" s="228"/>
      <c r="C270" s="228"/>
      <c r="D270" s="228"/>
      <c r="E270" s="158" t="s">
        <v>259</v>
      </c>
      <c r="F270" s="42" t="s">
        <v>16</v>
      </c>
      <c r="G270" s="5">
        <v>1</v>
      </c>
      <c r="H270" s="5"/>
      <c r="I270" s="214">
        <f>ANEXO1!Z269</f>
        <v>84341.18</v>
      </c>
      <c r="J270" s="107">
        <f t="shared" si="50"/>
        <v>84341.18</v>
      </c>
      <c r="K270" s="207"/>
      <c r="L270" s="205">
        <f>'ANEXO 2'!Q270</f>
        <v>0</v>
      </c>
      <c r="M270" s="206">
        <f t="shared" si="47"/>
        <v>0</v>
      </c>
      <c r="N270" s="250"/>
      <c r="O270" s="203">
        <f t="shared" si="48"/>
        <v>84341.18</v>
      </c>
      <c r="P270" s="251">
        <f t="shared" si="49"/>
        <v>84341.18</v>
      </c>
    </row>
    <row r="271" spans="1:16" ht="54" x14ac:dyDescent="0.3">
      <c r="A271" s="261">
        <v>8.4700000000000006</v>
      </c>
      <c r="B271" s="228"/>
      <c r="C271" s="228"/>
      <c r="D271" s="228"/>
      <c r="E271" s="158" t="s">
        <v>260</v>
      </c>
      <c r="F271" s="42" t="s">
        <v>16</v>
      </c>
      <c r="G271" s="5">
        <v>1</v>
      </c>
      <c r="H271" s="5"/>
      <c r="I271" s="214">
        <f>ANEXO1!Z270</f>
        <v>84341.18</v>
      </c>
      <c r="J271" s="107">
        <f t="shared" si="50"/>
        <v>84341.18</v>
      </c>
      <c r="K271" s="207"/>
      <c r="L271" s="205">
        <f>'ANEXO 2'!Q271</f>
        <v>0</v>
      </c>
      <c r="M271" s="206">
        <f t="shared" si="47"/>
        <v>0</v>
      </c>
      <c r="N271" s="250"/>
      <c r="O271" s="203">
        <f t="shared" si="48"/>
        <v>84341.18</v>
      </c>
      <c r="P271" s="251">
        <f t="shared" si="49"/>
        <v>84341.18</v>
      </c>
    </row>
    <row r="272" spans="1:16" ht="54" x14ac:dyDescent="0.3">
      <c r="A272" s="262">
        <v>8.48</v>
      </c>
      <c r="B272" s="228"/>
      <c r="C272" s="228"/>
      <c r="D272" s="228"/>
      <c r="E272" s="158" t="s">
        <v>261</v>
      </c>
      <c r="F272" s="42" t="s">
        <v>16</v>
      </c>
      <c r="G272" s="5">
        <v>1</v>
      </c>
      <c r="H272" s="5"/>
      <c r="I272" s="214">
        <f>ANEXO1!Z271</f>
        <v>64359.56</v>
      </c>
      <c r="J272" s="107">
        <f t="shared" si="50"/>
        <v>64359.56</v>
      </c>
      <c r="K272" s="207"/>
      <c r="L272" s="205">
        <f>'ANEXO 2'!Q272</f>
        <v>0</v>
      </c>
      <c r="M272" s="206">
        <f t="shared" si="47"/>
        <v>0</v>
      </c>
      <c r="N272" s="250"/>
      <c r="O272" s="203">
        <f t="shared" si="48"/>
        <v>64359.56</v>
      </c>
      <c r="P272" s="251">
        <f t="shared" si="49"/>
        <v>64359.56</v>
      </c>
    </row>
    <row r="273" spans="1:16" ht="54" x14ac:dyDescent="0.3">
      <c r="A273" s="261">
        <v>8.49</v>
      </c>
      <c r="B273" s="228"/>
      <c r="C273" s="228"/>
      <c r="D273" s="228"/>
      <c r="E273" s="158" t="s">
        <v>262</v>
      </c>
      <c r="F273" s="42" t="s">
        <v>16</v>
      </c>
      <c r="G273" s="5">
        <v>1</v>
      </c>
      <c r="H273" s="5"/>
      <c r="I273" s="214">
        <f>ANEXO1!Z272</f>
        <v>64359.56</v>
      </c>
      <c r="J273" s="107">
        <f t="shared" si="50"/>
        <v>64359.56</v>
      </c>
      <c r="K273" s="207"/>
      <c r="L273" s="205">
        <f>'ANEXO 2'!Q273</f>
        <v>0</v>
      </c>
      <c r="M273" s="206">
        <f t="shared" si="47"/>
        <v>0</v>
      </c>
      <c r="N273" s="250"/>
      <c r="O273" s="203">
        <f t="shared" si="48"/>
        <v>64359.56</v>
      </c>
      <c r="P273" s="251">
        <f t="shared" si="49"/>
        <v>64359.56</v>
      </c>
    </row>
    <row r="274" spans="1:16" ht="54" x14ac:dyDescent="0.3">
      <c r="A274" s="262">
        <v>8.5</v>
      </c>
      <c r="B274" s="228"/>
      <c r="C274" s="228"/>
      <c r="D274" s="228"/>
      <c r="E274" s="158" t="s">
        <v>263</v>
      </c>
      <c r="F274" s="42" t="s">
        <v>16</v>
      </c>
      <c r="G274" s="5">
        <v>1</v>
      </c>
      <c r="H274" s="5"/>
      <c r="I274" s="214">
        <f>ANEXO1!Z273</f>
        <v>64359.56</v>
      </c>
      <c r="J274" s="107">
        <f t="shared" si="50"/>
        <v>64359.56</v>
      </c>
      <c r="K274" s="207"/>
      <c r="L274" s="205">
        <f>'ANEXO 2'!Q274</f>
        <v>0</v>
      </c>
      <c r="M274" s="206">
        <f t="shared" si="47"/>
        <v>0</v>
      </c>
      <c r="N274" s="250"/>
      <c r="O274" s="203">
        <f t="shared" si="48"/>
        <v>64359.56</v>
      </c>
      <c r="P274" s="251">
        <f t="shared" si="49"/>
        <v>64359.56</v>
      </c>
    </row>
    <row r="275" spans="1:16" ht="54" x14ac:dyDescent="0.3">
      <c r="A275" s="261">
        <v>8.51</v>
      </c>
      <c r="B275" s="228"/>
      <c r="C275" s="228"/>
      <c r="D275" s="228"/>
      <c r="E275" s="158" t="s">
        <v>264</v>
      </c>
      <c r="F275" s="42" t="s">
        <v>16</v>
      </c>
      <c r="G275" s="5">
        <v>1</v>
      </c>
      <c r="H275" s="5"/>
      <c r="I275" s="214">
        <f>ANEXO1!Z274</f>
        <v>64359.56</v>
      </c>
      <c r="J275" s="107">
        <f t="shared" si="50"/>
        <v>64359.56</v>
      </c>
      <c r="K275" s="207"/>
      <c r="L275" s="205">
        <f>'ANEXO 2'!Q275</f>
        <v>0</v>
      </c>
      <c r="M275" s="206">
        <f t="shared" si="47"/>
        <v>0</v>
      </c>
      <c r="N275" s="250"/>
      <c r="O275" s="203">
        <f t="shared" si="48"/>
        <v>64359.56</v>
      </c>
      <c r="P275" s="251">
        <f t="shared" si="49"/>
        <v>64359.56</v>
      </c>
    </row>
    <row r="276" spans="1:16" ht="54" x14ac:dyDescent="0.3">
      <c r="A276" s="262">
        <v>8.52</v>
      </c>
      <c r="B276" s="228"/>
      <c r="C276" s="228"/>
      <c r="D276" s="228"/>
      <c r="E276" s="158" t="s">
        <v>265</v>
      </c>
      <c r="F276" s="42" t="s">
        <v>16</v>
      </c>
      <c r="G276" s="5">
        <v>1</v>
      </c>
      <c r="H276" s="5"/>
      <c r="I276" s="214">
        <f>ANEXO1!Z275</f>
        <v>64359.56</v>
      </c>
      <c r="J276" s="107">
        <f t="shared" si="50"/>
        <v>64359.56</v>
      </c>
      <c r="K276" s="207"/>
      <c r="L276" s="205">
        <f>'ANEXO 2'!Q276</f>
        <v>0</v>
      </c>
      <c r="M276" s="206">
        <f t="shared" si="47"/>
        <v>0</v>
      </c>
      <c r="N276" s="250"/>
      <c r="O276" s="203">
        <f t="shared" si="48"/>
        <v>64359.56</v>
      </c>
      <c r="P276" s="251">
        <f t="shared" si="49"/>
        <v>64359.56</v>
      </c>
    </row>
    <row r="277" spans="1:16" ht="54" x14ac:dyDescent="0.3">
      <c r="A277" s="261">
        <v>8.5299999999999994</v>
      </c>
      <c r="B277" s="228"/>
      <c r="C277" s="228"/>
      <c r="D277" s="228"/>
      <c r="E277" s="158" t="s">
        <v>266</v>
      </c>
      <c r="F277" s="42" t="s">
        <v>16</v>
      </c>
      <c r="G277" s="5">
        <v>1</v>
      </c>
      <c r="H277" s="5"/>
      <c r="I277" s="214">
        <f>ANEXO1!Z276</f>
        <v>209128.68</v>
      </c>
      <c r="J277" s="107">
        <f t="shared" si="50"/>
        <v>209128.68</v>
      </c>
      <c r="K277" s="207"/>
      <c r="L277" s="205">
        <f>'ANEXO 2'!Q277</f>
        <v>0</v>
      </c>
      <c r="M277" s="206">
        <f t="shared" si="47"/>
        <v>0</v>
      </c>
      <c r="N277" s="250"/>
      <c r="O277" s="203">
        <f t="shared" si="48"/>
        <v>209128.68</v>
      </c>
      <c r="P277" s="251">
        <f t="shared" si="49"/>
        <v>209128.68</v>
      </c>
    </row>
    <row r="278" spans="1:16" ht="54" x14ac:dyDescent="0.3">
      <c r="A278" s="262">
        <v>8.5399999999999991</v>
      </c>
      <c r="B278" s="228"/>
      <c r="C278" s="228"/>
      <c r="D278" s="228"/>
      <c r="E278" s="158" t="s">
        <v>267</v>
      </c>
      <c r="F278" s="42" t="s">
        <v>16</v>
      </c>
      <c r="G278" s="5">
        <v>1</v>
      </c>
      <c r="H278" s="5"/>
      <c r="I278" s="214">
        <f>ANEXO1!Z277</f>
        <v>65109.56</v>
      </c>
      <c r="J278" s="107">
        <f t="shared" si="50"/>
        <v>65109.56</v>
      </c>
      <c r="K278" s="207"/>
      <c r="L278" s="205">
        <f>'ANEXO 2'!Q278</f>
        <v>0</v>
      </c>
      <c r="M278" s="206">
        <f t="shared" si="47"/>
        <v>0</v>
      </c>
      <c r="N278" s="250"/>
      <c r="O278" s="203">
        <f t="shared" si="48"/>
        <v>65109.56</v>
      </c>
      <c r="P278" s="251">
        <f t="shared" si="49"/>
        <v>65109.56</v>
      </c>
    </row>
    <row r="279" spans="1:16" ht="54" x14ac:dyDescent="0.3">
      <c r="A279" s="261">
        <v>8.5500000000000007</v>
      </c>
      <c r="B279" s="228"/>
      <c r="C279" s="228"/>
      <c r="D279" s="228"/>
      <c r="E279" s="158" t="s">
        <v>268</v>
      </c>
      <c r="F279" s="42" t="s">
        <v>16</v>
      </c>
      <c r="G279" s="5">
        <v>1</v>
      </c>
      <c r="H279" s="5"/>
      <c r="I279" s="214">
        <f>ANEXO1!Z278</f>
        <v>25209.56</v>
      </c>
      <c r="J279" s="107">
        <f t="shared" si="50"/>
        <v>25209.56</v>
      </c>
      <c r="K279" s="207"/>
      <c r="L279" s="205">
        <f>'ANEXO 2'!Q279</f>
        <v>0</v>
      </c>
      <c r="M279" s="206">
        <f t="shared" si="47"/>
        <v>0</v>
      </c>
      <c r="N279" s="250"/>
      <c r="O279" s="203">
        <f t="shared" si="48"/>
        <v>25209.56</v>
      </c>
      <c r="P279" s="251">
        <f t="shared" si="49"/>
        <v>25209.56</v>
      </c>
    </row>
    <row r="280" spans="1:16" ht="360" x14ac:dyDescent="0.3">
      <c r="A280" s="262">
        <v>8.56</v>
      </c>
      <c r="B280" s="228"/>
      <c r="C280" s="228"/>
      <c r="D280" s="228"/>
      <c r="E280" s="43" t="s">
        <v>269</v>
      </c>
      <c r="F280" s="42" t="s">
        <v>18</v>
      </c>
      <c r="G280" s="5">
        <v>1</v>
      </c>
      <c r="H280" s="5"/>
      <c r="I280" s="214">
        <f>ANEXO1!Z279</f>
        <v>74743250</v>
      </c>
      <c r="J280" s="107">
        <f t="shared" si="50"/>
        <v>74743250</v>
      </c>
      <c r="K280" s="207"/>
      <c r="L280" s="205">
        <f>'ANEXO 2'!Q280</f>
        <v>0</v>
      </c>
      <c r="M280" s="206">
        <f t="shared" si="47"/>
        <v>0</v>
      </c>
      <c r="N280" s="250"/>
      <c r="O280" s="203">
        <f t="shared" si="48"/>
        <v>74743250</v>
      </c>
      <c r="P280" s="251">
        <f t="shared" si="49"/>
        <v>74743250</v>
      </c>
    </row>
    <row r="281" spans="1:16" ht="54" x14ac:dyDescent="0.3">
      <c r="A281" s="262">
        <v>8.57</v>
      </c>
      <c r="B281" s="228"/>
      <c r="C281" s="228"/>
      <c r="D281" s="228"/>
      <c r="E281" s="158" t="s">
        <v>270</v>
      </c>
      <c r="F281" s="42" t="s">
        <v>16</v>
      </c>
      <c r="G281" s="5">
        <v>1</v>
      </c>
      <c r="H281" s="5"/>
      <c r="I281" s="214">
        <f>ANEXO1!Z280</f>
        <v>185494.52</v>
      </c>
      <c r="J281" s="107">
        <f t="shared" si="50"/>
        <v>185494.52</v>
      </c>
      <c r="K281" s="207"/>
      <c r="L281" s="205">
        <f>'ANEXO 2'!Q281</f>
        <v>0</v>
      </c>
      <c r="M281" s="206">
        <f t="shared" si="47"/>
        <v>0</v>
      </c>
      <c r="N281" s="250"/>
      <c r="O281" s="203">
        <f t="shared" si="48"/>
        <v>185494.52</v>
      </c>
      <c r="P281" s="251">
        <f t="shared" si="49"/>
        <v>185494.52</v>
      </c>
    </row>
    <row r="282" spans="1:16" ht="54" x14ac:dyDescent="0.3">
      <c r="A282" s="261">
        <v>8.58</v>
      </c>
      <c r="B282" s="228"/>
      <c r="C282" s="228"/>
      <c r="D282" s="228"/>
      <c r="E282" s="158" t="s">
        <v>271</v>
      </c>
      <c r="F282" s="42" t="s">
        <v>16</v>
      </c>
      <c r="G282" s="5">
        <v>1</v>
      </c>
      <c r="H282" s="5"/>
      <c r="I282" s="214">
        <f>ANEXO1!Z281</f>
        <v>185494.52</v>
      </c>
      <c r="J282" s="107">
        <f t="shared" si="50"/>
        <v>185494.52</v>
      </c>
      <c r="K282" s="207"/>
      <c r="L282" s="205">
        <f>'ANEXO 2'!Q282</f>
        <v>0</v>
      </c>
      <c r="M282" s="206">
        <f t="shared" si="47"/>
        <v>0</v>
      </c>
      <c r="N282" s="250"/>
      <c r="O282" s="203">
        <f t="shared" si="48"/>
        <v>185494.52</v>
      </c>
      <c r="P282" s="251">
        <f t="shared" si="49"/>
        <v>185494.52</v>
      </c>
    </row>
    <row r="283" spans="1:16" ht="54" x14ac:dyDescent="0.3">
      <c r="A283" s="262">
        <v>8.59</v>
      </c>
      <c r="B283" s="228"/>
      <c r="C283" s="228"/>
      <c r="D283" s="228"/>
      <c r="E283" s="158" t="s">
        <v>272</v>
      </c>
      <c r="F283" s="42" t="s">
        <v>16</v>
      </c>
      <c r="G283" s="5">
        <v>1</v>
      </c>
      <c r="H283" s="5"/>
      <c r="I283" s="214">
        <f>ANEXO1!Z282</f>
        <v>185494.52</v>
      </c>
      <c r="J283" s="107">
        <f t="shared" si="50"/>
        <v>185494.52</v>
      </c>
      <c r="K283" s="207"/>
      <c r="L283" s="205">
        <f>'ANEXO 2'!Q283</f>
        <v>0</v>
      </c>
      <c r="M283" s="206">
        <f t="shared" si="47"/>
        <v>0</v>
      </c>
      <c r="N283" s="250"/>
      <c r="O283" s="203">
        <f t="shared" si="48"/>
        <v>185494.52</v>
      </c>
      <c r="P283" s="251">
        <f t="shared" si="49"/>
        <v>185494.52</v>
      </c>
    </row>
    <row r="284" spans="1:16" ht="36" x14ac:dyDescent="0.3">
      <c r="A284" s="262">
        <v>8.6</v>
      </c>
      <c r="B284" s="228"/>
      <c r="C284" s="228"/>
      <c r="D284" s="228"/>
      <c r="E284" s="158" t="s">
        <v>273</v>
      </c>
      <c r="F284" s="42" t="s">
        <v>16</v>
      </c>
      <c r="G284" s="5">
        <v>1</v>
      </c>
      <c r="H284" s="5"/>
      <c r="I284" s="214">
        <f>ANEXO1!Z283</f>
        <v>159758.70000000001</v>
      </c>
      <c r="J284" s="107">
        <f t="shared" si="50"/>
        <v>159758.70000000001</v>
      </c>
      <c r="K284" s="207"/>
      <c r="L284" s="205">
        <f>'ANEXO 2'!Q284</f>
        <v>0</v>
      </c>
      <c r="M284" s="206">
        <f t="shared" si="47"/>
        <v>0</v>
      </c>
      <c r="N284" s="250"/>
      <c r="O284" s="203">
        <f t="shared" si="48"/>
        <v>159758.70000000001</v>
      </c>
      <c r="P284" s="251">
        <f t="shared" si="49"/>
        <v>159758.70000000001</v>
      </c>
    </row>
    <row r="285" spans="1:16" ht="54" x14ac:dyDescent="0.3">
      <c r="A285" s="262">
        <v>8.61</v>
      </c>
      <c r="B285" s="228"/>
      <c r="C285" s="228"/>
      <c r="D285" s="228"/>
      <c r="E285" s="158" t="s">
        <v>274</v>
      </c>
      <c r="F285" s="42" t="s">
        <v>16</v>
      </c>
      <c r="G285" s="5">
        <v>1</v>
      </c>
      <c r="H285" s="5"/>
      <c r="I285" s="214">
        <f>ANEXO1!Z284</f>
        <v>159758.70000000001</v>
      </c>
      <c r="J285" s="107">
        <f t="shared" si="50"/>
        <v>159758.70000000001</v>
      </c>
      <c r="K285" s="207"/>
      <c r="L285" s="205">
        <f>'ANEXO 2'!Q285</f>
        <v>0</v>
      </c>
      <c r="M285" s="206">
        <f t="shared" si="47"/>
        <v>0</v>
      </c>
      <c r="N285" s="250"/>
      <c r="O285" s="203">
        <f>I285</f>
        <v>159758.70000000001</v>
      </c>
      <c r="P285" s="251">
        <f t="shared" si="49"/>
        <v>159758.70000000001</v>
      </c>
    </row>
    <row r="286" spans="1:16" ht="36" x14ac:dyDescent="0.3">
      <c r="A286" s="261">
        <v>8.6199999999999992</v>
      </c>
      <c r="B286" s="228"/>
      <c r="C286" s="228"/>
      <c r="D286" s="228"/>
      <c r="E286" s="158" t="s">
        <v>275</v>
      </c>
      <c r="F286" s="42" t="s">
        <v>16</v>
      </c>
      <c r="G286" s="5">
        <v>1</v>
      </c>
      <c r="H286" s="5"/>
      <c r="I286" s="214">
        <f>ANEXO1!Z285</f>
        <v>159758.70000000001</v>
      </c>
      <c r="J286" s="107">
        <f t="shared" si="50"/>
        <v>159758.70000000001</v>
      </c>
      <c r="K286" s="207"/>
      <c r="L286" s="205">
        <f>'ANEXO 2'!Q286</f>
        <v>0</v>
      </c>
      <c r="M286" s="206">
        <f t="shared" si="47"/>
        <v>0</v>
      </c>
      <c r="N286" s="250"/>
      <c r="O286" s="203">
        <f t="shared" ref="O286:O291" si="51">I286</f>
        <v>159758.70000000001</v>
      </c>
      <c r="P286" s="251">
        <f t="shared" si="49"/>
        <v>159758.70000000001</v>
      </c>
    </row>
    <row r="287" spans="1:16" ht="54" x14ac:dyDescent="0.3">
      <c r="A287" s="262">
        <v>8.6300000000000008</v>
      </c>
      <c r="B287" s="228"/>
      <c r="C287" s="228"/>
      <c r="D287" s="228"/>
      <c r="E287" s="158" t="s">
        <v>276</v>
      </c>
      <c r="F287" s="42" t="s">
        <v>16</v>
      </c>
      <c r="G287" s="5">
        <v>1</v>
      </c>
      <c r="H287" s="5"/>
      <c r="I287" s="214">
        <f>ANEXO1!Z286</f>
        <v>148356</v>
      </c>
      <c r="J287" s="107">
        <f t="shared" si="50"/>
        <v>148356</v>
      </c>
      <c r="K287" s="207"/>
      <c r="L287" s="205">
        <f>'ANEXO 2'!Q287</f>
        <v>0</v>
      </c>
      <c r="M287" s="206">
        <f t="shared" si="47"/>
        <v>0</v>
      </c>
      <c r="N287" s="250"/>
      <c r="O287" s="203">
        <f t="shared" si="51"/>
        <v>148356</v>
      </c>
      <c r="P287" s="251">
        <f t="shared" si="49"/>
        <v>148356</v>
      </c>
    </row>
    <row r="288" spans="1:16" ht="54" x14ac:dyDescent="0.3">
      <c r="A288" s="261">
        <v>8.64</v>
      </c>
      <c r="B288" s="228"/>
      <c r="C288" s="228"/>
      <c r="D288" s="228"/>
      <c r="E288" s="158" t="s">
        <v>277</v>
      </c>
      <c r="F288" s="42" t="s">
        <v>16</v>
      </c>
      <c r="G288" s="5">
        <v>1</v>
      </c>
      <c r="H288" s="5"/>
      <c r="I288" s="214">
        <f>ANEXO1!Z287</f>
        <v>99667.68</v>
      </c>
      <c r="J288" s="107">
        <f t="shared" si="50"/>
        <v>99667.68</v>
      </c>
      <c r="K288" s="207"/>
      <c r="L288" s="205">
        <f>'ANEXO 2'!Q288</f>
        <v>0</v>
      </c>
      <c r="M288" s="206">
        <f t="shared" si="47"/>
        <v>0</v>
      </c>
      <c r="N288" s="250"/>
      <c r="O288" s="203">
        <f t="shared" si="51"/>
        <v>99667.68</v>
      </c>
      <c r="P288" s="251">
        <f t="shared" si="49"/>
        <v>99667.68</v>
      </c>
    </row>
    <row r="289" spans="1:16" ht="54" x14ac:dyDescent="0.3">
      <c r="A289" s="262">
        <v>8.65</v>
      </c>
      <c r="B289" s="228"/>
      <c r="C289" s="228"/>
      <c r="D289" s="228"/>
      <c r="E289" s="158" t="s">
        <v>278</v>
      </c>
      <c r="F289" s="42" t="s">
        <v>16</v>
      </c>
      <c r="G289" s="5">
        <v>1</v>
      </c>
      <c r="H289" s="5"/>
      <c r="I289" s="214">
        <f>ANEXO1!Z288</f>
        <v>148356</v>
      </c>
      <c r="J289" s="107">
        <f t="shared" si="50"/>
        <v>148356</v>
      </c>
      <c r="K289" s="207"/>
      <c r="L289" s="205">
        <f>'ANEXO 2'!Q289</f>
        <v>0</v>
      </c>
      <c r="M289" s="206">
        <f t="shared" si="47"/>
        <v>0</v>
      </c>
      <c r="N289" s="250"/>
      <c r="O289" s="203">
        <f t="shared" si="51"/>
        <v>148356</v>
      </c>
      <c r="P289" s="251">
        <f t="shared" si="49"/>
        <v>148356</v>
      </c>
    </row>
    <row r="290" spans="1:16" ht="54" x14ac:dyDescent="0.3">
      <c r="A290" s="261">
        <v>8.6599999999999895</v>
      </c>
      <c r="B290" s="228"/>
      <c r="C290" s="228"/>
      <c r="D290" s="228"/>
      <c r="E290" s="158" t="s">
        <v>279</v>
      </c>
      <c r="F290" s="42" t="s">
        <v>16</v>
      </c>
      <c r="G290" s="5">
        <v>1</v>
      </c>
      <c r="H290" s="5"/>
      <c r="I290" s="214">
        <f>ANEXO1!Z289</f>
        <v>148356</v>
      </c>
      <c r="J290" s="107">
        <f t="shared" si="50"/>
        <v>148356</v>
      </c>
      <c r="K290" s="207"/>
      <c r="L290" s="205">
        <f>'ANEXO 2'!Q290</f>
        <v>0</v>
      </c>
      <c r="M290" s="206">
        <f t="shared" si="47"/>
        <v>0</v>
      </c>
      <c r="N290" s="250"/>
      <c r="O290" s="203">
        <f t="shared" si="51"/>
        <v>148356</v>
      </c>
      <c r="P290" s="251">
        <f t="shared" si="49"/>
        <v>148356</v>
      </c>
    </row>
    <row r="291" spans="1:16" ht="54" x14ac:dyDescent="0.3">
      <c r="A291" s="262">
        <v>8.6699999999999893</v>
      </c>
      <c r="B291" s="228"/>
      <c r="C291" s="228"/>
      <c r="D291" s="228"/>
      <c r="E291" s="158" t="s">
        <v>280</v>
      </c>
      <c r="F291" s="42" t="s">
        <v>16</v>
      </c>
      <c r="G291" s="5">
        <v>1</v>
      </c>
      <c r="H291" s="5"/>
      <c r="I291" s="214">
        <f>ANEXO1!Z290</f>
        <v>148356</v>
      </c>
      <c r="J291" s="107">
        <f t="shared" si="50"/>
        <v>148356</v>
      </c>
      <c r="K291" s="207"/>
      <c r="L291" s="205">
        <f>'ANEXO 2'!Q291</f>
        <v>0</v>
      </c>
      <c r="M291" s="206">
        <f t="shared" si="47"/>
        <v>0</v>
      </c>
      <c r="N291" s="250"/>
      <c r="O291" s="203">
        <f t="shared" si="51"/>
        <v>148356</v>
      </c>
      <c r="P291" s="251">
        <f t="shared" si="49"/>
        <v>148356</v>
      </c>
    </row>
    <row r="292" spans="1:16" ht="360" x14ac:dyDescent="0.3">
      <c r="A292" s="261">
        <v>8.6799999999999908</v>
      </c>
      <c r="B292" s="228"/>
      <c r="C292" s="228"/>
      <c r="D292" s="228"/>
      <c r="E292" s="43" t="s">
        <v>281</v>
      </c>
      <c r="F292" s="42" t="s">
        <v>18</v>
      </c>
      <c r="G292" s="5">
        <v>1</v>
      </c>
      <c r="H292" s="5"/>
      <c r="I292" s="214">
        <f>ANEXO1!Z291</f>
        <v>62646250</v>
      </c>
      <c r="J292" s="107">
        <f t="shared" si="50"/>
        <v>62646250</v>
      </c>
      <c r="K292" s="207"/>
      <c r="L292" s="205">
        <f>'ANEXO 2'!Q292</f>
        <v>0</v>
      </c>
      <c r="M292" s="206">
        <f t="shared" si="47"/>
        <v>0</v>
      </c>
      <c r="N292" s="250"/>
      <c r="O292" s="203">
        <f>I292</f>
        <v>62646250</v>
      </c>
      <c r="P292" s="251">
        <f t="shared" si="49"/>
        <v>62646250</v>
      </c>
    </row>
    <row r="293" spans="1:16" ht="54" x14ac:dyDescent="0.3">
      <c r="A293" s="262">
        <v>8.6899999999999906</v>
      </c>
      <c r="B293" s="228"/>
      <c r="C293" s="228"/>
      <c r="D293" s="228"/>
      <c r="E293" s="158" t="s">
        <v>282</v>
      </c>
      <c r="F293" s="42" t="s">
        <v>16</v>
      </c>
      <c r="G293" s="5">
        <v>1</v>
      </c>
      <c r="H293" s="5"/>
      <c r="I293" s="214">
        <f>ANEXO1!Z292</f>
        <v>296910.08000000002</v>
      </c>
      <c r="J293" s="107">
        <f t="shared" si="50"/>
        <v>296910.08000000002</v>
      </c>
      <c r="K293" s="207"/>
      <c r="L293" s="205">
        <f>'ANEXO 2'!Q293</f>
        <v>0</v>
      </c>
      <c r="M293" s="206">
        <f t="shared" si="47"/>
        <v>0</v>
      </c>
      <c r="N293" s="250"/>
      <c r="O293" s="203">
        <f t="shared" ref="O293:O355" si="52">I293</f>
        <v>296910.08000000002</v>
      </c>
      <c r="P293" s="251">
        <f t="shared" si="49"/>
        <v>296910.08000000002</v>
      </c>
    </row>
    <row r="294" spans="1:16" ht="54" x14ac:dyDescent="0.3">
      <c r="A294" s="262">
        <v>8.6999999999999904</v>
      </c>
      <c r="B294" s="228"/>
      <c r="C294" s="228"/>
      <c r="D294" s="228"/>
      <c r="E294" s="158" t="s">
        <v>283</v>
      </c>
      <c r="F294" s="42" t="s">
        <v>16</v>
      </c>
      <c r="G294" s="5">
        <v>1</v>
      </c>
      <c r="H294" s="5"/>
      <c r="I294" s="214">
        <f>ANEXO1!Z293</f>
        <v>241078.5</v>
      </c>
      <c r="J294" s="107">
        <f t="shared" si="50"/>
        <v>241078.5</v>
      </c>
      <c r="K294" s="207"/>
      <c r="L294" s="205">
        <f>'ANEXO 2'!Q294</f>
        <v>0</v>
      </c>
      <c r="M294" s="206">
        <f t="shared" si="47"/>
        <v>0</v>
      </c>
      <c r="N294" s="250"/>
      <c r="O294" s="203">
        <f t="shared" si="52"/>
        <v>241078.5</v>
      </c>
      <c r="P294" s="251">
        <f t="shared" si="49"/>
        <v>241078.5</v>
      </c>
    </row>
    <row r="295" spans="1:16" ht="54" x14ac:dyDescent="0.3">
      <c r="A295" s="262">
        <v>8.7099999999999902</v>
      </c>
      <c r="B295" s="228"/>
      <c r="C295" s="228"/>
      <c r="D295" s="228"/>
      <c r="E295" s="158" t="s">
        <v>284</v>
      </c>
      <c r="F295" s="42" t="s">
        <v>16</v>
      </c>
      <c r="G295" s="5">
        <v>1</v>
      </c>
      <c r="H295" s="5"/>
      <c r="I295" s="214">
        <f>ANEXO1!Z294</f>
        <v>193966.81</v>
      </c>
      <c r="J295" s="107">
        <f t="shared" si="50"/>
        <v>193966.81</v>
      </c>
      <c r="K295" s="207"/>
      <c r="L295" s="205">
        <f>'ANEXO 2'!Q295</f>
        <v>0</v>
      </c>
      <c r="M295" s="206">
        <f t="shared" si="47"/>
        <v>0</v>
      </c>
      <c r="N295" s="250"/>
      <c r="O295" s="203">
        <f t="shared" si="52"/>
        <v>193966.81</v>
      </c>
      <c r="P295" s="251">
        <f t="shared" si="49"/>
        <v>193966.81</v>
      </c>
    </row>
    <row r="296" spans="1:16" ht="36" x14ac:dyDescent="0.3">
      <c r="A296" s="261">
        <v>8.71999999999999</v>
      </c>
      <c r="B296" s="228"/>
      <c r="C296" s="228"/>
      <c r="D296" s="228"/>
      <c r="E296" s="158" t="s">
        <v>285</v>
      </c>
      <c r="F296" s="42" t="s">
        <v>16</v>
      </c>
      <c r="G296" s="5">
        <v>1</v>
      </c>
      <c r="H296" s="5"/>
      <c r="I296" s="214">
        <f>ANEXO1!Z295</f>
        <v>137384.78</v>
      </c>
      <c r="J296" s="107">
        <f t="shared" si="50"/>
        <v>137384.78</v>
      </c>
      <c r="K296" s="207"/>
      <c r="L296" s="205">
        <f>'ANEXO 2'!Q296</f>
        <v>0</v>
      </c>
      <c r="M296" s="206">
        <f t="shared" si="47"/>
        <v>0</v>
      </c>
      <c r="N296" s="250"/>
      <c r="O296" s="203">
        <f t="shared" si="52"/>
        <v>137384.78</v>
      </c>
      <c r="P296" s="251">
        <f t="shared" si="49"/>
        <v>137384.78</v>
      </c>
    </row>
    <row r="297" spans="1:16" ht="54" x14ac:dyDescent="0.3">
      <c r="A297" s="262">
        <v>8.7299999999999898</v>
      </c>
      <c r="B297" s="228"/>
      <c r="C297" s="228"/>
      <c r="D297" s="228"/>
      <c r="E297" s="158" t="s">
        <v>286</v>
      </c>
      <c r="F297" s="42" t="s">
        <v>16</v>
      </c>
      <c r="G297" s="5">
        <v>1</v>
      </c>
      <c r="H297" s="5"/>
      <c r="I297" s="214">
        <f>ANEXO1!Z296</f>
        <v>137384.78</v>
      </c>
      <c r="J297" s="107">
        <f t="shared" si="50"/>
        <v>137384.78</v>
      </c>
      <c r="K297" s="207"/>
      <c r="L297" s="205">
        <f>'ANEXO 2'!Q297</f>
        <v>0</v>
      </c>
      <c r="M297" s="206">
        <f t="shared" si="47"/>
        <v>0</v>
      </c>
      <c r="N297" s="250"/>
      <c r="O297" s="203">
        <f t="shared" si="52"/>
        <v>137384.78</v>
      </c>
      <c r="P297" s="251">
        <f t="shared" si="49"/>
        <v>137384.78</v>
      </c>
    </row>
    <row r="298" spans="1:16" ht="54" x14ac:dyDescent="0.3">
      <c r="A298" s="261">
        <v>8.7399999999999896</v>
      </c>
      <c r="B298" s="228"/>
      <c r="C298" s="228"/>
      <c r="D298" s="228"/>
      <c r="E298" s="158" t="s">
        <v>287</v>
      </c>
      <c r="F298" s="42" t="s">
        <v>16</v>
      </c>
      <c r="G298" s="5">
        <v>1</v>
      </c>
      <c r="H298" s="5"/>
      <c r="I298" s="214">
        <f>ANEXO1!Z297</f>
        <v>91013.58</v>
      </c>
      <c r="J298" s="107">
        <f t="shared" si="50"/>
        <v>91013.58</v>
      </c>
      <c r="K298" s="207"/>
      <c r="L298" s="205">
        <f>'ANEXO 2'!Q298</f>
        <v>0</v>
      </c>
      <c r="M298" s="206">
        <f t="shared" si="47"/>
        <v>0</v>
      </c>
      <c r="N298" s="250"/>
      <c r="O298" s="203">
        <f t="shared" si="52"/>
        <v>91013.58</v>
      </c>
      <c r="P298" s="251">
        <f t="shared" si="49"/>
        <v>91013.58</v>
      </c>
    </row>
    <row r="299" spans="1:16" ht="36" x14ac:dyDescent="0.3">
      <c r="A299" s="262">
        <v>8.7499999999999893</v>
      </c>
      <c r="B299" s="228"/>
      <c r="C299" s="228"/>
      <c r="D299" s="228"/>
      <c r="E299" s="158" t="s">
        <v>288</v>
      </c>
      <c r="F299" s="42" t="s">
        <v>16</v>
      </c>
      <c r="G299" s="5">
        <v>1</v>
      </c>
      <c r="H299" s="5"/>
      <c r="I299" s="214">
        <f>ANEXO1!Z298</f>
        <v>91013.58</v>
      </c>
      <c r="J299" s="107">
        <f t="shared" si="50"/>
        <v>91013.58</v>
      </c>
      <c r="K299" s="207"/>
      <c r="L299" s="205">
        <f>'ANEXO 2'!Q299</f>
        <v>0</v>
      </c>
      <c r="M299" s="206">
        <f t="shared" si="47"/>
        <v>0</v>
      </c>
      <c r="N299" s="250"/>
      <c r="O299" s="203">
        <f t="shared" si="52"/>
        <v>91013.58</v>
      </c>
      <c r="P299" s="251">
        <f t="shared" si="49"/>
        <v>91013.58</v>
      </c>
    </row>
    <row r="300" spans="1:16" ht="36" x14ac:dyDescent="0.3">
      <c r="A300" s="261">
        <v>8.7599999999999891</v>
      </c>
      <c r="B300" s="228"/>
      <c r="C300" s="228"/>
      <c r="D300" s="228"/>
      <c r="E300" s="158" t="s">
        <v>289</v>
      </c>
      <c r="F300" s="42" t="s">
        <v>16</v>
      </c>
      <c r="G300" s="5">
        <v>1</v>
      </c>
      <c r="H300" s="5"/>
      <c r="I300" s="214">
        <f>ANEXO1!Z299</f>
        <v>91013.58</v>
      </c>
      <c r="J300" s="107">
        <f t="shared" si="50"/>
        <v>91013.58</v>
      </c>
      <c r="K300" s="207"/>
      <c r="L300" s="205">
        <f>'ANEXO 2'!Q300</f>
        <v>0</v>
      </c>
      <c r="M300" s="206">
        <f t="shared" si="47"/>
        <v>0</v>
      </c>
      <c r="N300" s="250"/>
      <c r="O300" s="203">
        <f t="shared" si="52"/>
        <v>91013.58</v>
      </c>
      <c r="P300" s="251">
        <f t="shared" si="49"/>
        <v>91013.58</v>
      </c>
    </row>
    <row r="301" spans="1:16" ht="36" x14ac:dyDescent="0.3">
      <c r="A301" s="262">
        <v>8.7699999999999907</v>
      </c>
      <c r="B301" s="228"/>
      <c r="C301" s="228"/>
      <c r="D301" s="228"/>
      <c r="E301" s="158" t="s">
        <v>290</v>
      </c>
      <c r="F301" s="42" t="s">
        <v>16</v>
      </c>
      <c r="G301" s="5">
        <v>1</v>
      </c>
      <c r="H301" s="5"/>
      <c r="I301" s="214">
        <f>ANEXO1!Z300</f>
        <v>91013.58</v>
      </c>
      <c r="J301" s="107">
        <f t="shared" si="50"/>
        <v>91013.58</v>
      </c>
      <c r="K301" s="207"/>
      <c r="L301" s="205">
        <f>'ANEXO 2'!Q301</f>
        <v>0</v>
      </c>
      <c r="M301" s="206">
        <f t="shared" si="47"/>
        <v>0</v>
      </c>
      <c r="N301" s="250"/>
      <c r="O301" s="203">
        <f t="shared" si="52"/>
        <v>91013.58</v>
      </c>
      <c r="P301" s="251">
        <f t="shared" si="49"/>
        <v>91013.58</v>
      </c>
    </row>
    <row r="302" spans="1:16" ht="36" x14ac:dyDescent="0.3">
      <c r="A302" s="261">
        <v>8.7799999999999905</v>
      </c>
      <c r="B302" s="228"/>
      <c r="C302" s="228"/>
      <c r="D302" s="228"/>
      <c r="E302" s="158" t="s">
        <v>291</v>
      </c>
      <c r="F302" s="42" t="s">
        <v>16</v>
      </c>
      <c r="G302" s="5">
        <v>1</v>
      </c>
      <c r="H302" s="5"/>
      <c r="I302" s="214">
        <f>ANEXO1!Z301</f>
        <v>91013.58</v>
      </c>
      <c r="J302" s="107">
        <f t="shared" si="50"/>
        <v>91013.58</v>
      </c>
      <c r="K302" s="207"/>
      <c r="L302" s="205">
        <f>'ANEXO 2'!Q302</f>
        <v>0</v>
      </c>
      <c r="M302" s="206">
        <f t="shared" si="47"/>
        <v>0</v>
      </c>
      <c r="N302" s="250"/>
      <c r="O302" s="203">
        <f t="shared" si="52"/>
        <v>91013.58</v>
      </c>
      <c r="P302" s="251">
        <f t="shared" si="49"/>
        <v>91013.58</v>
      </c>
    </row>
    <row r="303" spans="1:16" ht="36" x14ac:dyDescent="0.3">
      <c r="A303" s="262">
        <v>8.7899999999999903</v>
      </c>
      <c r="B303" s="228"/>
      <c r="C303" s="228"/>
      <c r="D303" s="228"/>
      <c r="E303" s="158" t="s">
        <v>292</v>
      </c>
      <c r="F303" s="42" t="s">
        <v>16</v>
      </c>
      <c r="G303" s="5">
        <v>1</v>
      </c>
      <c r="H303" s="5"/>
      <c r="I303" s="214">
        <f>ANEXO1!Z302</f>
        <v>91013.58</v>
      </c>
      <c r="J303" s="107">
        <f t="shared" si="50"/>
        <v>91013.58</v>
      </c>
      <c r="K303" s="207"/>
      <c r="L303" s="205">
        <f>'ANEXO 2'!Q303</f>
        <v>0</v>
      </c>
      <c r="M303" s="206">
        <f t="shared" si="47"/>
        <v>0</v>
      </c>
      <c r="N303" s="250"/>
      <c r="O303" s="203">
        <f t="shared" si="52"/>
        <v>91013.58</v>
      </c>
      <c r="P303" s="251">
        <f t="shared" si="49"/>
        <v>91013.58</v>
      </c>
    </row>
    <row r="304" spans="1:16" ht="54" x14ac:dyDescent="0.3">
      <c r="A304" s="262">
        <v>8.7999999999999901</v>
      </c>
      <c r="B304" s="228"/>
      <c r="C304" s="228"/>
      <c r="D304" s="228"/>
      <c r="E304" s="158" t="s">
        <v>293</v>
      </c>
      <c r="F304" s="42" t="s">
        <v>16</v>
      </c>
      <c r="G304" s="5">
        <v>1</v>
      </c>
      <c r="H304" s="5"/>
      <c r="I304" s="214">
        <f>ANEXO1!Z303</f>
        <v>91013.58</v>
      </c>
      <c r="J304" s="107">
        <f t="shared" si="50"/>
        <v>91013.58</v>
      </c>
      <c r="K304" s="207"/>
      <c r="L304" s="205">
        <f>'ANEXO 2'!Q304</f>
        <v>0</v>
      </c>
      <c r="M304" s="206">
        <f t="shared" si="47"/>
        <v>0</v>
      </c>
      <c r="N304" s="250"/>
      <c r="O304" s="203">
        <f t="shared" si="52"/>
        <v>91013.58</v>
      </c>
      <c r="P304" s="251">
        <f t="shared" si="49"/>
        <v>91013.58</v>
      </c>
    </row>
    <row r="305" spans="1:16" ht="54" x14ac:dyDescent="0.3">
      <c r="A305" s="262">
        <v>8.8099999999999898</v>
      </c>
      <c r="B305" s="228"/>
      <c r="C305" s="228"/>
      <c r="D305" s="228"/>
      <c r="E305" s="158" t="s">
        <v>294</v>
      </c>
      <c r="F305" s="42" t="s">
        <v>16</v>
      </c>
      <c r="G305" s="5">
        <v>1</v>
      </c>
      <c r="H305" s="5"/>
      <c r="I305" s="214">
        <f>ANEXO1!Z304</f>
        <v>91013.58</v>
      </c>
      <c r="J305" s="107">
        <f t="shared" si="50"/>
        <v>91013.58</v>
      </c>
      <c r="K305" s="207"/>
      <c r="L305" s="205">
        <f>'ANEXO 2'!Q305</f>
        <v>0</v>
      </c>
      <c r="M305" s="206">
        <f t="shared" si="47"/>
        <v>0</v>
      </c>
      <c r="N305" s="250"/>
      <c r="O305" s="203">
        <f t="shared" si="52"/>
        <v>91013.58</v>
      </c>
      <c r="P305" s="251">
        <f t="shared" si="49"/>
        <v>91013.58</v>
      </c>
    </row>
    <row r="306" spans="1:16" ht="378" x14ac:dyDescent="0.3">
      <c r="A306" s="261">
        <v>8.8199999999999896</v>
      </c>
      <c r="B306" s="228"/>
      <c r="C306" s="228"/>
      <c r="D306" s="228"/>
      <c r="E306" s="43" t="s">
        <v>295</v>
      </c>
      <c r="F306" s="42" t="s">
        <v>18</v>
      </c>
      <c r="G306" s="5">
        <v>1</v>
      </c>
      <c r="H306" s="5"/>
      <c r="I306" s="214">
        <f>ANEXO1!Z305</f>
        <v>65952183.340000004</v>
      </c>
      <c r="J306" s="107">
        <f t="shared" si="50"/>
        <v>65952183.340000004</v>
      </c>
      <c r="K306" s="207"/>
      <c r="L306" s="205">
        <f>'ANEXO 2'!Q306</f>
        <v>0</v>
      </c>
      <c r="M306" s="206">
        <f t="shared" si="47"/>
        <v>0</v>
      </c>
      <c r="N306" s="250"/>
      <c r="O306" s="203">
        <f t="shared" si="52"/>
        <v>65952183.340000004</v>
      </c>
      <c r="P306" s="251">
        <f t="shared" si="49"/>
        <v>65952183.340000004</v>
      </c>
    </row>
    <row r="307" spans="1:16" ht="54" x14ac:dyDescent="0.3">
      <c r="A307" s="262">
        <v>8.8299999999999894</v>
      </c>
      <c r="B307" s="228"/>
      <c r="C307" s="228"/>
      <c r="D307" s="228"/>
      <c r="E307" s="158" t="s">
        <v>296</v>
      </c>
      <c r="F307" s="42" t="s">
        <v>16</v>
      </c>
      <c r="G307" s="5">
        <v>1</v>
      </c>
      <c r="H307" s="5"/>
      <c r="I307" s="214">
        <f>ANEXO1!Z306</f>
        <v>296910.08000000002</v>
      </c>
      <c r="J307" s="107">
        <f t="shared" si="50"/>
        <v>296910.08000000002</v>
      </c>
      <c r="K307" s="207"/>
      <c r="L307" s="205">
        <f>'ANEXO 2'!Q307</f>
        <v>0</v>
      </c>
      <c r="M307" s="206">
        <f t="shared" si="47"/>
        <v>0</v>
      </c>
      <c r="N307" s="250"/>
      <c r="O307" s="203">
        <f t="shared" si="52"/>
        <v>296910.08000000002</v>
      </c>
      <c r="P307" s="251">
        <f t="shared" si="49"/>
        <v>296910.08000000002</v>
      </c>
    </row>
    <row r="308" spans="1:16" ht="54" x14ac:dyDescent="0.3">
      <c r="A308" s="261">
        <v>8.8399999999999892</v>
      </c>
      <c r="B308" s="228"/>
      <c r="C308" s="228"/>
      <c r="D308" s="228"/>
      <c r="E308" s="158" t="s">
        <v>297</v>
      </c>
      <c r="F308" s="42" t="s">
        <v>16</v>
      </c>
      <c r="G308" s="5">
        <v>1</v>
      </c>
      <c r="H308" s="5"/>
      <c r="I308" s="214">
        <f>ANEXO1!Z307</f>
        <v>296910.08403361402</v>
      </c>
      <c r="J308" s="107">
        <f t="shared" si="50"/>
        <v>296910.08403361402</v>
      </c>
      <c r="K308" s="207"/>
      <c r="L308" s="205">
        <f>'ANEXO 2'!Q308</f>
        <v>0</v>
      </c>
      <c r="M308" s="206">
        <f t="shared" si="47"/>
        <v>0</v>
      </c>
      <c r="N308" s="250"/>
      <c r="O308" s="203">
        <f t="shared" si="52"/>
        <v>296910.08403361402</v>
      </c>
      <c r="P308" s="251">
        <f t="shared" si="49"/>
        <v>296910.08000000002</v>
      </c>
    </row>
    <row r="309" spans="1:16" ht="54" x14ac:dyDescent="0.3">
      <c r="A309" s="262">
        <v>8.8499999999999908</v>
      </c>
      <c r="B309" s="228"/>
      <c r="C309" s="228"/>
      <c r="D309" s="228"/>
      <c r="E309" s="158" t="s">
        <v>298</v>
      </c>
      <c r="F309" s="42" t="s">
        <v>16</v>
      </c>
      <c r="G309" s="5">
        <v>1</v>
      </c>
      <c r="H309" s="5"/>
      <c r="I309" s="214">
        <f>ANEXO1!Z308</f>
        <v>296910.08000000002</v>
      </c>
      <c r="J309" s="107">
        <f t="shared" si="50"/>
        <v>296910.08000000002</v>
      </c>
      <c r="K309" s="207"/>
      <c r="L309" s="205">
        <f>'ANEXO 2'!Q309</f>
        <v>0</v>
      </c>
      <c r="M309" s="206">
        <f t="shared" si="47"/>
        <v>0</v>
      </c>
      <c r="N309" s="250"/>
      <c r="O309" s="203">
        <f t="shared" si="52"/>
        <v>296910.08000000002</v>
      </c>
      <c r="P309" s="251">
        <f t="shared" si="49"/>
        <v>296910.08000000002</v>
      </c>
    </row>
    <row r="310" spans="1:16" ht="54" x14ac:dyDescent="0.3">
      <c r="A310" s="261">
        <v>8.8599999999999905</v>
      </c>
      <c r="B310" s="228"/>
      <c r="C310" s="228"/>
      <c r="D310" s="228"/>
      <c r="E310" s="158" t="s">
        <v>299</v>
      </c>
      <c r="F310" s="42" t="s">
        <v>16</v>
      </c>
      <c r="G310" s="5">
        <v>1</v>
      </c>
      <c r="H310" s="5"/>
      <c r="I310" s="214">
        <f>ANEXO1!Z309</f>
        <v>193966.81</v>
      </c>
      <c r="J310" s="107">
        <f t="shared" si="50"/>
        <v>193966.81</v>
      </c>
      <c r="K310" s="207"/>
      <c r="L310" s="205">
        <f>'ANEXO 2'!Q310</f>
        <v>0</v>
      </c>
      <c r="M310" s="206">
        <f t="shared" si="47"/>
        <v>0</v>
      </c>
      <c r="N310" s="250"/>
      <c r="O310" s="203">
        <f t="shared" si="52"/>
        <v>193966.81</v>
      </c>
      <c r="P310" s="251">
        <f t="shared" si="49"/>
        <v>193966.81</v>
      </c>
    </row>
    <row r="311" spans="1:16" ht="54" x14ac:dyDescent="0.3">
      <c r="A311" s="262">
        <v>8.8699999999999903</v>
      </c>
      <c r="B311" s="228"/>
      <c r="C311" s="228"/>
      <c r="D311" s="228"/>
      <c r="E311" s="158" t="s">
        <v>300</v>
      </c>
      <c r="F311" s="42" t="s">
        <v>16</v>
      </c>
      <c r="G311" s="5">
        <v>1</v>
      </c>
      <c r="H311" s="5"/>
      <c r="I311" s="214">
        <f>ANEXO1!Z310</f>
        <v>148356</v>
      </c>
      <c r="J311" s="107">
        <f t="shared" si="50"/>
        <v>148356</v>
      </c>
      <c r="K311" s="207"/>
      <c r="L311" s="205">
        <f>'ANEXO 2'!Q311</f>
        <v>0</v>
      </c>
      <c r="M311" s="206">
        <f t="shared" si="47"/>
        <v>0</v>
      </c>
      <c r="N311" s="250"/>
      <c r="O311" s="203">
        <f t="shared" si="52"/>
        <v>148356</v>
      </c>
      <c r="P311" s="251">
        <f t="shared" si="49"/>
        <v>148356</v>
      </c>
    </row>
    <row r="312" spans="1:16" ht="54" x14ac:dyDescent="0.3">
      <c r="A312" s="261">
        <v>8.8799999999999901</v>
      </c>
      <c r="B312" s="228"/>
      <c r="C312" s="228"/>
      <c r="D312" s="228"/>
      <c r="E312" s="158" t="s">
        <v>301</v>
      </c>
      <c r="F312" s="42" t="s">
        <v>16</v>
      </c>
      <c r="G312" s="5">
        <v>1</v>
      </c>
      <c r="H312" s="5"/>
      <c r="I312" s="214">
        <f>ANEXO1!Z311</f>
        <v>148356</v>
      </c>
      <c r="J312" s="107">
        <f t="shared" si="50"/>
        <v>148356</v>
      </c>
      <c r="K312" s="207"/>
      <c r="L312" s="205">
        <f>'ANEXO 2'!Q312</f>
        <v>0</v>
      </c>
      <c r="M312" s="206">
        <f t="shared" si="47"/>
        <v>0</v>
      </c>
      <c r="N312" s="250"/>
      <c r="O312" s="203">
        <f t="shared" si="52"/>
        <v>148356</v>
      </c>
      <c r="P312" s="251">
        <f t="shared" si="49"/>
        <v>148356</v>
      </c>
    </row>
    <row r="313" spans="1:16" ht="54" x14ac:dyDescent="0.3">
      <c r="A313" s="262">
        <v>8.8899999999999899</v>
      </c>
      <c r="B313" s="228"/>
      <c r="C313" s="228"/>
      <c r="D313" s="228"/>
      <c r="E313" s="158" t="s">
        <v>302</v>
      </c>
      <c r="F313" s="42" t="s">
        <v>16</v>
      </c>
      <c r="G313" s="5">
        <v>1</v>
      </c>
      <c r="H313" s="5"/>
      <c r="I313" s="214">
        <f>ANEXO1!Z312</f>
        <v>148356</v>
      </c>
      <c r="J313" s="107">
        <f t="shared" si="50"/>
        <v>148356</v>
      </c>
      <c r="K313" s="207"/>
      <c r="L313" s="205">
        <f>'ANEXO 2'!Q313</f>
        <v>0</v>
      </c>
      <c r="M313" s="206">
        <f t="shared" si="47"/>
        <v>0</v>
      </c>
      <c r="N313" s="250"/>
      <c r="O313" s="203">
        <f t="shared" si="52"/>
        <v>148356</v>
      </c>
      <c r="P313" s="251">
        <f t="shared" si="49"/>
        <v>148356</v>
      </c>
    </row>
    <row r="314" spans="1:16" ht="54" x14ac:dyDescent="0.3">
      <c r="A314" s="262">
        <v>8.8999999999999897</v>
      </c>
      <c r="B314" s="228"/>
      <c r="C314" s="228"/>
      <c r="D314" s="228"/>
      <c r="E314" s="158" t="s">
        <v>303</v>
      </c>
      <c r="F314" s="42" t="s">
        <v>16</v>
      </c>
      <c r="G314" s="5">
        <v>1</v>
      </c>
      <c r="H314" s="5"/>
      <c r="I314" s="214">
        <f>ANEXO1!Z313</f>
        <v>91013.58</v>
      </c>
      <c r="J314" s="107">
        <f t="shared" si="50"/>
        <v>91013.58</v>
      </c>
      <c r="K314" s="207"/>
      <c r="L314" s="205">
        <f>'ANEXO 2'!Q314</f>
        <v>0</v>
      </c>
      <c r="M314" s="206">
        <f t="shared" si="47"/>
        <v>0</v>
      </c>
      <c r="N314" s="250"/>
      <c r="O314" s="203">
        <f t="shared" si="52"/>
        <v>91013.58</v>
      </c>
      <c r="P314" s="251">
        <f t="shared" si="49"/>
        <v>91013.58</v>
      </c>
    </row>
    <row r="315" spans="1:16" ht="54" x14ac:dyDescent="0.3">
      <c r="A315" s="262">
        <v>8.9099999999999895</v>
      </c>
      <c r="B315" s="228"/>
      <c r="C315" s="228"/>
      <c r="D315" s="228"/>
      <c r="E315" s="158" t="s">
        <v>304</v>
      </c>
      <c r="F315" s="42" t="s">
        <v>16</v>
      </c>
      <c r="G315" s="5">
        <v>1</v>
      </c>
      <c r="H315" s="5"/>
      <c r="I315" s="214">
        <f>ANEXO1!Z314</f>
        <v>91013.58</v>
      </c>
      <c r="J315" s="107">
        <f t="shared" si="50"/>
        <v>91013.58</v>
      </c>
      <c r="K315" s="207"/>
      <c r="L315" s="205">
        <f>'ANEXO 2'!Q315</f>
        <v>0</v>
      </c>
      <c r="M315" s="206">
        <f t="shared" si="47"/>
        <v>0</v>
      </c>
      <c r="N315" s="250"/>
      <c r="O315" s="203">
        <f t="shared" si="52"/>
        <v>91013.58</v>
      </c>
      <c r="P315" s="251">
        <f t="shared" si="49"/>
        <v>91013.58</v>
      </c>
    </row>
    <row r="316" spans="1:16" ht="54" x14ac:dyDescent="0.3">
      <c r="A316" s="261">
        <v>8.9199999999999893</v>
      </c>
      <c r="B316" s="228"/>
      <c r="C316" s="228"/>
      <c r="D316" s="228"/>
      <c r="E316" s="158" t="s">
        <v>305</v>
      </c>
      <c r="F316" s="42" t="s">
        <v>16</v>
      </c>
      <c r="G316" s="5">
        <v>1</v>
      </c>
      <c r="H316" s="5"/>
      <c r="I316" s="214">
        <f>ANEXO1!Z315</f>
        <v>91940.81</v>
      </c>
      <c r="J316" s="107">
        <f t="shared" si="50"/>
        <v>91940.81</v>
      </c>
      <c r="K316" s="207"/>
      <c r="L316" s="205">
        <f>'ANEXO 2'!Q316</f>
        <v>0</v>
      </c>
      <c r="M316" s="206">
        <f t="shared" si="47"/>
        <v>0</v>
      </c>
      <c r="N316" s="250"/>
      <c r="O316" s="203">
        <f t="shared" si="52"/>
        <v>91940.81</v>
      </c>
      <c r="P316" s="251">
        <f t="shared" si="49"/>
        <v>91940.81</v>
      </c>
    </row>
    <row r="317" spans="1:16" ht="54" x14ac:dyDescent="0.3">
      <c r="A317" s="262">
        <v>8.9299999999999908</v>
      </c>
      <c r="B317" s="228"/>
      <c r="C317" s="228"/>
      <c r="D317" s="228"/>
      <c r="E317" s="158" t="s">
        <v>306</v>
      </c>
      <c r="F317" s="42" t="s">
        <v>16</v>
      </c>
      <c r="G317" s="5">
        <v>1</v>
      </c>
      <c r="H317" s="5"/>
      <c r="I317" s="214">
        <f>ANEXO1!Z316</f>
        <v>91013.58</v>
      </c>
      <c r="J317" s="107">
        <f t="shared" si="50"/>
        <v>91013.58</v>
      </c>
      <c r="K317" s="207"/>
      <c r="L317" s="205">
        <f>'ANEXO 2'!Q317</f>
        <v>0</v>
      </c>
      <c r="M317" s="206">
        <f t="shared" si="47"/>
        <v>0</v>
      </c>
      <c r="N317" s="250"/>
      <c r="O317" s="203">
        <f t="shared" si="52"/>
        <v>91013.58</v>
      </c>
      <c r="P317" s="251">
        <f t="shared" si="49"/>
        <v>91013.58</v>
      </c>
    </row>
    <row r="318" spans="1:16" ht="54" x14ac:dyDescent="0.3">
      <c r="A318" s="261">
        <v>8.9399999999999906</v>
      </c>
      <c r="B318" s="228"/>
      <c r="C318" s="228"/>
      <c r="D318" s="228"/>
      <c r="E318" s="158" t="s">
        <v>307</v>
      </c>
      <c r="F318" s="42" t="s">
        <v>16</v>
      </c>
      <c r="G318" s="5">
        <v>1</v>
      </c>
      <c r="H318" s="5"/>
      <c r="I318" s="214">
        <f>ANEXO1!Z317</f>
        <v>91013.58</v>
      </c>
      <c r="J318" s="107">
        <f t="shared" si="50"/>
        <v>91013.58</v>
      </c>
      <c r="K318" s="207"/>
      <c r="L318" s="205">
        <f>'ANEXO 2'!Q318</f>
        <v>0</v>
      </c>
      <c r="M318" s="206">
        <f t="shared" si="47"/>
        <v>0</v>
      </c>
      <c r="N318" s="250"/>
      <c r="O318" s="203">
        <f t="shared" si="52"/>
        <v>91013.58</v>
      </c>
      <c r="P318" s="251">
        <f t="shared" si="49"/>
        <v>91013.58</v>
      </c>
    </row>
    <row r="319" spans="1:16" ht="54" x14ac:dyDescent="0.3">
      <c r="A319" s="262">
        <v>8.9499999999999904</v>
      </c>
      <c r="B319" s="228"/>
      <c r="C319" s="228"/>
      <c r="D319" s="228"/>
      <c r="E319" s="158" t="s">
        <v>308</v>
      </c>
      <c r="F319" s="42" t="s">
        <v>16</v>
      </c>
      <c r="G319" s="5">
        <v>1</v>
      </c>
      <c r="H319" s="5"/>
      <c r="I319" s="214">
        <f>ANEXO1!Z318</f>
        <v>91013.58</v>
      </c>
      <c r="J319" s="107">
        <f t="shared" si="50"/>
        <v>91013.58</v>
      </c>
      <c r="K319" s="207"/>
      <c r="L319" s="205">
        <f>'ANEXO 2'!Q319</f>
        <v>0</v>
      </c>
      <c r="M319" s="206">
        <f t="shared" si="47"/>
        <v>0</v>
      </c>
      <c r="N319" s="250"/>
      <c r="O319" s="203">
        <f t="shared" si="52"/>
        <v>91013.58</v>
      </c>
      <c r="P319" s="251">
        <f t="shared" si="49"/>
        <v>91013.58</v>
      </c>
    </row>
    <row r="320" spans="1:16" ht="54" x14ac:dyDescent="0.3">
      <c r="A320" s="261">
        <v>8.9599999999999902</v>
      </c>
      <c r="B320" s="228"/>
      <c r="C320" s="228"/>
      <c r="D320" s="228"/>
      <c r="E320" s="158" t="s">
        <v>309</v>
      </c>
      <c r="F320" s="42" t="s">
        <v>16</v>
      </c>
      <c r="G320" s="5">
        <v>1</v>
      </c>
      <c r="H320" s="5"/>
      <c r="I320" s="214">
        <f>ANEXO1!Z319</f>
        <v>91013.58</v>
      </c>
      <c r="J320" s="107">
        <f t="shared" si="50"/>
        <v>91013.58</v>
      </c>
      <c r="K320" s="207"/>
      <c r="L320" s="205">
        <f>'ANEXO 2'!Q320</f>
        <v>0</v>
      </c>
      <c r="M320" s="206">
        <f t="shared" ref="M320:M340" si="53">ROUND((L320*$G320),2)</f>
        <v>0</v>
      </c>
      <c r="N320" s="250"/>
      <c r="O320" s="203">
        <f t="shared" si="52"/>
        <v>91013.58</v>
      </c>
      <c r="P320" s="251">
        <f t="shared" ref="P320:P340" si="54">ROUND((O320*$G320),2)</f>
        <v>91013.58</v>
      </c>
    </row>
    <row r="321" spans="1:16" ht="342" x14ac:dyDescent="0.3">
      <c r="A321" s="262">
        <v>8.96999999999999</v>
      </c>
      <c r="B321" s="228"/>
      <c r="C321" s="228"/>
      <c r="D321" s="228"/>
      <c r="E321" s="43" t="s">
        <v>310</v>
      </c>
      <c r="F321" s="42" t="s">
        <v>18</v>
      </c>
      <c r="G321" s="5">
        <v>1</v>
      </c>
      <c r="H321" s="5"/>
      <c r="I321" s="214">
        <f>ANEXO1!Z320</f>
        <v>50688300</v>
      </c>
      <c r="J321" s="107">
        <f t="shared" si="50"/>
        <v>50688300</v>
      </c>
      <c r="K321" s="207"/>
      <c r="L321" s="205">
        <f>'ANEXO 2'!Q321</f>
        <v>0</v>
      </c>
      <c r="M321" s="206">
        <f t="shared" si="53"/>
        <v>0</v>
      </c>
      <c r="N321" s="250"/>
      <c r="O321" s="203">
        <f t="shared" si="52"/>
        <v>50688300</v>
      </c>
      <c r="P321" s="251">
        <f t="shared" si="54"/>
        <v>50688300</v>
      </c>
    </row>
    <row r="322" spans="1:16" ht="54" x14ac:dyDescent="0.3">
      <c r="A322" s="262">
        <v>8.9799999999999898</v>
      </c>
      <c r="B322" s="228"/>
      <c r="C322" s="228"/>
      <c r="D322" s="228"/>
      <c r="E322" s="158" t="s">
        <v>311</v>
      </c>
      <c r="F322" s="42" t="s">
        <v>16</v>
      </c>
      <c r="G322" s="5">
        <v>1</v>
      </c>
      <c r="H322" s="5"/>
      <c r="I322" s="214">
        <f>ANEXO1!Z321</f>
        <v>148356</v>
      </c>
      <c r="J322" s="107">
        <f t="shared" si="50"/>
        <v>148356</v>
      </c>
      <c r="K322" s="207"/>
      <c r="L322" s="205">
        <f>'ANEXO 2'!Q322</f>
        <v>0</v>
      </c>
      <c r="M322" s="206">
        <f t="shared" si="53"/>
        <v>0</v>
      </c>
      <c r="N322" s="250"/>
      <c r="O322" s="203">
        <f t="shared" si="52"/>
        <v>148356</v>
      </c>
      <c r="P322" s="251">
        <f t="shared" si="54"/>
        <v>148356</v>
      </c>
    </row>
    <row r="323" spans="1:16" ht="54" x14ac:dyDescent="0.3">
      <c r="A323" s="261">
        <v>8.9899999999999896</v>
      </c>
      <c r="B323" s="228"/>
      <c r="C323" s="228"/>
      <c r="D323" s="228"/>
      <c r="E323" s="158" t="s">
        <v>312</v>
      </c>
      <c r="F323" s="42" t="s">
        <v>16</v>
      </c>
      <c r="G323" s="5">
        <v>1</v>
      </c>
      <c r="H323" s="5"/>
      <c r="I323" s="214">
        <f>ANEXO1!Z322</f>
        <v>148356</v>
      </c>
      <c r="J323" s="107">
        <f t="shared" si="50"/>
        <v>148356</v>
      </c>
      <c r="K323" s="207"/>
      <c r="L323" s="205">
        <f>'ANEXO 2'!Q323</f>
        <v>0</v>
      </c>
      <c r="M323" s="206">
        <f t="shared" si="53"/>
        <v>0</v>
      </c>
      <c r="N323" s="250"/>
      <c r="O323" s="203">
        <f t="shared" si="52"/>
        <v>148356</v>
      </c>
      <c r="P323" s="251">
        <f t="shared" si="54"/>
        <v>148356</v>
      </c>
    </row>
    <row r="324" spans="1:16" ht="54" x14ac:dyDescent="0.3">
      <c r="A324" s="268">
        <v>8.1</v>
      </c>
      <c r="B324" s="228"/>
      <c r="C324" s="228"/>
      <c r="D324" s="228"/>
      <c r="E324" s="158" t="s">
        <v>313</v>
      </c>
      <c r="F324" s="42" t="s">
        <v>16</v>
      </c>
      <c r="G324" s="5">
        <v>1</v>
      </c>
      <c r="H324" s="5"/>
      <c r="I324" s="214">
        <f>ANEXO1!Z323</f>
        <v>148356</v>
      </c>
      <c r="J324" s="107">
        <f t="shared" si="50"/>
        <v>148356</v>
      </c>
      <c r="K324" s="207"/>
      <c r="L324" s="205">
        <f>'ANEXO 2'!Q324</f>
        <v>0</v>
      </c>
      <c r="M324" s="206">
        <f t="shared" si="53"/>
        <v>0</v>
      </c>
      <c r="N324" s="250"/>
      <c r="O324" s="203">
        <f t="shared" si="52"/>
        <v>148356</v>
      </c>
      <c r="P324" s="251">
        <f t="shared" si="54"/>
        <v>148356</v>
      </c>
    </row>
    <row r="325" spans="1:16" ht="54" x14ac:dyDescent="0.3">
      <c r="A325" s="261">
        <v>8.1010000000000009</v>
      </c>
      <c r="B325" s="228"/>
      <c r="C325" s="228"/>
      <c r="D325" s="228"/>
      <c r="E325" s="158" t="s">
        <v>314</v>
      </c>
      <c r="F325" s="42" t="s">
        <v>16</v>
      </c>
      <c r="G325" s="5">
        <v>1</v>
      </c>
      <c r="H325" s="5"/>
      <c r="I325" s="214">
        <f>ANEXO1!Z324</f>
        <v>148356</v>
      </c>
      <c r="J325" s="107">
        <f t="shared" si="50"/>
        <v>148356</v>
      </c>
      <c r="K325" s="207"/>
      <c r="L325" s="205">
        <f>'ANEXO 2'!Q325</f>
        <v>0</v>
      </c>
      <c r="M325" s="206">
        <f t="shared" si="53"/>
        <v>0</v>
      </c>
      <c r="N325" s="250"/>
      <c r="O325" s="203">
        <f t="shared" si="52"/>
        <v>148356</v>
      </c>
      <c r="P325" s="251">
        <f t="shared" si="54"/>
        <v>148356</v>
      </c>
    </row>
    <row r="326" spans="1:16" ht="54" x14ac:dyDescent="0.3">
      <c r="A326" s="268">
        <v>8.1020000000000003</v>
      </c>
      <c r="B326" s="228"/>
      <c r="C326" s="228"/>
      <c r="D326" s="228"/>
      <c r="E326" s="158" t="s">
        <v>315</v>
      </c>
      <c r="F326" s="42" t="s">
        <v>16</v>
      </c>
      <c r="G326" s="5">
        <v>1</v>
      </c>
      <c r="H326" s="5"/>
      <c r="I326" s="214">
        <f>ANEXO1!Z325</f>
        <v>148356</v>
      </c>
      <c r="J326" s="107">
        <f t="shared" si="50"/>
        <v>148356</v>
      </c>
      <c r="K326" s="207"/>
      <c r="L326" s="205">
        <f>'ANEXO 2'!Q326</f>
        <v>0</v>
      </c>
      <c r="M326" s="206">
        <f t="shared" si="53"/>
        <v>0</v>
      </c>
      <c r="N326" s="250"/>
      <c r="O326" s="203">
        <f t="shared" si="52"/>
        <v>148356</v>
      </c>
      <c r="P326" s="251">
        <f t="shared" si="54"/>
        <v>148356</v>
      </c>
    </row>
    <row r="327" spans="1:16" ht="54" x14ac:dyDescent="0.3">
      <c r="A327" s="261">
        <v>8.1029999999999998</v>
      </c>
      <c r="B327" s="228"/>
      <c r="C327" s="228"/>
      <c r="D327" s="228"/>
      <c r="E327" s="158" t="s">
        <v>316</v>
      </c>
      <c r="F327" s="42" t="s">
        <v>16</v>
      </c>
      <c r="G327" s="5">
        <v>1</v>
      </c>
      <c r="H327" s="5"/>
      <c r="I327" s="214">
        <f>ANEXO1!Z326</f>
        <v>148356</v>
      </c>
      <c r="J327" s="107">
        <f t="shared" si="50"/>
        <v>148356</v>
      </c>
      <c r="K327" s="207"/>
      <c r="L327" s="205">
        <f>'ANEXO 2'!Q327</f>
        <v>0</v>
      </c>
      <c r="M327" s="206">
        <f t="shared" si="53"/>
        <v>0</v>
      </c>
      <c r="N327" s="250"/>
      <c r="O327" s="203">
        <f t="shared" si="52"/>
        <v>148356</v>
      </c>
      <c r="P327" s="251">
        <f t="shared" si="54"/>
        <v>148356</v>
      </c>
    </row>
    <row r="328" spans="1:16" ht="54" x14ac:dyDescent="0.3">
      <c r="A328" s="268">
        <v>8.1039999999999992</v>
      </c>
      <c r="B328" s="228"/>
      <c r="C328" s="228"/>
      <c r="D328" s="228"/>
      <c r="E328" s="158" t="s">
        <v>317</v>
      </c>
      <c r="F328" s="42" t="s">
        <v>16</v>
      </c>
      <c r="G328" s="5">
        <v>1</v>
      </c>
      <c r="H328" s="5"/>
      <c r="I328" s="214">
        <f>ANEXO1!Z327</f>
        <v>121364.71</v>
      </c>
      <c r="J328" s="107">
        <f t="shared" si="50"/>
        <v>121364.71</v>
      </c>
      <c r="K328" s="207"/>
      <c r="L328" s="205">
        <f>'ANEXO 2'!Q328</f>
        <v>0</v>
      </c>
      <c r="M328" s="206">
        <f t="shared" si="53"/>
        <v>0</v>
      </c>
      <c r="N328" s="250"/>
      <c r="O328" s="203">
        <f t="shared" si="52"/>
        <v>121364.71</v>
      </c>
      <c r="P328" s="251">
        <f t="shared" si="54"/>
        <v>121364.71</v>
      </c>
    </row>
    <row r="329" spans="1:16" ht="54" x14ac:dyDescent="0.3">
      <c r="A329" s="261">
        <v>8.1050000000000093</v>
      </c>
      <c r="B329" s="228"/>
      <c r="C329" s="228"/>
      <c r="D329" s="228"/>
      <c r="E329" s="158" t="s">
        <v>318</v>
      </c>
      <c r="F329" s="42" t="s">
        <v>16</v>
      </c>
      <c r="G329" s="5">
        <v>1</v>
      </c>
      <c r="H329" s="5"/>
      <c r="I329" s="214">
        <f>ANEXO1!Z328</f>
        <v>91013.58</v>
      </c>
      <c r="J329" s="107">
        <f t="shared" si="50"/>
        <v>91013.58</v>
      </c>
      <c r="K329" s="207"/>
      <c r="L329" s="205">
        <f>'ANEXO 2'!Q329</f>
        <v>0</v>
      </c>
      <c r="M329" s="206">
        <f t="shared" si="53"/>
        <v>0</v>
      </c>
      <c r="N329" s="250"/>
      <c r="O329" s="203">
        <f t="shared" si="52"/>
        <v>91013.58</v>
      </c>
      <c r="P329" s="251">
        <f t="shared" si="54"/>
        <v>91013.58</v>
      </c>
    </row>
    <row r="330" spans="1:16" ht="54" x14ac:dyDescent="0.3">
      <c r="A330" s="268">
        <v>8.1060000000000105</v>
      </c>
      <c r="B330" s="228"/>
      <c r="C330" s="228"/>
      <c r="D330" s="228"/>
      <c r="E330" s="158" t="s">
        <v>319</v>
      </c>
      <c r="F330" s="42" t="s">
        <v>16</v>
      </c>
      <c r="G330" s="5">
        <v>1</v>
      </c>
      <c r="H330" s="5"/>
      <c r="I330" s="214">
        <f>ANEXO1!Z329</f>
        <v>91013.58</v>
      </c>
      <c r="J330" s="107">
        <f t="shared" si="50"/>
        <v>91013.58</v>
      </c>
      <c r="K330" s="207"/>
      <c r="L330" s="205">
        <f>'ANEXO 2'!Q330</f>
        <v>0</v>
      </c>
      <c r="M330" s="206">
        <f t="shared" si="53"/>
        <v>0</v>
      </c>
      <c r="N330" s="250"/>
      <c r="O330" s="203">
        <f t="shared" si="52"/>
        <v>91013.58</v>
      </c>
      <c r="P330" s="251">
        <f t="shared" si="54"/>
        <v>91013.58</v>
      </c>
    </row>
    <row r="331" spans="1:16" ht="54" x14ac:dyDescent="0.3">
      <c r="A331" s="261">
        <v>8.10700000000001</v>
      </c>
      <c r="B331" s="228"/>
      <c r="C331" s="228"/>
      <c r="D331" s="228"/>
      <c r="E331" s="158" t="s">
        <v>320</v>
      </c>
      <c r="F331" s="42" t="s">
        <v>16</v>
      </c>
      <c r="G331" s="5">
        <v>1</v>
      </c>
      <c r="H331" s="5"/>
      <c r="I331" s="214">
        <f>ANEXO1!Z330</f>
        <v>91013.58</v>
      </c>
      <c r="J331" s="107">
        <f t="shared" si="50"/>
        <v>91013.58</v>
      </c>
      <c r="K331" s="207"/>
      <c r="L331" s="205">
        <f>'ANEXO 2'!Q331</f>
        <v>0</v>
      </c>
      <c r="M331" s="206">
        <f t="shared" si="53"/>
        <v>0</v>
      </c>
      <c r="N331" s="250"/>
      <c r="O331" s="203">
        <f t="shared" si="52"/>
        <v>91013.58</v>
      </c>
      <c r="P331" s="251">
        <f t="shared" si="54"/>
        <v>91013.58</v>
      </c>
    </row>
    <row r="332" spans="1:16" ht="54" x14ac:dyDescent="0.3">
      <c r="A332" s="268">
        <v>8.1080000000000094</v>
      </c>
      <c r="B332" s="228"/>
      <c r="C332" s="228"/>
      <c r="D332" s="228"/>
      <c r="E332" s="158" t="s">
        <v>321</v>
      </c>
      <c r="F332" s="42" t="s">
        <v>16</v>
      </c>
      <c r="G332" s="5">
        <v>1</v>
      </c>
      <c r="H332" s="5"/>
      <c r="I332" s="214">
        <f>ANEXO1!Z331</f>
        <v>91013.58</v>
      </c>
      <c r="J332" s="107">
        <f t="shared" ref="J332:J395" si="55">I332</f>
        <v>91013.58</v>
      </c>
      <c r="K332" s="207"/>
      <c r="L332" s="205">
        <f>'ANEXO 2'!Q332</f>
        <v>0</v>
      </c>
      <c r="M332" s="206">
        <f t="shared" si="53"/>
        <v>0</v>
      </c>
      <c r="N332" s="250"/>
      <c r="O332" s="203">
        <f t="shared" si="52"/>
        <v>91013.58</v>
      </c>
      <c r="P332" s="251">
        <f t="shared" si="54"/>
        <v>91013.58</v>
      </c>
    </row>
    <row r="333" spans="1:16" ht="54" x14ac:dyDescent="0.3">
      <c r="A333" s="261">
        <v>8.1090000000000106</v>
      </c>
      <c r="B333" s="228"/>
      <c r="C333" s="228"/>
      <c r="D333" s="228"/>
      <c r="E333" s="158" t="s">
        <v>322</v>
      </c>
      <c r="F333" s="42" t="s">
        <v>16</v>
      </c>
      <c r="G333" s="5">
        <v>1</v>
      </c>
      <c r="H333" s="5"/>
      <c r="I333" s="214">
        <f>ANEXO1!Z332</f>
        <v>91013.58</v>
      </c>
      <c r="J333" s="107">
        <f t="shared" si="55"/>
        <v>91013.58</v>
      </c>
      <c r="K333" s="207"/>
      <c r="L333" s="205">
        <f>'ANEXO 2'!Q333</f>
        <v>0</v>
      </c>
      <c r="M333" s="206">
        <f t="shared" si="53"/>
        <v>0</v>
      </c>
      <c r="N333" s="250"/>
      <c r="O333" s="203">
        <f t="shared" si="52"/>
        <v>91013.58</v>
      </c>
      <c r="P333" s="251">
        <f t="shared" si="54"/>
        <v>91013.58</v>
      </c>
    </row>
    <row r="334" spans="1:16" ht="54" x14ac:dyDescent="0.3">
      <c r="A334" s="268">
        <v>8.1100000000000101</v>
      </c>
      <c r="B334" s="228"/>
      <c r="C334" s="228"/>
      <c r="D334" s="228"/>
      <c r="E334" s="158" t="s">
        <v>323</v>
      </c>
      <c r="F334" s="42" t="s">
        <v>16</v>
      </c>
      <c r="G334" s="5">
        <v>1</v>
      </c>
      <c r="H334" s="5"/>
      <c r="I334" s="214">
        <f>ANEXO1!Z333</f>
        <v>91013.58</v>
      </c>
      <c r="J334" s="107">
        <f t="shared" si="55"/>
        <v>91013.58</v>
      </c>
      <c r="K334" s="207"/>
      <c r="L334" s="205">
        <f>'ANEXO 2'!Q334</f>
        <v>0</v>
      </c>
      <c r="M334" s="206">
        <f t="shared" si="53"/>
        <v>0</v>
      </c>
      <c r="N334" s="250"/>
      <c r="O334" s="203">
        <f t="shared" si="52"/>
        <v>91013.58</v>
      </c>
      <c r="P334" s="251">
        <f t="shared" si="54"/>
        <v>91013.58</v>
      </c>
    </row>
    <row r="335" spans="1:16" ht="54" x14ac:dyDescent="0.3">
      <c r="A335" s="261">
        <v>8.1110000000000095</v>
      </c>
      <c r="B335" s="228"/>
      <c r="C335" s="228"/>
      <c r="D335" s="228"/>
      <c r="E335" s="158" t="s">
        <v>324</v>
      </c>
      <c r="F335" s="42" t="s">
        <v>16</v>
      </c>
      <c r="G335" s="5">
        <v>1</v>
      </c>
      <c r="H335" s="5"/>
      <c r="I335" s="214">
        <f>ANEXO1!Z334</f>
        <v>91013.58</v>
      </c>
      <c r="J335" s="107">
        <f t="shared" si="55"/>
        <v>91013.58</v>
      </c>
      <c r="K335" s="207"/>
      <c r="L335" s="205">
        <f>'ANEXO 2'!Q335</f>
        <v>0</v>
      </c>
      <c r="M335" s="206">
        <f t="shared" si="53"/>
        <v>0</v>
      </c>
      <c r="N335" s="250"/>
      <c r="O335" s="203">
        <f t="shared" si="52"/>
        <v>91013.58</v>
      </c>
      <c r="P335" s="251">
        <f t="shared" si="54"/>
        <v>91013.58</v>
      </c>
    </row>
    <row r="336" spans="1:16" ht="234" x14ac:dyDescent="0.3">
      <c r="A336" s="268">
        <v>8.1120000000000108</v>
      </c>
      <c r="B336" s="228"/>
      <c r="C336" s="228"/>
      <c r="D336" s="228"/>
      <c r="E336" s="43" t="s">
        <v>325</v>
      </c>
      <c r="F336" s="42" t="s">
        <v>18</v>
      </c>
      <c r="G336" s="5">
        <v>1</v>
      </c>
      <c r="H336" s="5"/>
      <c r="I336" s="214">
        <f>ANEXO1!Z335</f>
        <v>29671200</v>
      </c>
      <c r="J336" s="107">
        <f t="shared" si="55"/>
        <v>29671200</v>
      </c>
      <c r="K336" s="207"/>
      <c r="L336" s="205">
        <f>'ANEXO 2'!Q336</f>
        <v>0</v>
      </c>
      <c r="M336" s="206">
        <f t="shared" si="53"/>
        <v>0</v>
      </c>
      <c r="N336" s="250"/>
      <c r="O336" s="203">
        <f t="shared" si="52"/>
        <v>29671200</v>
      </c>
      <c r="P336" s="251">
        <f t="shared" si="54"/>
        <v>29671200</v>
      </c>
    </row>
    <row r="337" spans="1:20" ht="54" x14ac:dyDescent="0.3">
      <c r="A337" s="268">
        <v>8.1130000000000209</v>
      </c>
      <c r="B337" s="228"/>
      <c r="C337" s="228"/>
      <c r="D337" s="228"/>
      <c r="E337" s="158" t="s">
        <v>326</v>
      </c>
      <c r="F337" s="42" t="s">
        <v>16</v>
      </c>
      <c r="G337" s="5">
        <v>1</v>
      </c>
      <c r="H337" s="5"/>
      <c r="I337" s="214">
        <f>ANEXO1!Z336</f>
        <v>193966.81</v>
      </c>
      <c r="J337" s="107">
        <f t="shared" si="55"/>
        <v>193966.81</v>
      </c>
      <c r="K337" s="207"/>
      <c r="L337" s="205">
        <f>'ANEXO 2'!Q337</f>
        <v>0</v>
      </c>
      <c r="M337" s="206">
        <f t="shared" si="53"/>
        <v>0</v>
      </c>
      <c r="N337" s="250"/>
      <c r="O337" s="203">
        <f t="shared" si="52"/>
        <v>193966.81</v>
      </c>
      <c r="P337" s="251">
        <f t="shared" si="54"/>
        <v>193966.81</v>
      </c>
    </row>
    <row r="338" spans="1:20" ht="54" x14ac:dyDescent="0.3">
      <c r="A338" s="261">
        <v>8.1140000000000203</v>
      </c>
      <c r="B338" s="228"/>
      <c r="C338" s="228"/>
      <c r="D338" s="228"/>
      <c r="E338" s="158" t="s">
        <v>327</v>
      </c>
      <c r="F338" s="42" t="s">
        <v>16</v>
      </c>
      <c r="G338" s="5">
        <v>1</v>
      </c>
      <c r="H338" s="5"/>
      <c r="I338" s="214">
        <f>ANEXO1!Z337</f>
        <v>91013.58</v>
      </c>
      <c r="J338" s="107">
        <f t="shared" si="55"/>
        <v>91013.58</v>
      </c>
      <c r="K338" s="207"/>
      <c r="L338" s="205">
        <f>'ANEXO 2'!Q338</f>
        <v>0</v>
      </c>
      <c r="M338" s="206">
        <f t="shared" si="53"/>
        <v>0</v>
      </c>
      <c r="N338" s="250"/>
      <c r="O338" s="203">
        <f t="shared" si="52"/>
        <v>91013.58</v>
      </c>
      <c r="P338" s="251">
        <f t="shared" si="54"/>
        <v>91013.58</v>
      </c>
    </row>
    <row r="339" spans="1:20" ht="54" x14ac:dyDescent="0.3">
      <c r="A339" s="268">
        <v>8.1150000000000198</v>
      </c>
      <c r="B339" s="228"/>
      <c r="C339" s="228"/>
      <c r="D339" s="228"/>
      <c r="E339" s="158" t="s">
        <v>328</v>
      </c>
      <c r="F339" s="42" t="s">
        <v>16</v>
      </c>
      <c r="G339" s="5">
        <v>1</v>
      </c>
      <c r="H339" s="5"/>
      <c r="I339" s="214">
        <f>ANEXO1!Z338</f>
        <v>91013.58</v>
      </c>
      <c r="J339" s="107">
        <f t="shared" si="55"/>
        <v>91013.58</v>
      </c>
      <c r="K339" s="207"/>
      <c r="L339" s="205">
        <f>'ANEXO 2'!Q339</f>
        <v>0</v>
      </c>
      <c r="M339" s="206">
        <f t="shared" si="53"/>
        <v>0</v>
      </c>
      <c r="N339" s="250"/>
      <c r="O339" s="203">
        <f t="shared" si="52"/>
        <v>91013.58</v>
      </c>
      <c r="P339" s="251">
        <f t="shared" si="54"/>
        <v>91013.58</v>
      </c>
    </row>
    <row r="340" spans="1:20" ht="54" x14ac:dyDescent="0.3">
      <c r="A340" s="261">
        <v>8.1160000000000192</v>
      </c>
      <c r="B340" s="228"/>
      <c r="C340" s="228"/>
      <c r="D340" s="228"/>
      <c r="E340" s="158" t="s">
        <v>329</v>
      </c>
      <c r="F340" s="42" t="s">
        <v>16</v>
      </c>
      <c r="G340" s="5">
        <v>1</v>
      </c>
      <c r="H340" s="5"/>
      <c r="I340" s="214">
        <f>ANEXO1!Z339</f>
        <v>91013.58</v>
      </c>
      <c r="J340" s="107">
        <f t="shared" si="55"/>
        <v>91013.58</v>
      </c>
      <c r="K340" s="207"/>
      <c r="L340" s="205">
        <f>'ANEXO 2'!Q340</f>
        <v>0</v>
      </c>
      <c r="M340" s="206">
        <f t="shared" si="53"/>
        <v>0</v>
      </c>
      <c r="N340" s="250"/>
      <c r="O340" s="203">
        <f t="shared" si="52"/>
        <v>91013.58</v>
      </c>
      <c r="P340" s="251">
        <f t="shared" si="54"/>
        <v>91013.58</v>
      </c>
    </row>
    <row r="341" spans="1:20" s="78" customFormat="1" ht="18" x14ac:dyDescent="0.3">
      <c r="A341" s="261"/>
      <c r="B341" s="228"/>
      <c r="C341" s="228"/>
      <c r="D341" s="228"/>
      <c r="E341" s="163" t="s">
        <v>330</v>
      </c>
      <c r="F341" s="42"/>
      <c r="G341" s="83"/>
      <c r="H341" s="83"/>
      <c r="I341" s="169"/>
      <c r="J341" s="169"/>
      <c r="K341" s="207"/>
      <c r="L341" s="223"/>
      <c r="M341" s="204"/>
      <c r="N341" s="250"/>
      <c r="O341" s="223"/>
      <c r="P341" s="251"/>
      <c r="Q341" s="238"/>
      <c r="R341" s="238"/>
      <c r="S341" s="238"/>
      <c r="T341" s="238"/>
    </row>
    <row r="342" spans="1:20" ht="36" x14ac:dyDescent="0.3">
      <c r="A342" s="261">
        <v>8.1170000000000009</v>
      </c>
      <c r="B342" s="228"/>
      <c r="C342" s="228"/>
      <c r="D342" s="228"/>
      <c r="E342" s="158" t="s">
        <v>331</v>
      </c>
      <c r="F342" s="42" t="s">
        <v>16</v>
      </c>
      <c r="G342" s="5">
        <v>1</v>
      </c>
      <c r="H342" s="5"/>
      <c r="I342" s="214">
        <f>ANEXO1!Z341</f>
        <v>42660.82</v>
      </c>
      <c r="J342" s="107">
        <f t="shared" si="55"/>
        <v>42660.82</v>
      </c>
      <c r="K342" s="207"/>
      <c r="L342" s="205">
        <f>'ANEXO 2'!Q342</f>
        <v>0</v>
      </c>
      <c r="M342" s="206">
        <f>ROUND((L342*$G342),2)</f>
        <v>0</v>
      </c>
      <c r="N342" s="250"/>
      <c r="O342" s="203">
        <f t="shared" si="52"/>
        <v>42660.82</v>
      </c>
      <c r="P342" s="251">
        <f>ROUND((O342*$G342),2)</f>
        <v>42660.82</v>
      </c>
    </row>
    <row r="343" spans="1:20" s="78" customFormat="1" ht="18" x14ac:dyDescent="0.3">
      <c r="A343" s="261"/>
      <c r="B343" s="228"/>
      <c r="C343" s="228"/>
      <c r="D343" s="228"/>
      <c r="E343" s="163" t="s">
        <v>332</v>
      </c>
      <c r="F343" s="42"/>
      <c r="G343" s="83"/>
      <c r="H343" s="83"/>
      <c r="I343" s="169"/>
      <c r="J343" s="169"/>
      <c r="K343" s="207"/>
      <c r="L343" s="223"/>
      <c r="M343" s="204"/>
      <c r="N343" s="250"/>
      <c r="O343" s="223"/>
      <c r="P343" s="251"/>
      <c r="Q343" s="238"/>
      <c r="R343" s="238"/>
      <c r="S343" s="238"/>
      <c r="T343" s="238"/>
    </row>
    <row r="344" spans="1:20" ht="54" x14ac:dyDescent="0.3">
      <c r="A344" s="261">
        <v>8.1180000000000003</v>
      </c>
      <c r="B344" s="228"/>
      <c r="C344" s="228"/>
      <c r="D344" s="228"/>
      <c r="E344" s="158" t="s">
        <v>333</v>
      </c>
      <c r="F344" s="42" t="s">
        <v>18</v>
      </c>
      <c r="G344" s="5">
        <v>1</v>
      </c>
      <c r="H344" s="5"/>
      <c r="I344" s="214">
        <f>ANEXO1!Z343</f>
        <v>2888286.67</v>
      </c>
      <c r="J344" s="107">
        <f t="shared" si="55"/>
        <v>2888286.67</v>
      </c>
      <c r="K344" s="207"/>
      <c r="L344" s="205">
        <f>'ANEXO 2'!Q344</f>
        <v>0</v>
      </c>
      <c r="M344" s="206">
        <f>ROUND((L344*$G344),2)</f>
        <v>0</v>
      </c>
      <c r="N344" s="250"/>
      <c r="O344" s="203">
        <f t="shared" si="52"/>
        <v>2888286.67</v>
      </c>
      <c r="P344" s="251">
        <f>ROUND((O344*$G344),2)</f>
        <v>2888286.67</v>
      </c>
    </row>
    <row r="345" spans="1:20" ht="54" x14ac:dyDescent="0.3">
      <c r="A345" s="261">
        <v>8.1189999999999998</v>
      </c>
      <c r="B345" s="228"/>
      <c r="C345" s="228"/>
      <c r="D345" s="228"/>
      <c r="E345" s="158" t="s">
        <v>334</v>
      </c>
      <c r="F345" s="42" t="s">
        <v>18</v>
      </c>
      <c r="G345" s="5">
        <v>1</v>
      </c>
      <c r="H345" s="5"/>
      <c r="I345" s="214">
        <f>ANEXO1!Z344</f>
        <v>3945896.67</v>
      </c>
      <c r="J345" s="107">
        <f t="shared" si="55"/>
        <v>3945896.67</v>
      </c>
      <c r="K345" s="207"/>
      <c r="L345" s="205">
        <f>'ANEXO 2'!Q345</f>
        <v>0</v>
      </c>
      <c r="M345" s="206">
        <f t="shared" ref="M345:M362" si="56">ROUND((L345*$G345),2)</f>
        <v>0</v>
      </c>
      <c r="N345" s="250"/>
      <c r="O345" s="203">
        <f t="shared" si="52"/>
        <v>3945896.67</v>
      </c>
      <c r="P345" s="251">
        <f t="shared" ref="P345:P347" si="57">ROUND((O345*$G345),2)</f>
        <v>3945896.67</v>
      </c>
    </row>
    <row r="346" spans="1:20" ht="54" x14ac:dyDescent="0.3">
      <c r="A346" s="268">
        <v>8.1199999999999992</v>
      </c>
      <c r="B346" s="228"/>
      <c r="C346" s="228"/>
      <c r="D346" s="228"/>
      <c r="E346" s="158" t="s">
        <v>335</v>
      </c>
      <c r="F346" s="42" t="s">
        <v>18</v>
      </c>
      <c r="G346" s="5">
        <v>1</v>
      </c>
      <c r="H346" s="5"/>
      <c r="I346" s="214">
        <f>ANEXO1!Z345</f>
        <v>4564176.67</v>
      </c>
      <c r="J346" s="107">
        <f t="shared" si="55"/>
        <v>4564176.67</v>
      </c>
      <c r="K346" s="207"/>
      <c r="L346" s="205">
        <f>'ANEXO 2'!Q346</f>
        <v>0</v>
      </c>
      <c r="M346" s="206">
        <f t="shared" si="56"/>
        <v>0</v>
      </c>
      <c r="N346" s="250"/>
      <c r="O346" s="203">
        <f t="shared" si="52"/>
        <v>4564176.67</v>
      </c>
      <c r="P346" s="251">
        <f t="shared" si="57"/>
        <v>4564176.67</v>
      </c>
    </row>
    <row r="347" spans="1:20" ht="54" x14ac:dyDescent="0.3">
      <c r="A347" s="261">
        <v>8.1210000000000004</v>
      </c>
      <c r="B347" s="228"/>
      <c r="C347" s="228"/>
      <c r="D347" s="228"/>
      <c r="E347" s="158" t="s">
        <v>336</v>
      </c>
      <c r="F347" s="42" t="s">
        <v>18</v>
      </c>
      <c r="G347" s="5">
        <v>1</v>
      </c>
      <c r="H347" s="5"/>
      <c r="I347" s="214">
        <f>ANEXO1!Z346</f>
        <v>5196893.34</v>
      </c>
      <c r="J347" s="107">
        <f t="shared" si="55"/>
        <v>5196893.34</v>
      </c>
      <c r="K347" s="207"/>
      <c r="L347" s="205">
        <f>'ANEXO 2'!Q347</f>
        <v>0</v>
      </c>
      <c r="M347" s="206">
        <f t="shared" si="56"/>
        <v>0</v>
      </c>
      <c r="N347" s="250"/>
      <c r="O347" s="203">
        <f t="shared" si="52"/>
        <v>5196893.34</v>
      </c>
      <c r="P347" s="251">
        <f t="shared" si="57"/>
        <v>5196893.34</v>
      </c>
    </row>
    <row r="348" spans="1:20" s="78" customFormat="1" ht="18" x14ac:dyDescent="0.3">
      <c r="A348" s="261"/>
      <c r="B348" s="228"/>
      <c r="C348" s="228"/>
      <c r="D348" s="228"/>
      <c r="E348" s="163" t="s">
        <v>337</v>
      </c>
      <c r="F348" s="42"/>
      <c r="G348" s="83"/>
      <c r="H348" s="83"/>
      <c r="I348" s="169"/>
      <c r="J348" s="169"/>
      <c r="K348" s="207"/>
      <c r="L348" s="223"/>
      <c r="M348" s="204"/>
      <c r="N348" s="250"/>
      <c r="O348" s="223"/>
      <c r="P348" s="251"/>
      <c r="Q348" s="238"/>
      <c r="R348" s="238"/>
      <c r="S348" s="238"/>
      <c r="T348" s="238"/>
    </row>
    <row r="349" spans="1:20" ht="36" x14ac:dyDescent="0.3">
      <c r="A349" s="261">
        <v>8.1219999999999999</v>
      </c>
      <c r="B349" s="228"/>
      <c r="C349" s="228"/>
      <c r="D349" s="228"/>
      <c r="E349" s="158" t="s">
        <v>338</v>
      </c>
      <c r="F349" s="42" t="s">
        <v>16</v>
      </c>
      <c r="G349" s="5">
        <v>1</v>
      </c>
      <c r="H349" s="5"/>
      <c r="I349" s="214">
        <f>ANEXO1!Z348</f>
        <v>185000</v>
      </c>
      <c r="J349" s="107">
        <f t="shared" si="55"/>
        <v>185000</v>
      </c>
      <c r="K349" s="207"/>
      <c r="L349" s="205">
        <f>'ANEXO 2'!Q349</f>
        <v>0</v>
      </c>
      <c r="M349" s="206">
        <f t="shared" si="56"/>
        <v>0</v>
      </c>
      <c r="N349" s="250"/>
      <c r="O349" s="203">
        <f t="shared" si="52"/>
        <v>185000</v>
      </c>
      <c r="P349" s="251">
        <f t="shared" ref="P349:P355" si="58">ROUND((O349*$G349),2)</f>
        <v>185000</v>
      </c>
    </row>
    <row r="350" spans="1:20" ht="36" x14ac:dyDescent="0.3">
      <c r="A350" s="261">
        <v>8.1229999999999993</v>
      </c>
      <c r="B350" s="228"/>
      <c r="C350" s="228"/>
      <c r="D350" s="228"/>
      <c r="E350" s="158" t="s">
        <v>339</v>
      </c>
      <c r="F350" s="42" t="s">
        <v>16</v>
      </c>
      <c r="G350" s="5">
        <v>1</v>
      </c>
      <c r="H350" s="5"/>
      <c r="I350" s="214">
        <f>ANEXO1!Z349</f>
        <v>132000</v>
      </c>
      <c r="J350" s="107">
        <f t="shared" si="55"/>
        <v>132000</v>
      </c>
      <c r="K350" s="207"/>
      <c r="L350" s="205">
        <f>'ANEXO 2'!Q350</f>
        <v>0</v>
      </c>
      <c r="M350" s="206">
        <f t="shared" si="56"/>
        <v>0</v>
      </c>
      <c r="N350" s="250"/>
      <c r="O350" s="203">
        <f t="shared" si="52"/>
        <v>132000</v>
      </c>
      <c r="P350" s="251">
        <f t="shared" si="58"/>
        <v>132000</v>
      </c>
    </row>
    <row r="351" spans="1:20" ht="36" x14ac:dyDescent="0.3">
      <c r="A351" s="261">
        <v>8.1240000000000006</v>
      </c>
      <c r="B351" s="228"/>
      <c r="C351" s="228"/>
      <c r="D351" s="228"/>
      <c r="E351" s="158" t="s">
        <v>340</v>
      </c>
      <c r="F351" s="42" t="s">
        <v>16</v>
      </c>
      <c r="G351" s="5">
        <v>1</v>
      </c>
      <c r="H351" s="5"/>
      <c r="I351" s="214">
        <f>ANEXO1!Z350</f>
        <v>98000</v>
      </c>
      <c r="J351" s="107">
        <f t="shared" si="55"/>
        <v>98000</v>
      </c>
      <c r="K351" s="207"/>
      <c r="L351" s="205">
        <f>'ANEXO 2'!Q351</f>
        <v>0</v>
      </c>
      <c r="M351" s="206">
        <f t="shared" si="56"/>
        <v>0</v>
      </c>
      <c r="N351" s="250"/>
      <c r="O351" s="203">
        <f t="shared" si="52"/>
        <v>98000</v>
      </c>
      <c r="P351" s="251">
        <f t="shared" si="58"/>
        <v>98000</v>
      </c>
    </row>
    <row r="352" spans="1:20" ht="36" x14ac:dyDescent="0.3">
      <c r="A352" s="261">
        <v>8.125</v>
      </c>
      <c r="B352" s="228"/>
      <c r="C352" s="228"/>
      <c r="D352" s="228"/>
      <c r="E352" s="158" t="s">
        <v>341</v>
      </c>
      <c r="F352" s="42" t="s">
        <v>16</v>
      </c>
      <c r="G352" s="5">
        <v>1</v>
      </c>
      <c r="H352" s="5"/>
      <c r="I352" s="214">
        <f>ANEXO1!Z351</f>
        <v>58000</v>
      </c>
      <c r="J352" s="107">
        <f t="shared" si="55"/>
        <v>58000</v>
      </c>
      <c r="K352" s="207"/>
      <c r="L352" s="205">
        <f>'ANEXO 2'!Q352</f>
        <v>0</v>
      </c>
      <c r="M352" s="206">
        <f t="shared" si="56"/>
        <v>0</v>
      </c>
      <c r="N352" s="250"/>
      <c r="O352" s="203">
        <f t="shared" si="52"/>
        <v>58000</v>
      </c>
      <c r="P352" s="251">
        <f t="shared" si="58"/>
        <v>58000</v>
      </c>
    </row>
    <row r="353" spans="1:20" ht="36" x14ac:dyDescent="0.3">
      <c r="A353" s="261">
        <v>8.1259999999999994</v>
      </c>
      <c r="B353" s="228"/>
      <c r="C353" s="228"/>
      <c r="D353" s="228"/>
      <c r="E353" s="158" t="s">
        <v>342</v>
      </c>
      <c r="F353" s="42" t="s">
        <v>16</v>
      </c>
      <c r="G353" s="5">
        <v>1</v>
      </c>
      <c r="H353" s="5"/>
      <c r="I353" s="214">
        <f>ANEXO1!Z352</f>
        <v>44000</v>
      </c>
      <c r="J353" s="107">
        <f t="shared" si="55"/>
        <v>44000</v>
      </c>
      <c r="K353" s="207"/>
      <c r="L353" s="205">
        <f>'ANEXO 2'!Q353</f>
        <v>0</v>
      </c>
      <c r="M353" s="206">
        <f t="shared" si="56"/>
        <v>0</v>
      </c>
      <c r="N353" s="250"/>
      <c r="O353" s="203">
        <f t="shared" si="52"/>
        <v>44000</v>
      </c>
      <c r="P353" s="251">
        <f t="shared" si="58"/>
        <v>44000</v>
      </c>
    </row>
    <row r="354" spans="1:20" ht="36" x14ac:dyDescent="0.3">
      <c r="A354" s="261">
        <v>8.1270000000000007</v>
      </c>
      <c r="B354" s="228"/>
      <c r="C354" s="228"/>
      <c r="D354" s="228"/>
      <c r="E354" s="158" t="s">
        <v>343</v>
      </c>
      <c r="F354" s="42" t="s">
        <v>16</v>
      </c>
      <c r="G354" s="5">
        <v>1</v>
      </c>
      <c r="H354" s="5"/>
      <c r="I354" s="214">
        <f>ANEXO1!Z353</f>
        <v>38000</v>
      </c>
      <c r="J354" s="107">
        <f t="shared" si="55"/>
        <v>38000</v>
      </c>
      <c r="K354" s="207"/>
      <c r="L354" s="205">
        <f>'ANEXO 2'!Q354</f>
        <v>0</v>
      </c>
      <c r="M354" s="206">
        <f t="shared" si="56"/>
        <v>0</v>
      </c>
      <c r="N354" s="250"/>
      <c r="O354" s="203">
        <f t="shared" si="52"/>
        <v>38000</v>
      </c>
      <c r="P354" s="251">
        <f t="shared" si="58"/>
        <v>38000</v>
      </c>
    </row>
    <row r="355" spans="1:20" ht="36" x14ac:dyDescent="0.3">
      <c r="A355" s="261">
        <v>8.1280000000000001</v>
      </c>
      <c r="B355" s="228"/>
      <c r="C355" s="228"/>
      <c r="D355" s="228"/>
      <c r="E355" s="158" t="s">
        <v>344</v>
      </c>
      <c r="F355" s="42" t="s">
        <v>16</v>
      </c>
      <c r="G355" s="5">
        <v>1</v>
      </c>
      <c r="H355" s="5"/>
      <c r="I355" s="214">
        <f>ANEXO1!Z354</f>
        <v>34000</v>
      </c>
      <c r="J355" s="107">
        <f t="shared" si="55"/>
        <v>34000</v>
      </c>
      <c r="K355" s="207"/>
      <c r="L355" s="205">
        <f>'ANEXO 2'!Q355</f>
        <v>0</v>
      </c>
      <c r="M355" s="206">
        <f t="shared" si="56"/>
        <v>0</v>
      </c>
      <c r="N355" s="250"/>
      <c r="O355" s="203">
        <f t="shared" si="52"/>
        <v>34000</v>
      </c>
      <c r="P355" s="251">
        <f t="shared" si="58"/>
        <v>34000</v>
      </c>
    </row>
    <row r="356" spans="1:20" s="78" customFormat="1" ht="36" x14ac:dyDescent="0.3">
      <c r="A356" s="269"/>
      <c r="B356" s="228"/>
      <c r="C356" s="228"/>
      <c r="D356" s="228"/>
      <c r="E356" s="164" t="s">
        <v>345</v>
      </c>
      <c r="F356" s="42"/>
      <c r="G356" s="83"/>
      <c r="H356" s="83"/>
      <c r="I356" s="169"/>
      <c r="J356" s="169"/>
      <c r="K356" s="207"/>
      <c r="L356" s="223"/>
      <c r="M356" s="204"/>
      <c r="N356" s="250"/>
      <c r="O356" s="223"/>
      <c r="P356" s="251"/>
      <c r="Q356" s="238"/>
      <c r="R356" s="238"/>
      <c r="S356" s="238"/>
      <c r="T356" s="238"/>
    </row>
    <row r="357" spans="1:20" ht="36" x14ac:dyDescent="0.3">
      <c r="A357" s="269">
        <v>8.1289999999999996</v>
      </c>
      <c r="B357" s="228"/>
      <c r="C357" s="228"/>
      <c r="D357" s="228"/>
      <c r="E357" s="158" t="s">
        <v>346</v>
      </c>
      <c r="F357" s="42" t="s">
        <v>16</v>
      </c>
      <c r="G357" s="5">
        <v>1</v>
      </c>
      <c r="H357" s="5"/>
      <c r="I357" s="214">
        <f>ANEXO1!Z356</f>
        <v>165000</v>
      </c>
      <c r="J357" s="107">
        <f t="shared" si="55"/>
        <v>165000</v>
      </c>
      <c r="K357" s="207"/>
      <c r="L357" s="205">
        <f>'ANEXO 2'!Q357</f>
        <v>0</v>
      </c>
      <c r="M357" s="206">
        <f t="shared" si="56"/>
        <v>0</v>
      </c>
      <c r="N357" s="250"/>
      <c r="O357" s="203">
        <f t="shared" ref="O357:O380" si="59">I357</f>
        <v>165000</v>
      </c>
      <c r="P357" s="251">
        <f t="shared" ref="P357:P358" si="60">ROUND((O357*$G357),2)</f>
        <v>165000</v>
      </c>
    </row>
    <row r="358" spans="1:20" ht="36" x14ac:dyDescent="0.3">
      <c r="A358" s="270">
        <v>8.1300000000000008</v>
      </c>
      <c r="B358" s="228"/>
      <c r="C358" s="228"/>
      <c r="D358" s="228"/>
      <c r="E358" s="158" t="s">
        <v>347</v>
      </c>
      <c r="F358" s="42" t="s">
        <v>16</v>
      </c>
      <c r="G358" s="5">
        <v>1</v>
      </c>
      <c r="H358" s="5"/>
      <c r="I358" s="214">
        <f>ANEXO1!Z357</f>
        <v>195000</v>
      </c>
      <c r="J358" s="107">
        <f t="shared" si="55"/>
        <v>195000</v>
      </c>
      <c r="K358" s="207"/>
      <c r="L358" s="205">
        <f>'ANEXO 2'!Q358</f>
        <v>0</v>
      </c>
      <c r="M358" s="206">
        <f t="shared" si="56"/>
        <v>0</v>
      </c>
      <c r="N358" s="250"/>
      <c r="O358" s="203">
        <f t="shared" si="59"/>
        <v>195000</v>
      </c>
      <c r="P358" s="251">
        <f t="shared" si="60"/>
        <v>195000</v>
      </c>
    </row>
    <row r="359" spans="1:20" s="78" customFormat="1" ht="18" x14ac:dyDescent="0.3">
      <c r="A359" s="269"/>
      <c r="B359" s="228"/>
      <c r="C359" s="228"/>
      <c r="D359" s="228"/>
      <c r="E359" s="164" t="s">
        <v>348</v>
      </c>
      <c r="F359" s="42"/>
      <c r="G359" s="83"/>
      <c r="H359" s="83"/>
      <c r="I359" s="169"/>
      <c r="J359" s="169"/>
      <c r="K359" s="207"/>
      <c r="L359" s="223"/>
      <c r="M359" s="204"/>
      <c r="N359" s="250"/>
      <c r="O359" s="223"/>
      <c r="P359" s="251"/>
      <c r="Q359" s="238"/>
      <c r="R359" s="238"/>
      <c r="S359" s="238"/>
      <c r="T359" s="238"/>
    </row>
    <row r="360" spans="1:20" ht="54" x14ac:dyDescent="0.3">
      <c r="A360" s="269">
        <v>8.1310000000000002</v>
      </c>
      <c r="B360" s="228"/>
      <c r="C360" s="228"/>
      <c r="D360" s="228"/>
      <c r="E360" s="43" t="s">
        <v>349</v>
      </c>
      <c r="F360" s="42" t="s">
        <v>16</v>
      </c>
      <c r="G360" s="5">
        <v>1</v>
      </c>
      <c r="H360" s="5"/>
      <c r="I360" s="214">
        <f>ANEXO1!Z359</f>
        <v>1210933.3600000001</v>
      </c>
      <c r="J360" s="107">
        <f t="shared" si="55"/>
        <v>1210933.3600000001</v>
      </c>
      <c r="K360" s="207"/>
      <c r="L360" s="205">
        <f>'ANEXO 2'!Q360</f>
        <v>0</v>
      </c>
      <c r="M360" s="206">
        <f t="shared" si="56"/>
        <v>0</v>
      </c>
      <c r="N360" s="250"/>
      <c r="O360" s="203">
        <f t="shared" si="59"/>
        <v>1210933.3600000001</v>
      </c>
      <c r="P360" s="251">
        <f t="shared" ref="P360" si="61">ROUND((O360*$G360),2)</f>
        <v>1210933.3600000001</v>
      </c>
    </row>
    <row r="361" spans="1:20" s="78" customFormat="1" ht="18" x14ac:dyDescent="0.3">
      <c r="A361" s="269"/>
      <c r="B361" s="228"/>
      <c r="C361" s="228"/>
      <c r="D361" s="228"/>
      <c r="E361" s="164" t="s">
        <v>350</v>
      </c>
      <c r="F361" s="42"/>
      <c r="G361" s="83"/>
      <c r="H361" s="83"/>
      <c r="I361" s="169"/>
      <c r="J361" s="169"/>
      <c r="K361" s="207"/>
      <c r="L361" s="223"/>
      <c r="M361" s="204"/>
      <c r="N361" s="250"/>
      <c r="O361" s="223"/>
      <c r="P361" s="251"/>
      <c r="Q361" s="238"/>
      <c r="R361" s="238"/>
      <c r="S361" s="238"/>
      <c r="T361" s="238"/>
    </row>
    <row r="362" spans="1:20" ht="36" x14ac:dyDescent="0.3">
      <c r="A362" s="269">
        <v>8.1319999999999997</v>
      </c>
      <c r="B362" s="228"/>
      <c r="C362" s="228"/>
      <c r="D362" s="228"/>
      <c r="E362" s="158" t="s">
        <v>351</v>
      </c>
      <c r="F362" s="42" t="s">
        <v>16</v>
      </c>
      <c r="G362" s="5">
        <v>1</v>
      </c>
      <c r="H362" s="5"/>
      <c r="I362" s="214">
        <f>ANEXO1!Z361</f>
        <v>32192.27</v>
      </c>
      <c r="J362" s="107">
        <f t="shared" si="55"/>
        <v>32192.27</v>
      </c>
      <c r="K362" s="207"/>
      <c r="L362" s="205">
        <f>'ANEXO 2'!Q362</f>
        <v>0</v>
      </c>
      <c r="M362" s="206">
        <f t="shared" si="56"/>
        <v>0</v>
      </c>
      <c r="N362" s="250"/>
      <c r="O362" s="203">
        <f t="shared" si="59"/>
        <v>32192.27</v>
      </c>
      <c r="P362" s="251">
        <f t="shared" ref="P362" si="62">ROUND((O362*$G362),2)</f>
        <v>32192.27</v>
      </c>
    </row>
    <row r="363" spans="1:20" s="78" customFormat="1" ht="18" x14ac:dyDescent="0.3">
      <c r="A363" s="269"/>
      <c r="B363" s="228"/>
      <c r="C363" s="228"/>
      <c r="D363" s="228"/>
      <c r="E363" s="164" t="s">
        <v>352</v>
      </c>
      <c r="F363" s="42"/>
      <c r="G363" s="83"/>
      <c r="H363" s="83"/>
      <c r="I363" s="169"/>
      <c r="J363" s="169"/>
      <c r="K363" s="207"/>
      <c r="L363" s="223"/>
      <c r="M363" s="204"/>
      <c r="N363" s="250"/>
      <c r="O363" s="223"/>
      <c r="P363" s="251"/>
      <c r="Q363" s="238"/>
      <c r="R363" s="238"/>
      <c r="S363" s="238"/>
      <c r="T363" s="238"/>
    </row>
    <row r="364" spans="1:20" ht="18" x14ac:dyDescent="0.3">
      <c r="A364" s="269">
        <v>8.1329999999999991</v>
      </c>
      <c r="B364" s="228"/>
      <c r="C364" s="228"/>
      <c r="D364" s="228"/>
      <c r="E364" s="158" t="s">
        <v>353</v>
      </c>
      <c r="F364" s="42" t="s">
        <v>12</v>
      </c>
      <c r="G364" s="5">
        <v>1</v>
      </c>
      <c r="H364" s="5"/>
      <c r="I364" s="214">
        <f>ANEXO1!Z363</f>
        <v>638493</v>
      </c>
      <c r="J364" s="107">
        <f t="shared" si="55"/>
        <v>638493</v>
      </c>
      <c r="K364" s="207"/>
      <c r="L364" s="205">
        <f>'ANEXO 2'!Q364</f>
        <v>0</v>
      </c>
      <c r="M364" s="206">
        <f t="shared" ref="M364:M380" si="63">ROUND((L364*$G364),2)</f>
        <v>0</v>
      </c>
      <c r="N364" s="250"/>
      <c r="O364" s="203">
        <f t="shared" si="59"/>
        <v>638493</v>
      </c>
      <c r="P364" s="251">
        <f t="shared" ref="P364:P365" si="64">ROUND((O364*$G364),2)</f>
        <v>638493</v>
      </c>
    </row>
    <row r="365" spans="1:20" ht="18" x14ac:dyDescent="0.3">
      <c r="A365" s="269" t="s">
        <v>354</v>
      </c>
      <c r="B365" s="228"/>
      <c r="C365" s="228"/>
      <c r="D365" s="228"/>
      <c r="E365" s="158" t="s">
        <v>355</v>
      </c>
      <c r="F365" s="42" t="s">
        <v>12</v>
      </c>
      <c r="G365" s="5">
        <v>1</v>
      </c>
      <c r="H365" s="5"/>
      <c r="I365" s="214">
        <f>ANEXO1!Z364</f>
        <v>475754.36</v>
      </c>
      <c r="J365" s="107">
        <f t="shared" si="55"/>
        <v>475754.36</v>
      </c>
      <c r="K365" s="207"/>
      <c r="L365" s="205">
        <f>'ANEXO 2'!Q365</f>
        <v>0</v>
      </c>
      <c r="M365" s="206">
        <f t="shared" si="63"/>
        <v>0</v>
      </c>
      <c r="N365" s="250"/>
      <c r="O365" s="203">
        <f t="shared" si="59"/>
        <v>475754.36</v>
      </c>
      <c r="P365" s="251">
        <f t="shared" si="64"/>
        <v>475754.36</v>
      </c>
    </row>
    <row r="366" spans="1:20" ht="18" x14ac:dyDescent="0.3">
      <c r="A366" s="269"/>
      <c r="B366" s="228"/>
      <c r="C366" s="228"/>
      <c r="D366" s="228"/>
      <c r="E366" s="164" t="s">
        <v>356</v>
      </c>
      <c r="F366" s="42"/>
      <c r="G366" s="5"/>
      <c r="H366" s="5"/>
      <c r="I366" s="107"/>
      <c r="J366" s="169"/>
      <c r="K366" s="207"/>
      <c r="L366" s="223"/>
      <c r="M366" s="204"/>
      <c r="N366" s="250"/>
      <c r="O366" s="223"/>
      <c r="P366" s="251"/>
    </row>
    <row r="367" spans="1:20" ht="18" x14ac:dyDescent="0.3">
      <c r="A367" s="269">
        <v>8.1349999999999998</v>
      </c>
      <c r="B367" s="228"/>
      <c r="C367" s="228"/>
      <c r="D367" s="228"/>
      <c r="E367" s="158" t="s">
        <v>357</v>
      </c>
      <c r="F367" s="42" t="s">
        <v>18</v>
      </c>
      <c r="G367" s="5">
        <v>1</v>
      </c>
      <c r="H367" s="5"/>
      <c r="I367" s="214">
        <f>ANEXO1!Z366</f>
        <v>58000</v>
      </c>
      <c r="J367" s="107">
        <f t="shared" si="55"/>
        <v>58000</v>
      </c>
      <c r="K367" s="207"/>
      <c r="L367" s="205">
        <f>'ANEXO 2'!Q367</f>
        <v>0</v>
      </c>
      <c r="M367" s="206">
        <f t="shared" si="63"/>
        <v>0</v>
      </c>
      <c r="N367" s="250"/>
      <c r="O367" s="203">
        <f t="shared" si="59"/>
        <v>58000</v>
      </c>
      <c r="P367" s="251">
        <f t="shared" ref="P367:P378" si="65">ROUND((O367*$G367),2)</f>
        <v>58000</v>
      </c>
    </row>
    <row r="368" spans="1:20" ht="18" x14ac:dyDescent="0.3">
      <c r="A368" s="269">
        <v>8.1359999999999992</v>
      </c>
      <c r="B368" s="228"/>
      <c r="C368" s="228"/>
      <c r="D368" s="228"/>
      <c r="E368" s="158" t="s">
        <v>358</v>
      </c>
      <c r="F368" s="42" t="s">
        <v>18</v>
      </c>
      <c r="G368" s="5">
        <v>1</v>
      </c>
      <c r="H368" s="5"/>
      <c r="I368" s="214">
        <f>ANEXO1!Z367</f>
        <v>80902.210000000006</v>
      </c>
      <c r="J368" s="107">
        <f t="shared" si="55"/>
        <v>80902.210000000006</v>
      </c>
      <c r="K368" s="207"/>
      <c r="L368" s="205">
        <f>'ANEXO 2'!Q368</f>
        <v>0</v>
      </c>
      <c r="M368" s="206">
        <f t="shared" si="63"/>
        <v>0</v>
      </c>
      <c r="N368" s="250"/>
      <c r="O368" s="203">
        <f t="shared" si="59"/>
        <v>80902.210000000006</v>
      </c>
      <c r="P368" s="251">
        <f t="shared" si="65"/>
        <v>80902.210000000006</v>
      </c>
    </row>
    <row r="369" spans="1:16" ht="18" x14ac:dyDescent="0.3">
      <c r="A369" s="269">
        <v>8.1370000000000005</v>
      </c>
      <c r="B369" s="228"/>
      <c r="C369" s="228"/>
      <c r="D369" s="228"/>
      <c r="E369" s="158" t="s">
        <v>359</v>
      </c>
      <c r="F369" s="42" t="s">
        <v>18</v>
      </c>
      <c r="G369" s="5">
        <v>1</v>
      </c>
      <c r="H369" s="5"/>
      <c r="I369" s="214">
        <f>ANEXO1!Z368</f>
        <v>98000</v>
      </c>
      <c r="J369" s="107">
        <f t="shared" si="55"/>
        <v>98000</v>
      </c>
      <c r="K369" s="207"/>
      <c r="L369" s="205">
        <f>'ANEXO 2'!Q369</f>
        <v>0</v>
      </c>
      <c r="M369" s="206">
        <f t="shared" si="63"/>
        <v>0</v>
      </c>
      <c r="N369" s="250"/>
      <c r="O369" s="203">
        <f t="shared" si="59"/>
        <v>98000</v>
      </c>
      <c r="P369" s="251">
        <f t="shared" si="65"/>
        <v>98000</v>
      </c>
    </row>
    <row r="370" spans="1:16" ht="18" x14ac:dyDescent="0.3">
      <c r="A370" s="269">
        <v>8.1379999999999999</v>
      </c>
      <c r="B370" s="228"/>
      <c r="C370" s="228"/>
      <c r="D370" s="228"/>
      <c r="E370" s="158" t="s">
        <v>360</v>
      </c>
      <c r="F370" s="42" t="s">
        <v>18</v>
      </c>
      <c r="G370" s="5">
        <v>1</v>
      </c>
      <c r="H370" s="5"/>
      <c r="I370" s="214">
        <f>ANEXO1!Z369</f>
        <v>62000</v>
      </c>
      <c r="J370" s="107">
        <f t="shared" si="55"/>
        <v>62000</v>
      </c>
      <c r="K370" s="207"/>
      <c r="L370" s="205">
        <f>'ANEXO 2'!Q370</f>
        <v>0</v>
      </c>
      <c r="M370" s="206">
        <f t="shared" si="63"/>
        <v>0</v>
      </c>
      <c r="N370" s="250"/>
      <c r="O370" s="203">
        <f t="shared" si="59"/>
        <v>62000</v>
      </c>
      <c r="P370" s="251">
        <f t="shared" si="65"/>
        <v>62000</v>
      </c>
    </row>
    <row r="371" spans="1:16" ht="18" x14ac:dyDescent="0.3">
      <c r="A371" s="269">
        <v>8.1389999999999993</v>
      </c>
      <c r="B371" s="228"/>
      <c r="C371" s="228"/>
      <c r="D371" s="228"/>
      <c r="E371" s="158" t="s">
        <v>361</v>
      </c>
      <c r="F371" s="42" t="s">
        <v>18</v>
      </c>
      <c r="G371" s="5">
        <v>1</v>
      </c>
      <c r="H371" s="5"/>
      <c r="I371" s="214">
        <f>ANEXO1!Z370</f>
        <v>90757.57</v>
      </c>
      <c r="J371" s="107">
        <f t="shared" si="55"/>
        <v>90757.57</v>
      </c>
      <c r="K371" s="207"/>
      <c r="L371" s="205">
        <f>'ANEXO 2'!Q371</f>
        <v>0</v>
      </c>
      <c r="M371" s="206">
        <f t="shared" si="63"/>
        <v>0</v>
      </c>
      <c r="N371" s="250"/>
      <c r="O371" s="203">
        <f t="shared" si="59"/>
        <v>90757.57</v>
      </c>
      <c r="P371" s="251">
        <f t="shared" si="65"/>
        <v>90757.57</v>
      </c>
    </row>
    <row r="372" spans="1:16" ht="18" x14ac:dyDescent="0.3">
      <c r="A372" s="270">
        <v>8.14</v>
      </c>
      <c r="B372" s="228"/>
      <c r="C372" s="228"/>
      <c r="D372" s="228"/>
      <c r="E372" s="158" t="s">
        <v>362</v>
      </c>
      <c r="F372" s="42" t="s">
        <v>18</v>
      </c>
      <c r="G372" s="5">
        <v>1</v>
      </c>
      <c r="H372" s="5"/>
      <c r="I372" s="214">
        <f>ANEXO1!Z371</f>
        <v>105000</v>
      </c>
      <c r="J372" s="107">
        <f t="shared" si="55"/>
        <v>105000</v>
      </c>
      <c r="K372" s="207"/>
      <c r="L372" s="205">
        <f>'ANEXO 2'!Q372</f>
        <v>0</v>
      </c>
      <c r="M372" s="206">
        <f t="shared" si="63"/>
        <v>0</v>
      </c>
      <c r="N372" s="250"/>
      <c r="O372" s="203">
        <f t="shared" si="59"/>
        <v>105000</v>
      </c>
      <c r="P372" s="251">
        <f t="shared" si="65"/>
        <v>105000</v>
      </c>
    </row>
    <row r="373" spans="1:16" ht="18" x14ac:dyDescent="0.3">
      <c r="A373" s="269">
        <v>8.141</v>
      </c>
      <c r="B373" s="228"/>
      <c r="C373" s="228"/>
      <c r="D373" s="228"/>
      <c r="E373" s="158" t="s">
        <v>363</v>
      </c>
      <c r="F373" s="42" t="s">
        <v>18</v>
      </c>
      <c r="G373" s="5">
        <v>1</v>
      </c>
      <c r="H373" s="5"/>
      <c r="I373" s="214">
        <f>ANEXO1!Z372</f>
        <v>75506.73</v>
      </c>
      <c r="J373" s="107">
        <f t="shared" si="55"/>
        <v>75506.73</v>
      </c>
      <c r="K373" s="207"/>
      <c r="L373" s="205">
        <f>'ANEXO 2'!Q373</f>
        <v>0</v>
      </c>
      <c r="M373" s="206">
        <f t="shared" si="63"/>
        <v>0</v>
      </c>
      <c r="N373" s="250"/>
      <c r="O373" s="203">
        <f t="shared" si="59"/>
        <v>75506.73</v>
      </c>
      <c r="P373" s="251">
        <f t="shared" si="65"/>
        <v>75506.73</v>
      </c>
    </row>
    <row r="374" spans="1:16" ht="18" x14ac:dyDescent="0.3">
      <c r="A374" s="269">
        <v>8.1419999999999995</v>
      </c>
      <c r="B374" s="228"/>
      <c r="C374" s="228"/>
      <c r="D374" s="228"/>
      <c r="E374" s="158" t="s">
        <v>364</v>
      </c>
      <c r="F374" s="42" t="s">
        <v>18</v>
      </c>
      <c r="G374" s="5">
        <v>1</v>
      </c>
      <c r="H374" s="5"/>
      <c r="I374" s="214">
        <f>ANEXO1!Z373</f>
        <v>90000</v>
      </c>
      <c r="J374" s="107">
        <f t="shared" si="55"/>
        <v>90000</v>
      </c>
      <c r="K374" s="207"/>
      <c r="L374" s="205">
        <f>'ANEXO 2'!Q374</f>
        <v>0</v>
      </c>
      <c r="M374" s="206">
        <f t="shared" si="63"/>
        <v>0</v>
      </c>
      <c r="N374" s="250"/>
      <c r="O374" s="203">
        <f t="shared" si="59"/>
        <v>90000</v>
      </c>
      <c r="P374" s="251">
        <f t="shared" si="65"/>
        <v>90000</v>
      </c>
    </row>
    <row r="375" spans="1:16" ht="18" x14ac:dyDescent="0.3">
      <c r="A375" s="269">
        <v>8.1430000000000007</v>
      </c>
      <c r="B375" s="228"/>
      <c r="C375" s="228"/>
      <c r="D375" s="228"/>
      <c r="E375" s="158" t="s">
        <v>365</v>
      </c>
      <c r="F375" s="42" t="s">
        <v>18</v>
      </c>
      <c r="G375" s="5">
        <v>1</v>
      </c>
      <c r="H375" s="5"/>
      <c r="I375" s="214">
        <f>ANEXO1!Z374</f>
        <v>118000</v>
      </c>
      <c r="J375" s="107">
        <f t="shared" si="55"/>
        <v>118000</v>
      </c>
      <c r="K375" s="207"/>
      <c r="L375" s="205">
        <f>'ANEXO 2'!Q375</f>
        <v>0</v>
      </c>
      <c r="M375" s="206">
        <f t="shared" si="63"/>
        <v>0</v>
      </c>
      <c r="N375" s="250"/>
      <c r="O375" s="203">
        <f t="shared" si="59"/>
        <v>118000</v>
      </c>
      <c r="P375" s="251">
        <f t="shared" si="65"/>
        <v>118000</v>
      </c>
    </row>
    <row r="376" spans="1:16" ht="18" x14ac:dyDescent="0.3">
      <c r="A376" s="269">
        <v>8.1439999999999895</v>
      </c>
      <c r="B376" s="228"/>
      <c r="C376" s="228"/>
      <c r="D376" s="228"/>
      <c r="E376" s="158" t="s">
        <v>366</v>
      </c>
      <c r="F376" s="42" t="s">
        <v>18</v>
      </c>
      <c r="G376" s="5">
        <v>1</v>
      </c>
      <c r="H376" s="5"/>
      <c r="I376" s="214">
        <f>ANEXO1!Z375</f>
        <v>72000</v>
      </c>
      <c r="J376" s="107">
        <f t="shared" si="55"/>
        <v>72000</v>
      </c>
      <c r="K376" s="207"/>
      <c r="L376" s="205">
        <f>'ANEXO 2'!Q376</f>
        <v>0</v>
      </c>
      <c r="M376" s="206">
        <f t="shared" si="63"/>
        <v>0</v>
      </c>
      <c r="N376" s="250"/>
      <c r="O376" s="203">
        <f t="shared" si="59"/>
        <v>72000</v>
      </c>
      <c r="P376" s="251">
        <f t="shared" si="65"/>
        <v>72000</v>
      </c>
    </row>
    <row r="377" spans="1:16" ht="18" x14ac:dyDescent="0.3">
      <c r="A377" s="269">
        <v>8.1449999999999907</v>
      </c>
      <c r="B377" s="228"/>
      <c r="C377" s="228"/>
      <c r="D377" s="228"/>
      <c r="E377" s="158" t="s">
        <v>367</v>
      </c>
      <c r="F377" s="42" t="s">
        <v>18</v>
      </c>
      <c r="G377" s="5">
        <v>1</v>
      </c>
      <c r="H377" s="5"/>
      <c r="I377" s="214">
        <f>ANEXO1!Z376</f>
        <v>98000</v>
      </c>
      <c r="J377" s="107">
        <f t="shared" si="55"/>
        <v>98000</v>
      </c>
      <c r="K377" s="207"/>
      <c r="L377" s="205">
        <f>'ANEXO 2'!Q377</f>
        <v>0</v>
      </c>
      <c r="M377" s="206">
        <f t="shared" si="63"/>
        <v>0</v>
      </c>
      <c r="N377" s="250"/>
      <c r="O377" s="203">
        <f t="shared" si="59"/>
        <v>98000</v>
      </c>
      <c r="P377" s="251">
        <f t="shared" si="65"/>
        <v>98000</v>
      </c>
    </row>
    <row r="378" spans="1:16" ht="18" x14ac:dyDescent="0.3">
      <c r="A378" s="269">
        <v>8.1459999999999901</v>
      </c>
      <c r="B378" s="228"/>
      <c r="C378" s="228"/>
      <c r="D378" s="228"/>
      <c r="E378" s="158" t="s">
        <v>368</v>
      </c>
      <c r="F378" s="42" t="s">
        <v>18</v>
      </c>
      <c r="G378" s="5">
        <v>1</v>
      </c>
      <c r="H378" s="5"/>
      <c r="I378" s="214">
        <f>ANEXO1!Z377</f>
        <v>125000</v>
      </c>
      <c r="J378" s="107">
        <f t="shared" si="55"/>
        <v>125000</v>
      </c>
      <c r="K378" s="207"/>
      <c r="L378" s="205">
        <f>'ANEXO 2'!Q378</f>
        <v>0</v>
      </c>
      <c r="M378" s="206">
        <f t="shared" si="63"/>
        <v>0</v>
      </c>
      <c r="N378" s="250"/>
      <c r="O378" s="203">
        <f t="shared" si="59"/>
        <v>125000</v>
      </c>
      <c r="P378" s="251">
        <f t="shared" si="65"/>
        <v>125000</v>
      </c>
    </row>
    <row r="379" spans="1:16" ht="18" x14ac:dyDescent="0.3">
      <c r="A379" s="269"/>
      <c r="B379" s="228"/>
      <c r="C379" s="228"/>
      <c r="D379" s="228"/>
      <c r="E379" s="164" t="s">
        <v>369</v>
      </c>
      <c r="F379" s="42"/>
      <c r="G379" s="5"/>
      <c r="H379" s="5"/>
      <c r="I379" s="169"/>
      <c r="J379" s="169"/>
      <c r="K379" s="207"/>
      <c r="L379" s="223"/>
      <c r="M379" s="204"/>
      <c r="N379" s="250"/>
      <c r="O379" s="223"/>
      <c r="P379" s="251"/>
    </row>
    <row r="380" spans="1:16" ht="54" x14ac:dyDescent="0.3">
      <c r="A380" s="269">
        <v>8.1470000000000002</v>
      </c>
      <c r="B380" s="228"/>
      <c r="C380" s="228"/>
      <c r="D380" s="228"/>
      <c r="E380" s="43" t="s">
        <v>370</v>
      </c>
      <c r="F380" s="42" t="s">
        <v>12</v>
      </c>
      <c r="G380" s="5">
        <v>1</v>
      </c>
      <c r="H380" s="5"/>
      <c r="I380" s="214">
        <f>ANEXO1!Z379</f>
        <v>59180.63</v>
      </c>
      <c r="J380" s="107">
        <f t="shared" si="55"/>
        <v>59180.63</v>
      </c>
      <c r="K380" s="207"/>
      <c r="L380" s="205">
        <f>'ANEXO 2'!Q380</f>
        <v>0</v>
      </c>
      <c r="M380" s="206">
        <f t="shared" si="63"/>
        <v>0</v>
      </c>
      <c r="N380" s="250"/>
      <c r="O380" s="203">
        <f t="shared" si="59"/>
        <v>59180.63</v>
      </c>
      <c r="P380" s="251">
        <f t="shared" ref="P380" si="66">ROUND((O380*$G380),2)</f>
        <v>59180.63</v>
      </c>
    </row>
    <row r="381" spans="1:16" x14ac:dyDescent="0.3">
      <c r="A381" s="445" t="s">
        <v>84</v>
      </c>
      <c r="B381" s="351"/>
      <c r="C381" s="351"/>
      <c r="D381" s="9"/>
      <c r="E381" s="10"/>
      <c r="F381" s="11"/>
      <c r="G381" s="5"/>
      <c r="H381" s="5"/>
      <c r="I381" s="107"/>
      <c r="J381" s="107"/>
      <c r="K381" s="207"/>
      <c r="L381" s="203"/>
      <c r="M381" s="211">
        <f>ROUND(SUM(M224:M380),2)</f>
        <v>0</v>
      </c>
      <c r="N381" s="250"/>
      <c r="O381" s="203"/>
      <c r="P381" s="254">
        <f>ROUND(SUM(P217:P380),2)</f>
        <v>607282024.71000004</v>
      </c>
    </row>
    <row r="382" spans="1:16" ht="18" x14ac:dyDescent="0.3">
      <c r="A382" s="271">
        <v>9</v>
      </c>
      <c r="B382" s="234"/>
      <c r="C382" s="234"/>
      <c r="D382" s="234"/>
      <c r="E382" s="40" t="s">
        <v>371</v>
      </c>
      <c r="F382" s="39"/>
      <c r="G382" s="5"/>
      <c r="H382" s="5"/>
      <c r="I382" s="107"/>
      <c r="J382" s="107"/>
      <c r="K382" s="207"/>
      <c r="L382" s="203"/>
      <c r="M382" s="204"/>
      <c r="N382" s="250"/>
      <c r="O382" s="203"/>
      <c r="P382" s="251"/>
    </row>
    <row r="383" spans="1:16" ht="18" x14ac:dyDescent="0.3">
      <c r="A383" s="272"/>
      <c r="B383" s="234"/>
      <c r="C383" s="234"/>
      <c r="D383" s="234"/>
      <c r="E383" s="35"/>
      <c r="F383" s="41"/>
      <c r="G383" s="5"/>
      <c r="H383" s="5"/>
      <c r="I383" s="107"/>
      <c r="J383" s="107"/>
      <c r="K383" s="207"/>
      <c r="L383" s="203"/>
      <c r="M383" s="204"/>
      <c r="N383" s="250"/>
      <c r="O383" s="203"/>
      <c r="P383" s="251"/>
    </row>
    <row r="384" spans="1:16" ht="36" x14ac:dyDescent="0.3">
      <c r="A384" s="273">
        <v>9.1</v>
      </c>
      <c r="B384" s="234"/>
      <c r="C384" s="234"/>
      <c r="D384" s="234"/>
      <c r="E384" s="4" t="s">
        <v>372</v>
      </c>
      <c r="F384" s="22" t="s">
        <v>18</v>
      </c>
      <c r="G384" s="5">
        <v>1</v>
      </c>
      <c r="H384" s="5"/>
      <c r="I384" s="214">
        <f>ANEXO1!Z383</f>
        <v>16317.92</v>
      </c>
      <c r="J384" s="107">
        <f t="shared" si="55"/>
        <v>16317.92</v>
      </c>
      <c r="K384" s="207"/>
      <c r="L384" s="203">
        <f>'ANEXO 2'!Q384</f>
        <v>19416.73</v>
      </c>
      <c r="M384" s="204">
        <f t="shared" ref="M384:M406" si="67">ROUND((L384*$G384),2)</f>
        <v>19416.73</v>
      </c>
      <c r="N384" s="250"/>
      <c r="O384" s="203">
        <f>I384</f>
        <v>16317.92</v>
      </c>
      <c r="P384" s="251">
        <f t="shared" ref="P384:P406" si="68">ROUND((O384*$G384),2)</f>
        <v>16317.92</v>
      </c>
    </row>
    <row r="385" spans="1:16" ht="54" x14ac:dyDescent="0.3">
      <c r="A385" s="273">
        <v>9.1999999999999993</v>
      </c>
      <c r="B385" s="234"/>
      <c r="C385" s="234"/>
      <c r="D385" s="234"/>
      <c r="E385" s="4" t="s">
        <v>373</v>
      </c>
      <c r="F385" s="22" t="s">
        <v>16</v>
      </c>
      <c r="G385" s="5">
        <v>1</v>
      </c>
      <c r="H385" s="5"/>
      <c r="I385" s="214">
        <f>ANEXO1!Z384</f>
        <v>15861.73</v>
      </c>
      <c r="J385" s="107">
        <f t="shared" si="55"/>
        <v>15861.73</v>
      </c>
      <c r="K385" s="207"/>
      <c r="L385" s="203">
        <f>'ANEXO 2'!Q385</f>
        <v>18873.900000000001</v>
      </c>
      <c r="M385" s="204">
        <f t="shared" si="67"/>
        <v>18873.900000000001</v>
      </c>
      <c r="N385" s="250"/>
      <c r="O385" s="203">
        <f t="shared" ref="O385:O386" si="69">I385</f>
        <v>15861.73</v>
      </c>
      <c r="P385" s="251">
        <f t="shared" si="68"/>
        <v>15861.73</v>
      </c>
    </row>
    <row r="386" spans="1:16" ht="54" x14ac:dyDescent="0.3">
      <c r="A386" s="273">
        <v>9.3000000000000007</v>
      </c>
      <c r="B386" s="234"/>
      <c r="C386" s="234"/>
      <c r="D386" s="234"/>
      <c r="E386" s="4" t="s">
        <v>374</v>
      </c>
      <c r="F386" s="22" t="s">
        <v>16</v>
      </c>
      <c r="G386" s="5">
        <v>1</v>
      </c>
      <c r="H386" s="5"/>
      <c r="I386" s="214">
        <f>ANEXO1!Z385</f>
        <v>16892.8</v>
      </c>
      <c r="J386" s="107">
        <f t="shared" si="55"/>
        <v>16892.8</v>
      </c>
      <c r="K386" s="207"/>
      <c r="L386" s="203">
        <f>'ANEXO 2'!Q386</f>
        <v>20100.78</v>
      </c>
      <c r="M386" s="204">
        <f t="shared" si="67"/>
        <v>20100.78</v>
      </c>
      <c r="N386" s="250"/>
      <c r="O386" s="203">
        <f t="shared" si="69"/>
        <v>16892.8</v>
      </c>
      <c r="P386" s="251">
        <f t="shared" si="68"/>
        <v>16892.8</v>
      </c>
    </row>
    <row r="387" spans="1:16" ht="54" x14ac:dyDescent="0.3">
      <c r="A387" s="273">
        <v>9.4</v>
      </c>
      <c r="B387" s="234"/>
      <c r="C387" s="234"/>
      <c r="D387" s="234"/>
      <c r="E387" s="4" t="s">
        <v>375</v>
      </c>
      <c r="F387" s="22" t="s">
        <v>16</v>
      </c>
      <c r="G387" s="5">
        <v>1</v>
      </c>
      <c r="H387" s="5"/>
      <c r="I387" s="218">
        <f>ANEXO1!Z386</f>
        <v>16690.21</v>
      </c>
      <c r="J387" s="107">
        <f t="shared" si="55"/>
        <v>16690.21</v>
      </c>
      <c r="K387" s="207"/>
      <c r="L387" s="203">
        <f>'ANEXO 2'!Q387</f>
        <v>16167.12</v>
      </c>
      <c r="M387" s="204">
        <f t="shared" si="67"/>
        <v>16167.12</v>
      </c>
      <c r="N387" s="250"/>
      <c r="O387" s="203">
        <f>ROUND(AVERAGE(I387,L387),2)</f>
        <v>16428.669999999998</v>
      </c>
      <c r="P387" s="251">
        <f t="shared" si="68"/>
        <v>16428.669999999998</v>
      </c>
    </row>
    <row r="388" spans="1:16" ht="54" x14ac:dyDescent="0.3">
      <c r="A388" s="273">
        <v>9.5</v>
      </c>
      <c r="B388" s="234"/>
      <c r="C388" s="234"/>
      <c r="D388" s="234"/>
      <c r="E388" s="4" t="s">
        <v>376</v>
      </c>
      <c r="F388" s="22" t="s">
        <v>16</v>
      </c>
      <c r="G388" s="5">
        <v>1</v>
      </c>
      <c r="H388" s="5"/>
      <c r="I388" s="218">
        <f>ANEXO1!Z387</f>
        <v>17691.48</v>
      </c>
      <c r="J388" s="107">
        <f t="shared" si="55"/>
        <v>17691.48</v>
      </c>
      <c r="K388" s="207"/>
      <c r="L388" s="203">
        <f>'ANEXO 2'!Q388</f>
        <v>16565.78</v>
      </c>
      <c r="M388" s="204">
        <f t="shared" si="67"/>
        <v>16565.78</v>
      </c>
      <c r="N388" s="250"/>
      <c r="O388" s="203">
        <f>ROUND(AVERAGE(I388,L388),2)</f>
        <v>17128.63</v>
      </c>
      <c r="P388" s="251">
        <f t="shared" si="68"/>
        <v>17128.63</v>
      </c>
    </row>
    <row r="389" spans="1:16" ht="54" x14ac:dyDescent="0.3">
      <c r="A389" s="273">
        <v>9.6</v>
      </c>
      <c r="B389" s="234"/>
      <c r="C389" s="234"/>
      <c r="D389" s="234"/>
      <c r="E389" s="4" t="s">
        <v>377</v>
      </c>
      <c r="F389" s="22" t="s">
        <v>16</v>
      </c>
      <c r="G389" s="5">
        <v>1</v>
      </c>
      <c r="H389" s="5"/>
      <c r="I389" s="214">
        <f>ANEXO1!Z388</f>
        <v>13754.46</v>
      </c>
      <c r="J389" s="107">
        <f t="shared" si="55"/>
        <v>13754.46</v>
      </c>
      <c r="K389" s="207"/>
      <c r="L389" s="203">
        <f>'ANEXO 2'!Q389</f>
        <v>14484.21</v>
      </c>
      <c r="M389" s="204">
        <f t="shared" si="67"/>
        <v>14484.21</v>
      </c>
      <c r="N389" s="250"/>
      <c r="O389" s="203">
        <f t="shared" ref="O389:O395" si="70">I389</f>
        <v>13754.46</v>
      </c>
      <c r="P389" s="251">
        <f t="shared" si="68"/>
        <v>13754.46</v>
      </c>
    </row>
    <row r="390" spans="1:16" ht="72" x14ac:dyDescent="0.3">
      <c r="A390" s="273">
        <v>9.6999999999999993</v>
      </c>
      <c r="B390" s="234"/>
      <c r="C390" s="234"/>
      <c r="D390" s="234"/>
      <c r="E390" s="4" t="s">
        <v>378</v>
      </c>
      <c r="F390" s="22" t="s">
        <v>18</v>
      </c>
      <c r="G390" s="5">
        <v>1</v>
      </c>
      <c r="H390" s="5"/>
      <c r="I390" s="214">
        <f>ANEXO1!Z389</f>
        <v>124615.55</v>
      </c>
      <c r="J390" s="107">
        <f t="shared" si="55"/>
        <v>124615.55</v>
      </c>
      <c r="K390" s="207"/>
      <c r="L390" s="203">
        <f>'ANEXO 2'!Q390</f>
        <v>142622.25</v>
      </c>
      <c r="M390" s="204">
        <f t="shared" si="67"/>
        <v>142622.25</v>
      </c>
      <c r="N390" s="250"/>
      <c r="O390" s="203">
        <f t="shared" si="70"/>
        <v>124615.55</v>
      </c>
      <c r="P390" s="251">
        <f t="shared" si="68"/>
        <v>124615.55</v>
      </c>
    </row>
    <row r="391" spans="1:16" ht="54" x14ac:dyDescent="0.3">
      <c r="A391" s="273">
        <v>9.8000000000000007</v>
      </c>
      <c r="B391" s="234"/>
      <c r="C391" s="234"/>
      <c r="D391" s="234"/>
      <c r="E391" s="4" t="s">
        <v>379</v>
      </c>
      <c r="F391" s="22" t="s">
        <v>18</v>
      </c>
      <c r="G391" s="5">
        <v>1</v>
      </c>
      <c r="H391" s="5"/>
      <c r="I391" s="214">
        <f>ANEXO1!Z390</f>
        <v>136802.78</v>
      </c>
      <c r="J391" s="107">
        <f t="shared" si="55"/>
        <v>136802.78</v>
      </c>
      <c r="K391" s="207"/>
      <c r="L391" s="203">
        <f>'ANEXO 2'!Q391</f>
        <v>162781.87</v>
      </c>
      <c r="M391" s="204">
        <f t="shared" si="67"/>
        <v>162781.87</v>
      </c>
      <c r="N391" s="250"/>
      <c r="O391" s="203">
        <f t="shared" si="70"/>
        <v>136802.78</v>
      </c>
      <c r="P391" s="251">
        <f t="shared" si="68"/>
        <v>136802.78</v>
      </c>
    </row>
    <row r="392" spans="1:16" ht="36" x14ac:dyDescent="0.3">
      <c r="A392" s="273">
        <v>9.9</v>
      </c>
      <c r="B392" s="234"/>
      <c r="C392" s="234"/>
      <c r="D392" s="234"/>
      <c r="E392" s="4" t="s">
        <v>380</v>
      </c>
      <c r="F392" s="22" t="s">
        <v>16</v>
      </c>
      <c r="G392" s="5">
        <v>1</v>
      </c>
      <c r="H392" s="5"/>
      <c r="I392" s="218">
        <f>ANEXO1!Z391</f>
        <v>13677.94</v>
      </c>
      <c r="J392" s="107">
        <f t="shared" si="55"/>
        <v>13677.94</v>
      </c>
      <c r="K392" s="207"/>
      <c r="L392" s="203">
        <f>'ANEXO 2'!Q392</f>
        <v>12264.36</v>
      </c>
      <c r="M392" s="204">
        <f t="shared" si="67"/>
        <v>12264.36</v>
      </c>
      <c r="N392" s="250"/>
      <c r="O392" s="203">
        <f>ROUND(AVERAGE(I392,L392),2)</f>
        <v>12971.15</v>
      </c>
      <c r="P392" s="251">
        <f t="shared" si="68"/>
        <v>12971.15</v>
      </c>
    </row>
    <row r="393" spans="1:16" ht="90" x14ac:dyDescent="0.3">
      <c r="A393" s="274">
        <v>9.1</v>
      </c>
      <c r="B393" s="228"/>
      <c r="C393" s="228"/>
      <c r="D393" s="228"/>
      <c r="E393" s="43" t="s">
        <v>381</v>
      </c>
      <c r="F393" s="22" t="s">
        <v>18</v>
      </c>
      <c r="G393" s="5">
        <v>1</v>
      </c>
      <c r="H393" s="5"/>
      <c r="I393" s="214">
        <f>ANEXO1!Z392</f>
        <v>95000</v>
      </c>
      <c r="J393" s="107">
        <f t="shared" si="55"/>
        <v>95000</v>
      </c>
      <c r="K393" s="207"/>
      <c r="L393" s="203">
        <f>'ANEXO 2'!Q393</f>
        <v>109281.79</v>
      </c>
      <c r="M393" s="204">
        <f t="shared" si="67"/>
        <v>109281.79</v>
      </c>
      <c r="N393" s="250"/>
      <c r="O393" s="203">
        <f>I393</f>
        <v>95000</v>
      </c>
      <c r="P393" s="251">
        <f t="shared" si="68"/>
        <v>95000</v>
      </c>
    </row>
    <row r="394" spans="1:16" ht="90" x14ac:dyDescent="0.3">
      <c r="A394" s="269">
        <v>9.11</v>
      </c>
      <c r="B394" s="228"/>
      <c r="C394" s="228"/>
      <c r="D394" s="228"/>
      <c r="E394" s="43" t="s">
        <v>382</v>
      </c>
      <c r="F394" s="22" t="s">
        <v>18</v>
      </c>
      <c r="G394" s="5">
        <v>1</v>
      </c>
      <c r="H394" s="5"/>
      <c r="I394" s="107">
        <f>ANEXO1!Z393</f>
        <v>75000</v>
      </c>
      <c r="J394" s="107">
        <f t="shared" si="55"/>
        <v>75000</v>
      </c>
      <c r="K394" s="207"/>
      <c r="L394" s="205">
        <f>'ANEXO 2'!Q394</f>
        <v>0</v>
      </c>
      <c r="M394" s="206">
        <f t="shared" si="67"/>
        <v>0</v>
      </c>
      <c r="N394" s="250"/>
      <c r="O394" s="203">
        <f>I394</f>
        <v>75000</v>
      </c>
      <c r="P394" s="251">
        <f t="shared" si="68"/>
        <v>75000</v>
      </c>
    </row>
    <row r="395" spans="1:16" ht="90" x14ac:dyDescent="0.3">
      <c r="A395" s="274">
        <v>9.1199999999999992</v>
      </c>
      <c r="B395" s="228"/>
      <c r="C395" s="228"/>
      <c r="D395" s="228"/>
      <c r="E395" s="43" t="s">
        <v>383</v>
      </c>
      <c r="F395" s="22" t="s">
        <v>18</v>
      </c>
      <c r="G395" s="5">
        <v>1</v>
      </c>
      <c r="H395" s="5"/>
      <c r="I395" s="214">
        <f>ANEXO1!Z394</f>
        <v>165000</v>
      </c>
      <c r="J395" s="107">
        <f t="shared" si="55"/>
        <v>165000</v>
      </c>
      <c r="K395" s="207"/>
      <c r="L395" s="203">
        <f>'ANEXO 2'!Q395</f>
        <v>194048.11</v>
      </c>
      <c r="M395" s="204">
        <f t="shared" si="67"/>
        <v>194048.11</v>
      </c>
      <c r="N395" s="250"/>
      <c r="O395" s="203">
        <f t="shared" si="70"/>
        <v>165000</v>
      </c>
      <c r="P395" s="251">
        <f t="shared" si="68"/>
        <v>165000</v>
      </c>
    </row>
    <row r="396" spans="1:16" ht="72" x14ac:dyDescent="0.3">
      <c r="A396" s="269">
        <v>9.1300000000000008</v>
      </c>
      <c r="B396" s="228"/>
      <c r="C396" s="228"/>
      <c r="D396" s="228"/>
      <c r="E396" s="43" t="s">
        <v>384</v>
      </c>
      <c r="F396" s="22" t="s">
        <v>18</v>
      </c>
      <c r="G396" s="5">
        <v>1</v>
      </c>
      <c r="H396" s="5"/>
      <c r="I396" s="218">
        <f>ANEXO1!Z395</f>
        <v>120000</v>
      </c>
      <c r="J396" s="107">
        <f t="shared" ref="J396:J458" si="71">I396</f>
        <v>120000</v>
      </c>
      <c r="K396" s="207"/>
      <c r="L396" s="203">
        <f>'ANEXO 2'!Q396</f>
        <v>114845.4</v>
      </c>
      <c r="M396" s="204">
        <f t="shared" si="67"/>
        <v>114845.4</v>
      </c>
      <c r="N396" s="250"/>
      <c r="O396" s="203">
        <f>ROUND(AVERAGE(I396,L396),2)</f>
        <v>117422.7</v>
      </c>
      <c r="P396" s="251">
        <f t="shared" si="68"/>
        <v>117422.7</v>
      </c>
    </row>
    <row r="397" spans="1:16" ht="36" x14ac:dyDescent="0.3">
      <c r="A397" s="274">
        <v>9.14</v>
      </c>
      <c r="B397" s="228"/>
      <c r="C397" s="228"/>
      <c r="D397" s="228"/>
      <c r="E397" s="43" t="s">
        <v>385</v>
      </c>
      <c r="F397" s="22" t="s">
        <v>18</v>
      </c>
      <c r="G397" s="5">
        <v>1</v>
      </c>
      <c r="H397" s="5"/>
      <c r="I397" s="214">
        <f>ANEXO1!Z396</f>
        <v>59061.760000000002</v>
      </c>
      <c r="J397" s="107">
        <f t="shared" si="71"/>
        <v>59061.760000000002</v>
      </c>
      <c r="K397" s="207"/>
      <c r="L397" s="203">
        <f>'ANEXO 2'!Q397</f>
        <v>70277.69</v>
      </c>
      <c r="M397" s="204">
        <f t="shared" si="67"/>
        <v>70277.69</v>
      </c>
      <c r="N397" s="250"/>
      <c r="O397" s="203">
        <f>I397</f>
        <v>59061.760000000002</v>
      </c>
      <c r="P397" s="251">
        <f t="shared" si="68"/>
        <v>59061.760000000002</v>
      </c>
    </row>
    <row r="398" spans="1:16" ht="36" x14ac:dyDescent="0.3">
      <c r="A398" s="269">
        <v>9.15</v>
      </c>
      <c r="B398" s="228"/>
      <c r="C398" s="228"/>
      <c r="D398" s="228"/>
      <c r="E398" s="43" t="s">
        <v>386</v>
      </c>
      <c r="F398" s="22" t="s">
        <v>16</v>
      </c>
      <c r="G398" s="5">
        <v>1</v>
      </c>
      <c r="H398" s="5"/>
      <c r="I398" s="214">
        <f>ANEXO1!Z397</f>
        <v>150622.26999999999</v>
      </c>
      <c r="J398" s="107">
        <f t="shared" si="71"/>
        <v>150622.26999999999</v>
      </c>
      <c r="K398" s="207"/>
      <c r="L398" s="205">
        <f>'ANEXO 2'!Q398</f>
        <v>0</v>
      </c>
      <c r="M398" s="206">
        <f t="shared" si="67"/>
        <v>0</v>
      </c>
      <c r="N398" s="250"/>
      <c r="O398" s="203">
        <f>I398</f>
        <v>150622.26999999999</v>
      </c>
      <c r="P398" s="251">
        <f t="shared" si="68"/>
        <v>150622.26999999999</v>
      </c>
    </row>
    <row r="399" spans="1:16" ht="42.75" customHeight="1" x14ac:dyDescent="0.3">
      <c r="A399" s="274">
        <v>9.16</v>
      </c>
      <c r="B399" s="228"/>
      <c r="C399" s="228"/>
      <c r="D399" s="228"/>
      <c r="E399" s="43" t="s">
        <v>387</v>
      </c>
      <c r="F399" s="22" t="s">
        <v>18</v>
      </c>
      <c r="G399" s="5">
        <v>1</v>
      </c>
      <c r="H399" s="5"/>
      <c r="I399" s="218">
        <f>ANEXO1!Z398</f>
        <v>135993</v>
      </c>
      <c r="J399" s="107">
        <f t="shared" si="71"/>
        <v>135993</v>
      </c>
      <c r="K399" s="207"/>
      <c r="L399" s="203">
        <f>'ANEXO 2'!Q399</f>
        <v>95446.32</v>
      </c>
      <c r="M399" s="204">
        <f t="shared" si="67"/>
        <v>95446.32</v>
      </c>
      <c r="N399" s="250"/>
      <c r="O399" s="203">
        <f>ROUND(AVERAGE(I399,L399),2)</f>
        <v>115719.66</v>
      </c>
      <c r="P399" s="251">
        <f t="shared" si="68"/>
        <v>115719.66</v>
      </c>
    </row>
    <row r="400" spans="1:16" ht="54" x14ac:dyDescent="0.3">
      <c r="A400" s="274">
        <v>9.17</v>
      </c>
      <c r="B400" s="228"/>
      <c r="C400" s="228"/>
      <c r="D400" s="228"/>
      <c r="E400" s="43" t="s">
        <v>388</v>
      </c>
      <c r="F400" s="22" t="s">
        <v>18</v>
      </c>
      <c r="G400" s="5">
        <v>1</v>
      </c>
      <c r="H400" s="5"/>
      <c r="I400" s="214">
        <f>ANEXO1!Z399</f>
        <v>309913.45</v>
      </c>
      <c r="J400" s="107">
        <f t="shared" si="71"/>
        <v>309913.45</v>
      </c>
      <c r="K400" s="207"/>
      <c r="L400" s="203">
        <f>'ANEXO 2'!Q400</f>
        <v>2533580.48</v>
      </c>
      <c r="M400" s="204">
        <f t="shared" si="67"/>
        <v>2533580.48</v>
      </c>
      <c r="N400" s="250"/>
      <c r="O400" s="203">
        <f>I400</f>
        <v>309913.45</v>
      </c>
      <c r="P400" s="251">
        <f t="shared" si="68"/>
        <v>309913.45</v>
      </c>
    </row>
    <row r="401" spans="1:16" ht="36" x14ac:dyDescent="0.3">
      <c r="A401" s="269">
        <v>9.18</v>
      </c>
      <c r="B401" s="228"/>
      <c r="C401" s="228"/>
      <c r="D401" s="228"/>
      <c r="E401" s="43" t="s">
        <v>389</v>
      </c>
      <c r="F401" s="22" t="s">
        <v>18</v>
      </c>
      <c r="G401" s="5">
        <v>1</v>
      </c>
      <c r="H401" s="5"/>
      <c r="I401" s="214">
        <f>ANEXO1!Z400</f>
        <v>259623</v>
      </c>
      <c r="J401" s="107">
        <f t="shared" si="71"/>
        <v>259623</v>
      </c>
      <c r="K401" s="207"/>
      <c r="L401" s="205">
        <f>'ANEXO 2'!Q401</f>
        <v>0</v>
      </c>
      <c r="M401" s="206">
        <f t="shared" si="67"/>
        <v>0</v>
      </c>
      <c r="N401" s="250"/>
      <c r="O401" s="203">
        <f>I401</f>
        <v>259623</v>
      </c>
      <c r="P401" s="251">
        <f t="shared" si="68"/>
        <v>259623</v>
      </c>
    </row>
    <row r="402" spans="1:16" ht="36" x14ac:dyDescent="0.3">
      <c r="A402" s="274">
        <v>9.19</v>
      </c>
      <c r="B402" s="228"/>
      <c r="C402" s="228"/>
      <c r="D402" s="228"/>
      <c r="E402" s="43" t="s">
        <v>390</v>
      </c>
      <c r="F402" s="22" t="s">
        <v>16</v>
      </c>
      <c r="G402" s="5">
        <v>1</v>
      </c>
      <c r="H402" s="5"/>
      <c r="I402" s="214">
        <f>ANEXO1!Z401</f>
        <v>96000</v>
      </c>
      <c r="J402" s="107">
        <f t="shared" si="71"/>
        <v>96000</v>
      </c>
      <c r="K402" s="207"/>
      <c r="L402" s="205">
        <f>'ANEXO 2'!Q402</f>
        <v>0</v>
      </c>
      <c r="M402" s="206">
        <f t="shared" si="67"/>
        <v>0</v>
      </c>
      <c r="N402" s="250"/>
      <c r="O402" s="203">
        <f t="shared" ref="O402:O406" si="72">I402</f>
        <v>96000</v>
      </c>
      <c r="P402" s="251">
        <f t="shared" si="68"/>
        <v>96000</v>
      </c>
    </row>
    <row r="403" spans="1:16" ht="36" x14ac:dyDescent="0.3">
      <c r="A403" s="274">
        <v>9.1999999999999993</v>
      </c>
      <c r="B403" s="228"/>
      <c r="C403" s="228"/>
      <c r="D403" s="228"/>
      <c r="E403" s="43" t="s">
        <v>391</v>
      </c>
      <c r="F403" s="22" t="s">
        <v>18</v>
      </c>
      <c r="G403" s="5">
        <v>1</v>
      </c>
      <c r="H403" s="5"/>
      <c r="I403" s="214">
        <f>ANEXO1!Z402</f>
        <v>429715.7</v>
      </c>
      <c r="J403" s="107">
        <f t="shared" si="71"/>
        <v>429715.7</v>
      </c>
      <c r="K403" s="207"/>
      <c r="L403" s="205">
        <f>'ANEXO 2'!Q403</f>
        <v>0</v>
      </c>
      <c r="M403" s="206">
        <f t="shared" si="67"/>
        <v>0</v>
      </c>
      <c r="N403" s="250"/>
      <c r="O403" s="203">
        <f t="shared" si="72"/>
        <v>429715.7</v>
      </c>
      <c r="P403" s="251">
        <f t="shared" si="68"/>
        <v>429715.7</v>
      </c>
    </row>
    <row r="404" spans="1:16" ht="36" x14ac:dyDescent="0.3">
      <c r="A404" s="274">
        <v>9.2100000000000009</v>
      </c>
      <c r="B404" s="228"/>
      <c r="C404" s="228"/>
      <c r="D404" s="228"/>
      <c r="E404" s="43" t="s">
        <v>392</v>
      </c>
      <c r="F404" s="22" t="s">
        <v>18</v>
      </c>
      <c r="G404" s="5">
        <v>1</v>
      </c>
      <c r="H404" s="5"/>
      <c r="I404" s="214">
        <f>ANEXO1!Z403</f>
        <v>464385.5</v>
      </c>
      <c r="J404" s="107">
        <f t="shared" si="71"/>
        <v>464385.5</v>
      </c>
      <c r="K404" s="207"/>
      <c r="L404" s="205">
        <f>'ANEXO 2'!Q404</f>
        <v>0</v>
      </c>
      <c r="M404" s="206">
        <f t="shared" si="67"/>
        <v>0</v>
      </c>
      <c r="N404" s="250"/>
      <c r="O404" s="203">
        <f t="shared" si="72"/>
        <v>464385.5</v>
      </c>
      <c r="P404" s="251">
        <f t="shared" si="68"/>
        <v>464385.5</v>
      </c>
    </row>
    <row r="405" spans="1:16" ht="36" x14ac:dyDescent="0.3">
      <c r="A405" s="269">
        <v>9.2200000000000006</v>
      </c>
      <c r="B405" s="228"/>
      <c r="C405" s="228"/>
      <c r="D405" s="228"/>
      <c r="E405" s="43" t="s">
        <v>393</v>
      </c>
      <c r="F405" s="22" t="s">
        <v>18</v>
      </c>
      <c r="G405" s="5">
        <v>1</v>
      </c>
      <c r="H405" s="5"/>
      <c r="I405" s="214">
        <f>ANEXO1!Z404</f>
        <v>557425.03</v>
      </c>
      <c r="J405" s="107">
        <f t="shared" si="71"/>
        <v>557425.03</v>
      </c>
      <c r="K405" s="207"/>
      <c r="L405" s="205">
        <f>'ANEXO 2'!Q405</f>
        <v>0</v>
      </c>
      <c r="M405" s="206">
        <f t="shared" si="67"/>
        <v>0</v>
      </c>
      <c r="N405" s="250"/>
      <c r="O405" s="203">
        <f t="shared" si="72"/>
        <v>557425.03</v>
      </c>
      <c r="P405" s="251">
        <f t="shared" si="68"/>
        <v>557425.03</v>
      </c>
    </row>
    <row r="406" spans="1:16" ht="36" x14ac:dyDescent="0.3">
      <c r="A406" s="269">
        <v>9.23</v>
      </c>
      <c r="B406" s="228"/>
      <c r="C406" s="228"/>
      <c r="D406" s="228"/>
      <c r="E406" s="43" t="s">
        <v>394</v>
      </c>
      <c r="F406" s="22" t="s">
        <v>18</v>
      </c>
      <c r="G406" s="5">
        <v>1</v>
      </c>
      <c r="H406" s="5"/>
      <c r="I406" s="214">
        <f>ANEXO1!Z405</f>
        <v>632641.57999999996</v>
      </c>
      <c r="J406" s="107">
        <f t="shared" si="71"/>
        <v>632641.57999999996</v>
      </c>
      <c r="K406" s="207"/>
      <c r="L406" s="205">
        <f>'ANEXO 2'!Q406</f>
        <v>0</v>
      </c>
      <c r="M406" s="206">
        <f t="shared" si="67"/>
        <v>0</v>
      </c>
      <c r="N406" s="250"/>
      <c r="O406" s="203">
        <f t="shared" si="72"/>
        <v>632641.57999999996</v>
      </c>
      <c r="P406" s="251">
        <f t="shared" si="68"/>
        <v>632641.57999999996</v>
      </c>
    </row>
    <row r="407" spans="1:16" x14ac:dyDescent="0.3">
      <c r="A407" s="445" t="s">
        <v>84</v>
      </c>
      <c r="B407" s="351"/>
      <c r="C407" s="351"/>
      <c r="D407" s="9"/>
      <c r="E407" s="10"/>
      <c r="F407" s="11"/>
      <c r="G407" s="5"/>
      <c r="H407" s="5"/>
      <c r="I407" s="107"/>
      <c r="J407" s="107"/>
      <c r="K407" s="207"/>
      <c r="L407" s="203"/>
      <c r="M407" s="211">
        <f>ROUND(SUM(M384:M406),2)</f>
        <v>3540756.79</v>
      </c>
      <c r="N407" s="250"/>
      <c r="O407" s="203"/>
      <c r="P407" s="254">
        <f>ROUND(SUM(P384:P406),2)</f>
        <v>3898304.34</v>
      </c>
    </row>
    <row r="408" spans="1:16" ht="18" x14ac:dyDescent="0.3">
      <c r="A408" s="271">
        <v>10</v>
      </c>
      <c r="B408" s="234"/>
      <c r="C408" s="234"/>
      <c r="D408" s="234"/>
      <c r="E408" s="40" t="s">
        <v>395</v>
      </c>
      <c r="F408" s="39"/>
      <c r="G408" s="5"/>
      <c r="H408" s="5"/>
      <c r="I408" s="107"/>
      <c r="J408" s="107"/>
      <c r="K408" s="207"/>
      <c r="L408" s="203"/>
      <c r="M408" s="204"/>
      <c r="N408" s="250"/>
      <c r="O408" s="203"/>
      <c r="P408" s="251"/>
    </row>
    <row r="409" spans="1:16" ht="18" x14ac:dyDescent="0.3">
      <c r="A409" s="272"/>
      <c r="B409" s="234"/>
      <c r="C409" s="234"/>
      <c r="D409" s="234"/>
      <c r="E409" s="35"/>
      <c r="F409" s="41"/>
      <c r="G409" s="5"/>
      <c r="H409" s="5"/>
      <c r="I409" s="107"/>
      <c r="J409" s="107"/>
      <c r="K409" s="207"/>
      <c r="L409" s="203"/>
      <c r="M409" s="204"/>
      <c r="N409" s="250"/>
      <c r="O409" s="203"/>
      <c r="P409" s="251"/>
    </row>
    <row r="410" spans="1:16" ht="36" x14ac:dyDescent="0.3">
      <c r="A410" s="273">
        <v>10.1</v>
      </c>
      <c r="B410" s="234"/>
      <c r="C410" s="234"/>
      <c r="D410" s="234"/>
      <c r="E410" s="4" t="s">
        <v>396</v>
      </c>
      <c r="F410" s="22" t="s">
        <v>18</v>
      </c>
      <c r="G410" s="5">
        <v>1</v>
      </c>
      <c r="H410" s="5"/>
      <c r="I410" s="214">
        <f>ANEXO1!Z409</f>
        <v>79220.210000000006</v>
      </c>
      <c r="J410" s="107">
        <f t="shared" si="71"/>
        <v>79220.210000000006</v>
      </c>
      <c r="K410" s="207"/>
      <c r="L410" s="203">
        <f>'ANEXO 2'!Q410</f>
        <v>120038.29</v>
      </c>
      <c r="M410" s="204">
        <f t="shared" ref="M410:M415" si="73">ROUND((L410*$G410),2)</f>
        <v>120038.29</v>
      </c>
      <c r="N410" s="250"/>
      <c r="O410" s="203">
        <f>I410</f>
        <v>79220.210000000006</v>
      </c>
      <c r="P410" s="251">
        <f t="shared" ref="P410:P415" si="74">ROUND((O410*$G410),2)</f>
        <v>79220.210000000006</v>
      </c>
    </row>
    <row r="411" spans="1:16" ht="36" x14ac:dyDescent="0.3">
      <c r="A411" s="273">
        <v>10.199999999999999</v>
      </c>
      <c r="B411" s="234"/>
      <c r="C411" s="234"/>
      <c r="D411" s="234"/>
      <c r="E411" s="4" t="s">
        <v>397</v>
      </c>
      <c r="F411" s="22" t="s">
        <v>18</v>
      </c>
      <c r="G411" s="5">
        <v>1</v>
      </c>
      <c r="H411" s="5"/>
      <c r="I411" s="214">
        <f>ANEXO1!Z410</f>
        <v>78000</v>
      </c>
      <c r="J411" s="107">
        <f t="shared" si="71"/>
        <v>78000</v>
      </c>
      <c r="K411" s="207"/>
      <c r="L411" s="203">
        <f>'ANEXO 2'!Q411</f>
        <v>109902.58</v>
      </c>
      <c r="M411" s="204">
        <f t="shared" si="73"/>
        <v>109902.58</v>
      </c>
      <c r="N411" s="250"/>
      <c r="O411" s="203">
        <f t="shared" ref="O411:O415" si="75">I411</f>
        <v>78000</v>
      </c>
      <c r="P411" s="251">
        <f t="shared" si="74"/>
        <v>78000</v>
      </c>
    </row>
    <row r="412" spans="1:16" ht="36" x14ac:dyDescent="0.3">
      <c r="A412" s="269">
        <v>10.3</v>
      </c>
      <c r="B412" s="228"/>
      <c r="C412" s="228"/>
      <c r="D412" s="228"/>
      <c r="E412" s="43" t="s">
        <v>398</v>
      </c>
      <c r="F412" s="22" t="s">
        <v>18</v>
      </c>
      <c r="G412" s="5">
        <v>1</v>
      </c>
      <c r="H412" s="5"/>
      <c r="I412" s="214">
        <f>ANEXO1!Z411</f>
        <v>92311.62</v>
      </c>
      <c r="J412" s="107">
        <f t="shared" si="71"/>
        <v>92311.62</v>
      </c>
      <c r="K412" s="207"/>
      <c r="L412" s="203">
        <f>'ANEXO 2'!Q412</f>
        <v>135942.09</v>
      </c>
      <c r="M412" s="204">
        <f t="shared" si="73"/>
        <v>135942.09</v>
      </c>
      <c r="N412" s="250"/>
      <c r="O412" s="203">
        <f t="shared" si="75"/>
        <v>92311.62</v>
      </c>
      <c r="P412" s="251">
        <f t="shared" si="74"/>
        <v>92311.62</v>
      </c>
    </row>
    <row r="413" spans="1:16" ht="18" x14ac:dyDescent="0.3">
      <c r="A413" s="269">
        <v>10.4</v>
      </c>
      <c r="B413" s="228"/>
      <c r="C413" s="228"/>
      <c r="D413" s="228"/>
      <c r="E413" s="43" t="s">
        <v>399</v>
      </c>
      <c r="F413" s="22" t="s">
        <v>18</v>
      </c>
      <c r="G413" s="5">
        <v>1</v>
      </c>
      <c r="H413" s="5"/>
      <c r="I413" s="214">
        <f>ANEXO1!Z412</f>
        <v>33929.18</v>
      </c>
      <c r="J413" s="107">
        <f t="shared" si="71"/>
        <v>33929.18</v>
      </c>
      <c r="K413" s="207"/>
      <c r="L413" s="205">
        <f>'ANEXO 2'!Q413</f>
        <v>0</v>
      </c>
      <c r="M413" s="206">
        <f t="shared" si="73"/>
        <v>0</v>
      </c>
      <c r="N413" s="250"/>
      <c r="O413" s="203">
        <f t="shared" si="75"/>
        <v>33929.18</v>
      </c>
      <c r="P413" s="251">
        <f t="shared" si="74"/>
        <v>33929.18</v>
      </c>
    </row>
    <row r="414" spans="1:16" ht="18" x14ac:dyDescent="0.3">
      <c r="A414" s="269">
        <v>10.5</v>
      </c>
      <c r="B414" s="228"/>
      <c r="C414" s="228"/>
      <c r="D414" s="228"/>
      <c r="E414" s="43" t="s">
        <v>400</v>
      </c>
      <c r="F414" s="22" t="s">
        <v>18</v>
      </c>
      <c r="G414" s="5">
        <v>1</v>
      </c>
      <c r="H414" s="5"/>
      <c r="I414" s="214">
        <f>ANEXO1!Z413</f>
        <v>44736.23</v>
      </c>
      <c r="J414" s="107">
        <f t="shared" si="71"/>
        <v>44736.23</v>
      </c>
      <c r="K414" s="207"/>
      <c r="L414" s="205">
        <f>'ANEXO 2'!Q414</f>
        <v>0</v>
      </c>
      <c r="M414" s="206">
        <f t="shared" si="73"/>
        <v>0</v>
      </c>
      <c r="N414" s="250"/>
      <c r="O414" s="203">
        <f t="shared" si="75"/>
        <v>44736.23</v>
      </c>
      <c r="P414" s="251">
        <f t="shared" si="74"/>
        <v>44736.23</v>
      </c>
    </row>
    <row r="415" spans="1:16" ht="18" x14ac:dyDescent="0.3">
      <c r="A415" s="269">
        <v>10.6</v>
      </c>
      <c r="B415" s="228"/>
      <c r="C415" s="228"/>
      <c r="D415" s="228"/>
      <c r="E415" s="43" t="s">
        <v>401</v>
      </c>
      <c r="F415" s="22" t="s">
        <v>18</v>
      </c>
      <c r="G415" s="5">
        <v>1</v>
      </c>
      <c r="H415" s="5"/>
      <c r="I415" s="214">
        <f>ANEXO1!Z414</f>
        <v>54670.57</v>
      </c>
      <c r="J415" s="107">
        <f t="shared" si="71"/>
        <v>54670.57</v>
      </c>
      <c r="K415" s="207"/>
      <c r="L415" s="205">
        <f>'ANEXO 2'!Q415</f>
        <v>0</v>
      </c>
      <c r="M415" s="206">
        <f t="shared" si="73"/>
        <v>0</v>
      </c>
      <c r="N415" s="250"/>
      <c r="O415" s="203">
        <f t="shared" si="75"/>
        <v>54670.57</v>
      </c>
      <c r="P415" s="251">
        <f t="shared" si="74"/>
        <v>54670.57</v>
      </c>
    </row>
    <row r="416" spans="1:16" x14ac:dyDescent="0.3">
      <c r="A416" s="445" t="s">
        <v>84</v>
      </c>
      <c r="B416" s="351"/>
      <c r="C416" s="351"/>
      <c r="D416" s="9"/>
      <c r="E416" s="10"/>
      <c r="F416" s="11"/>
      <c r="G416" s="5"/>
      <c r="H416" s="5"/>
      <c r="I416" s="107"/>
      <c r="J416" s="107"/>
      <c r="K416" s="207"/>
      <c r="L416" s="203"/>
      <c r="M416" s="211">
        <f>ROUND(SUM(M410:M415),2)</f>
        <v>365882.96</v>
      </c>
      <c r="N416" s="250"/>
      <c r="O416" s="203"/>
      <c r="P416" s="254">
        <f>ROUND(SUM(P410:P415),2)</f>
        <v>382867.81</v>
      </c>
    </row>
    <row r="417" spans="1:16" ht="18" x14ac:dyDescent="0.3">
      <c r="A417" s="271">
        <v>11</v>
      </c>
      <c r="B417" s="234"/>
      <c r="C417" s="234"/>
      <c r="D417" s="234"/>
      <c r="E417" s="40" t="s">
        <v>402</v>
      </c>
      <c r="F417" s="39"/>
      <c r="G417" s="5"/>
      <c r="H417" s="5"/>
      <c r="I417" s="107"/>
      <c r="J417" s="107"/>
      <c r="K417" s="207"/>
      <c r="L417" s="203"/>
      <c r="M417" s="204"/>
      <c r="N417" s="250"/>
      <c r="O417" s="203"/>
      <c r="P417" s="251"/>
    </row>
    <row r="418" spans="1:16" ht="18" x14ac:dyDescent="0.3">
      <c r="A418" s="261"/>
      <c r="B418" s="234"/>
      <c r="C418" s="234"/>
      <c r="D418" s="234"/>
      <c r="E418" s="43"/>
      <c r="F418" s="42"/>
      <c r="G418" s="5"/>
      <c r="H418" s="5"/>
      <c r="I418" s="107"/>
      <c r="J418" s="107"/>
      <c r="K418" s="207"/>
      <c r="L418" s="203"/>
      <c r="M418" s="204"/>
      <c r="N418" s="250"/>
      <c r="O418" s="203"/>
      <c r="P418" s="251"/>
    </row>
    <row r="419" spans="1:16" ht="18" x14ac:dyDescent="0.3">
      <c r="A419" s="261">
        <v>11.1</v>
      </c>
      <c r="B419" s="234"/>
      <c r="C419" s="234"/>
      <c r="D419" s="234"/>
      <c r="E419" s="4" t="s">
        <v>403</v>
      </c>
      <c r="F419" s="22" t="s">
        <v>18</v>
      </c>
      <c r="G419" s="5">
        <v>1</v>
      </c>
      <c r="H419" s="5"/>
      <c r="I419" s="214">
        <f>ANEXO1!Z418</f>
        <v>62132.73</v>
      </c>
      <c r="J419" s="107">
        <f t="shared" si="71"/>
        <v>62132.73</v>
      </c>
      <c r="K419" s="207"/>
      <c r="L419" s="203">
        <f>'ANEXO 2'!Q419</f>
        <v>73931.839999999997</v>
      </c>
      <c r="M419" s="204">
        <f t="shared" ref="M419:M449" si="76">ROUND((L419*$G419),2)</f>
        <v>73931.839999999997</v>
      </c>
      <c r="N419" s="250"/>
      <c r="O419" s="203">
        <f>I419</f>
        <v>62132.73</v>
      </c>
      <c r="P419" s="251">
        <f t="shared" ref="P419:P449" si="77">ROUND((O419*$G419),2)</f>
        <v>62132.73</v>
      </c>
    </row>
    <row r="420" spans="1:16" ht="18" x14ac:dyDescent="0.3">
      <c r="A420" s="273">
        <v>11.2</v>
      </c>
      <c r="B420" s="234"/>
      <c r="C420" s="234"/>
      <c r="D420" s="234"/>
      <c r="E420" s="4" t="s">
        <v>404</v>
      </c>
      <c r="F420" s="22" t="s">
        <v>16</v>
      </c>
      <c r="G420" s="5">
        <v>1</v>
      </c>
      <c r="H420" s="5"/>
      <c r="I420" s="214">
        <f>ANEXO1!Z419</f>
        <v>24835.39</v>
      </c>
      <c r="J420" s="107">
        <f t="shared" si="71"/>
        <v>24835.39</v>
      </c>
      <c r="K420" s="207"/>
      <c r="L420" s="203">
        <f>'ANEXO 2'!Q420</f>
        <v>27367.89</v>
      </c>
      <c r="M420" s="204">
        <f t="shared" si="76"/>
        <v>27367.89</v>
      </c>
      <c r="N420" s="250"/>
      <c r="O420" s="203">
        <f t="shared" ref="O420:O437" si="78">I420</f>
        <v>24835.39</v>
      </c>
      <c r="P420" s="251">
        <f t="shared" si="77"/>
        <v>24835.39</v>
      </c>
    </row>
    <row r="421" spans="1:16" ht="18" x14ac:dyDescent="0.3">
      <c r="A421" s="261">
        <v>11.3</v>
      </c>
      <c r="B421" s="234"/>
      <c r="C421" s="234"/>
      <c r="D421" s="234"/>
      <c r="E421" s="4" t="s">
        <v>405</v>
      </c>
      <c r="F421" s="22" t="s">
        <v>16</v>
      </c>
      <c r="G421" s="5">
        <v>1</v>
      </c>
      <c r="H421" s="5"/>
      <c r="I421" s="214">
        <f>ANEXO1!Z420</f>
        <v>17461.02</v>
      </c>
      <c r="J421" s="107">
        <f t="shared" si="71"/>
        <v>17461.02</v>
      </c>
      <c r="K421" s="207"/>
      <c r="L421" s="203">
        <f>'ANEXO 2'!Q421</f>
        <v>18676.78</v>
      </c>
      <c r="M421" s="204">
        <f t="shared" si="76"/>
        <v>18676.78</v>
      </c>
      <c r="N421" s="250"/>
      <c r="O421" s="203">
        <f t="shared" si="78"/>
        <v>17461.02</v>
      </c>
      <c r="P421" s="251">
        <f t="shared" si="77"/>
        <v>17461.02</v>
      </c>
    </row>
    <row r="422" spans="1:16" ht="18" x14ac:dyDescent="0.3">
      <c r="A422" s="273">
        <v>11.4</v>
      </c>
      <c r="B422" s="234"/>
      <c r="C422" s="234"/>
      <c r="D422" s="234"/>
      <c r="E422" s="4" t="s">
        <v>406</v>
      </c>
      <c r="F422" s="22" t="s">
        <v>18</v>
      </c>
      <c r="G422" s="5">
        <v>1</v>
      </c>
      <c r="H422" s="5"/>
      <c r="I422" s="214">
        <f>ANEXO1!Z421</f>
        <v>81572.31</v>
      </c>
      <c r="J422" s="107">
        <f t="shared" si="71"/>
        <v>81572.31</v>
      </c>
      <c r="K422" s="207"/>
      <c r="L422" s="203">
        <f>'ANEXO 2'!Q422</f>
        <v>97063.039999999994</v>
      </c>
      <c r="M422" s="204">
        <f t="shared" si="76"/>
        <v>97063.039999999994</v>
      </c>
      <c r="N422" s="250"/>
      <c r="O422" s="203">
        <f t="shared" si="78"/>
        <v>81572.31</v>
      </c>
      <c r="P422" s="251">
        <f t="shared" si="77"/>
        <v>81572.31</v>
      </c>
    </row>
    <row r="423" spans="1:16" ht="18" x14ac:dyDescent="0.3">
      <c r="A423" s="261">
        <v>11.5</v>
      </c>
      <c r="B423" s="234"/>
      <c r="C423" s="234"/>
      <c r="D423" s="234"/>
      <c r="E423" s="4" t="s">
        <v>407</v>
      </c>
      <c r="F423" s="22" t="s">
        <v>18</v>
      </c>
      <c r="G423" s="5">
        <v>1</v>
      </c>
      <c r="H423" s="5"/>
      <c r="I423" s="214">
        <f>ANEXO1!Z422</f>
        <v>154956.72</v>
      </c>
      <c r="J423" s="107">
        <f t="shared" si="71"/>
        <v>154956.72</v>
      </c>
      <c r="K423" s="207"/>
      <c r="L423" s="203">
        <f>'ANEXO 2'!Q423</f>
        <v>161387.29</v>
      </c>
      <c r="M423" s="204">
        <f t="shared" si="76"/>
        <v>161387.29</v>
      </c>
      <c r="N423" s="250"/>
      <c r="O423" s="203">
        <f t="shared" si="78"/>
        <v>154956.72</v>
      </c>
      <c r="P423" s="251">
        <f t="shared" si="77"/>
        <v>154956.72</v>
      </c>
    </row>
    <row r="424" spans="1:16" ht="18" x14ac:dyDescent="0.3">
      <c r="A424" s="273">
        <v>11.6</v>
      </c>
      <c r="B424" s="234"/>
      <c r="C424" s="234"/>
      <c r="D424" s="234"/>
      <c r="E424" s="4" t="s">
        <v>408</v>
      </c>
      <c r="F424" s="22" t="s">
        <v>16</v>
      </c>
      <c r="G424" s="5">
        <v>1</v>
      </c>
      <c r="H424" s="5"/>
      <c r="I424" s="214">
        <f>ANEXO1!Z423</f>
        <v>73855.33</v>
      </c>
      <c r="J424" s="107">
        <f t="shared" si="71"/>
        <v>73855.33</v>
      </c>
      <c r="K424" s="207"/>
      <c r="L424" s="203">
        <f>'ANEXO 2'!Q424</f>
        <v>87880.58</v>
      </c>
      <c r="M424" s="204">
        <f t="shared" si="76"/>
        <v>87880.58</v>
      </c>
      <c r="N424" s="250"/>
      <c r="O424" s="203">
        <f t="shared" si="78"/>
        <v>73855.33</v>
      </c>
      <c r="P424" s="251">
        <f t="shared" si="77"/>
        <v>73855.33</v>
      </c>
    </row>
    <row r="425" spans="1:16" ht="18" x14ac:dyDescent="0.3">
      <c r="A425" s="261">
        <v>11.7</v>
      </c>
      <c r="B425" s="234"/>
      <c r="C425" s="234"/>
      <c r="D425" s="234"/>
      <c r="E425" s="4" t="s">
        <v>409</v>
      </c>
      <c r="F425" s="22" t="s">
        <v>18</v>
      </c>
      <c r="G425" s="5">
        <v>1</v>
      </c>
      <c r="H425" s="5"/>
      <c r="I425" s="214">
        <f>ANEXO1!Z424</f>
        <v>69718.67</v>
      </c>
      <c r="J425" s="107">
        <f t="shared" si="71"/>
        <v>69718.67</v>
      </c>
      <c r="K425" s="207"/>
      <c r="L425" s="203">
        <f>'ANEXO 2'!Q425</f>
        <v>82958.36</v>
      </c>
      <c r="M425" s="204">
        <f t="shared" si="76"/>
        <v>82958.36</v>
      </c>
      <c r="N425" s="250"/>
      <c r="O425" s="203">
        <f t="shared" si="78"/>
        <v>69718.67</v>
      </c>
      <c r="P425" s="251">
        <f t="shared" si="77"/>
        <v>69718.67</v>
      </c>
    </row>
    <row r="426" spans="1:16" ht="18" x14ac:dyDescent="0.3">
      <c r="A426" s="273">
        <v>11.8</v>
      </c>
      <c r="B426" s="234"/>
      <c r="C426" s="234"/>
      <c r="D426" s="234"/>
      <c r="E426" s="4" t="s">
        <v>410</v>
      </c>
      <c r="F426" s="22" t="s">
        <v>18</v>
      </c>
      <c r="G426" s="5">
        <v>1</v>
      </c>
      <c r="H426" s="5"/>
      <c r="I426" s="214">
        <f>ANEXO1!Z425</f>
        <v>109034.24000000001</v>
      </c>
      <c r="J426" s="107">
        <f t="shared" si="71"/>
        <v>109034.24000000001</v>
      </c>
      <c r="K426" s="207"/>
      <c r="L426" s="203">
        <f>'ANEXO 2'!Q426</f>
        <v>129740.04</v>
      </c>
      <c r="M426" s="204">
        <f t="shared" si="76"/>
        <v>129740.04</v>
      </c>
      <c r="N426" s="250"/>
      <c r="O426" s="203">
        <f t="shared" si="78"/>
        <v>109034.24000000001</v>
      </c>
      <c r="P426" s="251">
        <f t="shared" si="77"/>
        <v>109034.24000000001</v>
      </c>
    </row>
    <row r="427" spans="1:16" ht="36" x14ac:dyDescent="0.3">
      <c r="A427" s="261">
        <v>11.9</v>
      </c>
      <c r="B427" s="234"/>
      <c r="C427" s="234"/>
      <c r="D427" s="234"/>
      <c r="E427" s="4" t="s">
        <v>411</v>
      </c>
      <c r="F427" s="22" t="s">
        <v>18</v>
      </c>
      <c r="G427" s="5">
        <v>1</v>
      </c>
      <c r="H427" s="5"/>
      <c r="I427" s="214">
        <f>ANEXO1!Z426</f>
        <v>1330318.56</v>
      </c>
      <c r="J427" s="107">
        <f t="shared" si="71"/>
        <v>1330318.56</v>
      </c>
      <c r="K427" s="207"/>
      <c r="L427" s="203">
        <f>'ANEXO 2'!Q427</f>
        <v>1869662.01</v>
      </c>
      <c r="M427" s="204">
        <f t="shared" si="76"/>
        <v>1869662.01</v>
      </c>
      <c r="N427" s="250"/>
      <c r="O427" s="203">
        <f t="shared" si="78"/>
        <v>1330318.56</v>
      </c>
      <c r="P427" s="251">
        <f t="shared" si="77"/>
        <v>1330318.56</v>
      </c>
    </row>
    <row r="428" spans="1:16" ht="18" customHeight="1" x14ac:dyDescent="0.3">
      <c r="A428" s="275">
        <v>11.1</v>
      </c>
      <c r="B428" s="234"/>
      <c r="C428" s="234"/>
      <c r="D428" s="234"/>
      <c r="E428" s="4" t="s">
        <v>412</v>
      </c>
      <c r="F428" s="22" t="s">
        <v>18</v>
      </c>
      <c r="G428" s="5">
        <v>1</v>
      </c>
      <c r="H428" s="5"/>
      <c r="I428" s="214">
        <f>ANEXO1!Z427</f>
        <v>349418.41</v>
      </c>
      <c r="J428" s="107">
        <f t="shared" si="71"/>
        <v>349418.41</v>
      </c>
      <c r="K428" s="207"/>
      <c r="L428" s="203">
        <f>'ANEXO 2'!Q428</f>
        <v>372360.12</v>
      </c>
      <c r="M428" s="204">
        <f t="shared" si="76"/>
        <v>372360.12</v>
      </c>
      <c r="N428" s="250"/>
      <c r="O428" s="203">
        <f t="shared" si="78"/>
        <v>349418.41</v>
      </c>
      <c r="P428" s="251">
        <f t="shared" si="77"/>
        <v>349418.41</v>
      </c>
    </row>
    <row r="429" spans="1:16" ht="18" x14ac:dyDescent="0.3">
      <c r="A429" s="273">
        <v>11.11</v>
      </c>
      <c r="B429" s="234"/>
      <c r="C429" s="234"/>
      <c r="D429" s="234"/>
      <c r="E429" s="4" t="s">
        <v>413</v>
      </c>
      <c r="F429" s="22" t="s">
        <v>18</v>
      </c>
      <c r="G429" s="5">
        <v>1</v>
      </c>
      <c r="H429" s="5"/>
      <c r="I429" s="214">
        <f>ANEXO1!Z428</f>
        <v>731094.66</v>
      </c>
      <c r="J429" s="107">
        <f t="shared" si="71"/>
        <v>731094.66</v>
      </c>
      <c r="K429" s="207"/>
      <c r="L429" s="203">
        <f>'ANEXO 2'!Q429</f>
        <v>869930.83</v>
      </c>
      <c r="M429" s="204">
        <f t="shared" si="76"/>
        <v>869930.83</v>
      </c>
      <c r="N429" s="250"/>
      <c r="O429" s="203">
        <f t="shared" si="78"/>
        <v>731094.66</v>
      </c>
      <c r="P429" s="251">
        <f t="shared" si="77"/>
        <v>731094.66</v>
      </c>
    </row>
    <row r="430" spans="1:16" ht="36" x14ac:dyDescent="0.3">
      <c r="A430" s="274">
        <v>11.12</v>
      </c>
      <c r="B430" s="228"/>
      <c r="C430" s="228"/>
      <c r="D430" s="228"/>
      <c r="E430" s="43" t="s">
        <v>414</v>
      </c>
      <c r="F430" s="22" t="s">
        <v>16</v>
      </c>
      <c r="G430" s="5">
        <v>1</v>
      </c>
      <c r="H430" s="5"/>
      <c r="I430" s="214">
        <f>ANEXO1!Z429</f>
        <v>994429.03</v>
      </c>
      <c r="J430" s="107">
        <f t="shared" si="71"/>
        <v>994429.03</v>
      </c>
      <c r="K430" s="207"/>
      <c r="L430" s="203">
        <f>'ANEXO 2'!Q430</f>
        <v>1183272.8700000001</v>
      </c>
      <c r="M430" s="204">
        <f t="shared" si="76"/>
        <v>1183272.8700000001</v>
      </c>
      <c r="N430" s="250"/>
      <c r="O430" s="203">
        <f t="shared" si="78"/>
        <v>994429.03</v>
      </c>
      <c r="P430" s="251">
        <f t="shared" si="77"/>
        <v>994429.03</v>
      </c>
    </row>
    <row r="431" spans="1:16" ht="18" x14ac:dyDescent="0.3">
      <c r="A431" s="269">
        <v>11.13</v>
      </c>
      <c r="B431" s="228"/>
      <c r="C431" s="228"/>
      <c r="D431" s="228"/>
      <c r="E431" s="43" t="s">
        <v>415</v>
      </c>
      <c r="F431" s="22" t="s">
        <v>18</v>
      </c>
      <c r="G431" s="5">
        <v>1</v>
      </c>
      <c r="H431" s="5"/>
      <c r="I431" s="214">
        <f>ANEXO1!Z430</f>
        <v>55971.88</v>
      </c>
      <c r="J431" s="107">
        <f t="shared" si="71"/>
        <v>55971.88</v>
      </c>
      <c r="K431" s="207"/>
      <c r="L431" s="203">
        <f>'ANEXO 2'!Q431</f>
        <v>105767.39</v>
      </c>
      <c r="M431" s="204">
        <f t="shared" si="76"/>
        <v>105767.39</v>
      </c>
      <c r="N431" s="250"/>
      <c r="O431" s="203">
        <f t="shared" si="78"/>
        <v>55971.88</v>
      </c>
      <c r="P431" s="251">
        <f t="shared" si="77"/>
        <v>55971.88</v>
      </c>
    </row>
    <row r="432" spans="1:16" ht="18" x14ac:dyDescent="0.3">
      <c r="A432" s="274">
        <v>11.14</v>
      </c>
      <c r="B432" s="228"/>
      <c r="C432" s="228"/>
      <c r="D432" s="228"/>
      <c r="E432" s="43" t="s">
        <v>416</v>
      </c>
      <c r="F432" s="22" t="s">
        <v>18</v>
      </c>
      <c r="G432" s="5">
        <v>1</v>
      </c>
      <c r="H432" s="5"/>
      <c r="I432" s="214">
        <f>ANEXO1!Z431</f>
        <v>368936.77</v>
      </c>
      <c r="J432" s="107">
        <f t="shared" si="71"/>
        <v>368936.77</v>
      </c>
      <c r="K432" s="207"/>
      <c r="L432" s="205">
        <f>'ANEXO 2'!Q432</f>
        <v>0</v>
      </c>
      <c r="M432" s="206">
        <f t="shared" si="76"/>
        <v>0</v>
      </c>
      <c r="N432" s="250"/>
      <c r="O432" s="203">
        <f t="shared" si="78"/>
        <v>368936.77</v>
      </c>
      <c r="P432" s="251">
        <f t="shared" si="77"/>
        <v>368936.77</v>
      </c>
    </row>
    <row r="433" spans="1:16" ht="18" x14ac:dyDescent="0.3">
      <c r="A433" s="269">
        <v>11.15</v>
      </c>
      <c r="B433" s="228"/>
      <c r="C433" s="228"/>
      <c r="D433" s="228"/>
      <c r="E433" s="43" t="s">
        <v>417</v>
      </c>
      <c r="F433" s="22" t="s">
        <v>18</v>
      </c>
      <c r="G433" s="5">
        <v>1</v>
      </c>
      <c r="H433" s="5"/>
      <c r="I433" s="214">
        <f>ANEXO1!Z432</f>
        <v>371679.41</v>
      </c>
      <c r="J433" s="107">
        <f t="shared" si="71"/>
        <v>371679.41</v>
      </c>
      <c r="K433" s="207"/>
      <c r="L433" s="205">
        <f>'ANEXO 2'!Q433</f>
        <v>0</v>
      </c>
      <c r="M433" s="206">
        <f t="shared" si="76"/>
        <v>0</v>
      </c>
      <c r="N433" s="250"/>
      <c r="O433" s="203">
        <f t="shared" si="78"/>
        <v>371679.41</v>
      </c>
      <c r="P433" s="251">
        <f t="shared" si="77"/>
        <v>371679.41</v>
      </c>
    </row>
    <row r="434" spans="1:16" ht="18" x14ac:dyDescent="0.3">
      <c r="A434" s="274">
        <v>11.16</v>
      </c>
      <c r="B434" s="228"/>
      <c r="C434" s="228"/>
      <c r="D434" s="228"/>
      <c r="E434" s="43" t="s">
        <v>418</v>
      </c>
      <c r="F434" s="22" t="s">
        <v>18</v>
      </c>
      <c r="G434" s="5">
        <v>1</v>
      </c>
      <c r="H434" s="5"/>
      <c r="I434" s="214">
        <f>ANEXO1!Z433</f>
        <v>843114.57</v>
      </c>
      <c r="J434" s="107">
        <f t="shared" si="71"/>
        <v>843114.57</v>
      </c>
      <c r="K434" s="207"/>
      <c r="L434" s="203">
        <f>'ANEXO 2'!Q434</f>
        <v>1003223.52</v>
      </c>
      <c r="M434" s="204">
        <f t="shared" si="76"/>
        <v>1003223.52</v>
      </c>
      <c r="N434" s="250"/>
      <c r="O434" s="203">
        <f t="shared" si="78"/>
        <v>843114.57</v>
      </c>
      <c r="P434" s="251">
        <f t="shared" si="77"/>
        <v>843114.57</v>
      </c>
    </row>
    <row r="435" spans="1:16" ht="18" x14ac:dyDescent="0.3">
      <c r="A435" s="269">
        <v>11.17</v>
      </c>
      <c r="B435" s="228"/>
      <c r="C435" s="228"/>
      <c r="D435" s="228"/>
      <c r="E435" s="43" t="s">
        <v>419</v>
      </c>
      <c r="F435" s="22" t="s">
        <v>18</v>
      </c>
      <c r="G435" s="5">
        <v>1</v>
      </c>
      <c r="H435" s="5"/>
      <c r="I435" s="214">
        <f>ANEXO1!Z434</f>
        <v>292322.03000000003</v>
      </c>
      <c r="J435" s="107">
        <f t="shared" si="71"/>
        <v>292322.03000000003</v>
      </c>
      <c r="K435" s="207"/>
      <c r="L435" s="203">
        <f>'ANEXO 2'!Q435</f>
        <v>443633.73</v>
      </c>
      <c r="M435" s="204">
        <f t="shared" si="76"/>
        <v>443633.73</v>
      </c>
      <c r="N435" s="250"/>
      <c r="O435" s="203">
        <f t="shared" si="78"/>
        <v>292322.03000000003</v>
      </c>
      <c r="P435" s="251">
        <f t="shared" si="77"/>
        <v>292322.03000000003</v>
      </c>
    </row>
    <row r="436" spans="1:16" ht="18" x14ac:dyDescent="0.3">
      <c r="A436" s="274">
        <v>11.18</v>
      </c>
      <c r="B436" s="228"/>
      <c r="C436" s="228"/>
      <c r="D436" s="228"/>
      <c r="E436" s="43" t="s">
        <v>420</v>
      </c>
      <c r="F436" s="22" t="s">
        <v>16</v>
      </c>
      <c r="G436" s="5">
        <v>1</v>
      </c>
      <c r="H436" s="5"/>
      <c r="I436" s="214">
        <f>ANEXO1!Z435</f>
        <v>259623</v>
      </c>
      <c r="J436" s="107">
        <f t="shared" si="71"/>
        <v>259623</v>
      </c>
      <c r="K436" s="207"/>
      <c r="L436" s="205">
        <f>'ANEXO 2'!Q436</f>
        <v>0</v>
      </c>
      <c r="M436" s="206">
        <f t="shared" si="76"/>
        <v>0</v>
      </c>
      <c r="N436" s="250"/>
      <c r="O436" s="203">
        <f t="shared" si="78"/>
        <v>259623</v>
      </c>
      <c r="P436" s="251">
        <f t="shared" si="77"/>
        <v>259623</v>
      </c>
    </row>
    <row r="437" spans="1:16" ht="18" x14ac:dyDescent="0.3">
      <c r="A437" s="274">
        <v>11.19</v>
      </c>
      <c r="B437" s="228"/>
      <c r="C437" s="228"/>
      <c r="D437" s="228"/>
      <c r="E437" s="43" t="s">
        <v>421</v>
      </c>
      <c r="F437" s="22" t="s">
        <v>16</v>
      </c>
      <c r="G437" s="5">
        <v>1</v>
      </c>
      <c r="H437" s="5"/>
      <c r="I437" s="214">
        <f>ANEXO1!Z436</f>
        <v>131725.13</v>
      </c>
      <c r="J437" s="107">
        <f t="shared" si="71"/>
        <v>131725.13</v>
      </c>
      <c r="K437" s="207"/>
      <c r="L437" s="203">
        <f>'ANEXO 2'!Q437</f>
        <v>235778.11</v>
      </c>
      <c r="M437" s="204">
        <f t="shared" si="76"/>
        <v>235778.11</v>
      </c>
      <c r="N437" s="250"/>
      <c r="O437" s="203">
        <f t="shared" si="78"/>
        <v>131725.13</v>
      </c>
      <c r="P437" s="251">
        <f t="shared" si="77"/>
        <v>131725.13</v>
      </c>
    </row>
    <row r="438" spans="1:16" ht="18" x14ac:dyDescent="0.3">
      <c r="A438" s="274">
        <v>11.2</v>
      </c>
      <c r="B438" s="228"/>
      <c r="C438" s="228"/>
      <c r="D438" s="228"/>
      <c r="E438" s="43" t="s">
        <v>422</v>
      </c>
      <c r="F438" s="22" t="s">
        <v>16</v>
      </c>
      <c r="G438" s="5">
        <v>1</v>
      </c>
      <c r="H438" s="5"/>
      <c r="I438" s="214">
        <f>ANEXO1!Z437</f>
        <v>103702.88</v>
      </c>
      <c r="J438" s="107">
        <f t="shared" si="71"/>
        <v>103702.88</v>
      </c>
      <c r="K438" s="207"/>
      <c r="L438" s="203">
        <f>'ANEXO 2'!Q438</f>
        <v>190345.41</v>
      </c>
      <c r="M438" s="204">
        <f t="shared" si="76"/>
        <v>190345.41</v>
      </c>
      <c r="N438" s="250"/>
      <c r="O438" s="203">
        <f>I438</f>
        <v>103702.88</v>
      </c>
      <c r="P438" s="251">
        <f t="shared" si="77"/>
        <v>103702.88</v>
      </c>
    </row>
    <row r="439" spans="1:16" ht="18" x14ac:dyDescent="0.3">
      <c r="A439" s="274">
        <v>11.21</v>
      </c>
      <c r="B439" s="228"/>
      <c r="C439" s="228"/>
      <c r="D439" s="228"/>
      <c r="E439" s="43" t="s">
        <v>423</v>
      </c>
      <c r="F439" s="22" t="s">
        <v>16</v>
      </c>
      <c r="G439" s="5">
        <v>1</v>
      </c>
      <c r="H439" s="5"/>
      <c r="I439" s="214">
        <f>ANEXO1!Z438</f>
        <v>78726</v>
      </c>
      <c r="J439" s="107">
        <f t="shared" si="71"/>
        <v>78726</v>
      </c>
      <c r="K439" s="207"/>
      <c r="L439" s="205">
        <f>'ANEXO 2'!Q439</f>
        <v>0</v>
      </c>
      <c r="M439" s="206">
        <f t="shared" si="76"/>
        <v>0</v>
      </c>
      <c r="N439" s="250"/>
      <c r="O439" s="203">
        <f>I439</f>
        <v>78726</v>
      </c>
      <c r="P439" s="251">
        <f t="shared" si="77"/>
        <v>78726</v>
      </c>
    </row>
    <row r="440" spans="1:16" ht="18" x14ac:dyDescent="0.3">
      <c r="A440" s="274">
        <v>11.22</v>
      </c>
      <c r="B440" s="228"/>
      <c r="C440" s="228"/>
      <c r="D440" s="228"/>
      <c r="E440" s="43" t="s">
        <v>424</v>
      </c>
      <c r="F440" s="22" t="s">
        <v>18</v>
      </c>
      <c r="G440" s="5">
        <v>1</v>
      </c>
      <c r="H440" s="5"/>
      <c r="I440" s="214">
        <f>ANEXO1!Z439</f>
        <v>30726.97</v>
      </c>
      <c r="J440" s="107">
        <f t="shared" si="71"/>
        <v>30726.97</v>
      </c>
      <c r="K440" s="207"/>
      <c r="L440" s="203">
        <f>'ANEXO 2'!Q440</f>
        <v>31557.51</v>
      </c>
      <c r="M440" s="204">
        <f t="shared" si="76"/>
        <v>31557.51</v>
      </c>
      <c r="N440" s="250"/>
      <c r="O440" s="203">
        <f>I440</f>
        <v>30726.97</v>
      </c>
      <c r="P440" s="251">
        <f t="shared" si="77"/>
        <v>30726.97</v>
      </c>
    </row>
    <row r="441" spans="1:16" ht="18" x14ac:dyDescent="0.3">
      <c r="A441" s="274">
        <v>11.23</v>
      </c>
      <c r="B441" s="228"/>
      <c r="C441" s="228"/>
      <c r="D441" s="228"/>
      <c r="E441" s="43" t="s">
        <v>425</v>
      </c>
      <c r="F441" s="22" t="s">
        <v>18</v>
      </c>
      <c r="G441" s="5">
        <v>1</v>
      </c>
      <c r="H441" s="5"/>
      <c r="I441" s="214">
        <f>ANEXO1!Z440</f>
        <v>830697.17</v>
      </c>
      <c r="J441" s="107">
        <f t="shared" si="71"/>
        <v>830697.17</v>
      </c>
      <c r="K441" s="207"/>
      <c r="L441" s="203">
        <f>'ANEXO 2'!Q441</f>
        <v>988448.03</v>
      </c>
      <c r="M441" s="204">
        <f t="shared" si="76"/>
        <v>988448.03</v>
      </c>
      <c r="N441" s="250"/>
      <c r="O441" s="203">
        <f t="shared" ref="O441:O449" si="79">I441</f>
        <v>830697.17</v>
      </c>
      <c r="P441" s="251">
        <f t="shared" si="77"/>
        <v>830697.17</v>
      </c>
    </row>
    <row r="442" spans="1:16" ht="18" x14ac:dyDescent="0.3">
      <c r="A442" s="274">
        <v>11.24</v>
      </c>
      <c r="B442" s="228"/>
      <c r="C442" s="228"/>
      <c r="D442" s="228"/>
      <c r="E442" s="43" t="s">
        <v>426</v>
      </c>
      <c r="F442" s="22" t="s">
        <v>18</v>
      </c>
      <c r="G442" s="5">
        <v>1</v>
      </c>
      <c r="H442" s="5"/>
      <c r="I442" s="214">
        <f>ANEXO1!Z441</f>
        <v>1076081.7</v>
      </c>
      <c r="J442" s="107">
        <f t="shared" si="71"/>
        <v>1076081.7</v>
      </c>
      <c r="K442" s="207"/>
      <c r="L442" s="203">
        <f>'ANEXO 2'!Q442</f>
        <v>1280431.52</v>
      </c>
      <c r="M442" s="204">
        <f t="shared" si="76"/>
        <v>1280431.52</v>
      </c>
      <c r="N442" s="250"/>
      <c r="O442" s="203">
        <f t="shared" si="79"/>
        <v>1076081.7</v>
      </c>
      <c r="P442" s="251">
        <f t="shared" si="77"/>
        <v>1076081.7</v>
      </c>
    </row>
    <row r="443" spans="1:16" ht="18" x14ac:dyDescent="0.3">
      <c r="A443" s="274">
        <v>11.25</v>
      </c>
      <c r="B443" s="228"/>
      <c r="C443" s="228"/>
      <c r="D443" s="228"/>
      <c r="E443" s="43" t="s">
        <v>427</v>
      </c>
      <c r="F443" s="22" t="s">
        <v>18</v>
      </c>
      <c r="G443" s="5">
        <v>1</v>
      </c>
      <c r="H443" s="5"/>
      <c r="I443" s="214">
        <f>ANEXO1!Z442</f>
        <v>1099466.32</v>
      </c>
      <c r="J443" s="107">
        <f t="shared" si="71"/>
        <v>1099466.32</v>
      </c>
      <c r="K443" s="207"/>
      <c r="L443" s="203">
        <f>'ANEXO 2'!Q443</f>
        <v>1308256.92</v>
      </c>
      <c r="M443" s="204">
        <f t="shared" si="76"/>
        <v>1308256.92</v>
      </c>
      <c r="N443" s="250"/>
      <c r="O443" s="203">
        <f t="shared" si="79"/>
        <v>1099466.32</v>
      </c>
      <c r="P443" s="251">
        <f t="shared" si="77"/>
        <v>1099466.32</v>
      </c>
    </row>
    <row r="444" spans="1:16" ht="18" x14ac:dyDescent="0.3">
      <c r="A444" s="274">
        <v>11.26</v>
      </c>
      <c r="B444" s="228"/>
      <c r="C444" s="228"/>
      <c r="D444" s="228"/>
      <c r="E444" s="43" t="s">
        <v>428</v>
      </c>
      <c r="F444" s="22" t="s">
        <v>18</v>
      </c>
      <c r="G444" s="5">
        <v>1</v>
      </c>
      <c r="H444" s="5"/>
      <c r="I444" s="214">
        <f>ANEXO1!Z443</f>
        <v>48762.61</v>
      </c>
      <c r="J444" s="107">
        <f t="shared" si="71"/>
        <v>48762.61</v>
      </c>
      <c r="K444" s="207"/>
      <c r="L444" s="203">
        <f>'ANEXO 2'!Q444</f>
        <v>56733.5</v>
      </c>
      <c r="M444" s="204">
        <f t="shared" si="76"/>
        <v>56733.5</v>
      </c>
      <c r="N444" s="250"/>
      <c r="O444" s="203">
        <f t="shared" si="79"/>
        <v>48762.61</v>
      </c>
      <c r="P444" s="251">
        <f t="shared" si="77"/>
        <v>48762.61</v>
      </c>
    </row>
    <row r="445" spans="1:16" ht="36" x14ac:dyDescent="0.3">
      <c r="A445" s="274">
        <v>11.27</v>
      </c>
      <c r="B445" s="228"/>
      <c r="C445" s="228"/>
      <c r="D445" s="228"/>
      <c r="E445" s="43" t="s">
        <v>429</v>
      </c>
      <c r="F445" s="22" t="s">
        <v>18</v>
      </c>
      <c r="G445" s="5">
        <v>1</v>
      </c>
      <c r="H445" s="5"/>
      <c r="I445" s="214">
        <f>ANEXO1!Z444</f>
        <v>171737.43</v>
      </c>
      <c r="J445" s="107">
        <f t="shared" si="71"/>
        <v>171737.43</v>
      </c>
      <c r="K445" s="207"/>
      <c r="L445" s="203">
        <f>'ANEXO 2'!Q445</f>
        <v>189174.43</v>
      </c>
      <c r="M445" s="204">
        <f t="shared" si="76"/>
        <v>189174.43</v>
      </c>
      <c r="N445" s="250"/>
      <c r="O445" s="203">
        <f t="shared" si="79"/>
        <v>171737.43</v>
      </c>
      <c r="P445" s="251">
        <f t="shared" si="77"/>
        <v>171737.43</v>
      </c>
    </row>
    <row r="446" spans="1:16" ht="18" x14ac:dyDescent="0.3">
      <c r="A446" s="274">
        <v>11.28</v>
      </c>
      <c r="B446" s="228"/>
      <c r="C446" s="228"/>
      <c r="D446" s="228"/>
      <c r="E446" s="43" t="s">
        <v>430</v>
      </c>
      <c r="F446" s="22" t="s">
        <v>431</v>
      </c>
      <c r="G446" s="5">
        <v>1</v>
      </c>
      <c r="H446" s="5"/>
      <c r="I446" s="214">
        <f>ANEXO1!Z445</f>
        <v>410204.34</v>
      </c>
      <c r="J446" s="107">
        <f t="shared" si="71"/>
        <v>410204.34</v>
      </c>
      <c r="K446" s="207"/>
      <c r="L446" s="203">
        <f>'ANEXO 2'!Q446</f>
        <v>488102.87</v>
      </c>
      <c r="M446" s="204">
        <f t="shared" si="76"/>
        <v>488102.87</v>
      </c>
      <c r="N446" s="250"/>
      <c r="O446" s="203">
        <f t="shared" si="79"/>
        <v>410204.34</v>
      </c>
      <c r="P446" s="251">
        <f t="shared" si="77"/>
        <v>410204.34</v>
      </c>
    </row>
    <row r="447" spans="1:16" ht="18" x14ac:dyDescent="0.3">
      <c r="A447" s="275">
        <v>11.29</v>
      </c>
      <c r="B447" s="234"/>
      <c r="C447" s="234"/>
      <c r="D447" s="234"/>
      <c r="E447" s="4" t="s">
        <v>432</v>
      </c>
      <c r="F447" s="22" t="s">
        <v>18</v>
      </c>
      <c r="G447" s="5">
        <v>1</v>
      </c>
      <c r="H447" s="5"/>
      <c r="I447" s="214">
        <f>ANEXO1!Z446</f>
        <v>1041352.52</v>
      </c>
      <c r="J447" s="107">
        <f t="shared" si="71"/>
        <v>1041352.52</v>
      </c>
      <c r="K447" s="207"/>
      <c r="L447" s="203">
        <f>'ANEXO 2'!Q447</f>
        <v>1145242.6200000001</v>
      </c>
      <c r="M447" s="204">
        <f t="shared" si="76"/>
        <v>1145242.6200000001</v>
      </c>
      <c r="N447" s="250"/>
      <c r="O447" s="203">
        <f t="shared" si="79"/>
        <v>1041352.52</v>
      </c>
      <c r="P447" s="251">
        <f t="shared" si="77"/>
        <v>1041352.52</v>
      </c>
    </row>
    <row r="448" spans="1:16" ht="18" x14ac:dyDescent="0.3">
      <c r="A448" s="275">
        <v>11.3</v>
      </c>
      <c r="B448" s="234"/>
      <c r="C448" s="234"/>
      <c r="D448" s="234"/>
      <c r="E448" s="4" t="s">
        <v>433</v>
      </c>
      <c r="F448" s="22" t="s">
        <v>18</v>
      </c>
      <c r="G448" s="5">
        <v>1</v>
      </c>
      <c r="H448" s="5"/>
      <c r="I448" s="214">
        <f>ANEXO1!Z447</f>
        <v>819067.29</v>
      </c>
      <c r="J448" s="107">
        <f t="shared" si="71"/>
        <v>819067.29</v>
      </c>
      <c r="K448" s="207"/>
      <c r="L448" s="203">
        <f>'ANEXO 2'!Q448</f>
        <v>974609.63</v>
      </c>
      <c r="M448" s="204">
        <f t="shared" si="76"/>
        <v>974609.63</v>
      </c>
      <c r="N448" s="250"/>
      <c r="O448" s="203">
        <f t="shared" si="79"/>
        <v>819067.29</v>
      </c>
      <c r="P448" s="251">
        <f t="shared" si="77"/>
        <v>819067.29</v>
      </c>
    </row>
    <row r="449" spans="1:16" ht="18" x14ac:dyDescent="0.3">
      <c r="A449" s="275">
        <v>11.31</v>
      </c>
      <c r="B449" s="234"/>
      <c r="C449" s="234"/>
      <c r="D449" s="234"/>
      <c r="E449" s="4" t="s">
        <v>434</v>
      </c>
      <c r="F449" s="22" t="s">
        <v>18</v>
      </c>
      <c r="G449" s="5">
        <v>1</v>
      </c>
      <c r="H449" s="5"/>
      <c r="I449" s="214">
        <f>ANEXO1!Z448</f>
        <v>744788.77</v>
      </c>
      <c r="J449" s="107">
        <f t="shared" si="71"/>
        <v>744788.77</v>
      </c>
      <c r="K449" s="207"/>
      <c r="L449" s="203">
        <f>'ANEXO 2'!Q449</f>
        <v>1154366.23</v>
      </c>
      <c r="M449" s="204">
        <f t="shared" si="76"/>
        <v>1154366.23</v>
      </c>
      <c r="N449" s="250"/>
      <c r="O449" s="203">
        <f t="shared" si="79"/>
        <v>744788.77</v>
      </c>
      <c r="P449" s="251">
        <f t="shared" si="77"/>
        <v>744788.77</v>
      </c>
    </row>
    <row r="450" spans="1:16" x14ac:dyDescent="0.3">
      <c r="A450" s="445" t="s">
        <v>84</v>
      </c>
      <c r="B450" s="351"/>
      <c r="C450" s="351"/>
      <c r="D450" s="9"/>
      <c r="E450" s="10"/>
      <c r="F450" s="11"/>
      <c r="G450" s="5"/>
      <c r="H450" s="5"/>
      <c r="I450" s="107"/>
      <c r="J450" s="107"/>
      <c r="K450" s="207"/>
      <c r="L450" s="203"/>
      <c r="M450" s="211">
        <f>ROUND(SUM(M419:M449),2)</f>
        <v>14569903.07</v>
      </c>
      <c r="N450" s="250"/>
      <c r="O450" s="203"/>
      <c r="P450" s="254">
        <f>ROUND(SUM(P419:P449),2)</f>
        <v>12777513.859999999</v>
      </c>
    </row>
    <row r="451" spans="1:16" ht="18" x14ac:dyDescent="0.3">
      <c r="A451" s="271">
        <v>12</v>
      </c>
      <c r="B451" s="234"/>
      <c r="C451" s="234"/>
      <c r="D451" s="234"/>
      <c r="E451" s="44" t="s">
        <v>435</v>
      </c>
      <c r="F451" s="39"/>
      <c r="G451" s="5"/>
      <c r="H451" s="5"/>
      <c r="I451" s="107"/>
      <c r="J451" s="107"/>
      <c r="K451" s="207"/>
      <c r="L451" s="203"/>
      <c r="M451" s="204"/>
      <c r="N451" s="250"/>
      <c r="O451" s="203"/>
      <c r="P451" s="251"/>
    </row>
    <row r="452" spans="1:16" ht="18" x14ac:dyDescent="0.3">
      <c r="A452" s="261"/>
      <c r="B452" s="234"/>
      <c r="C452" s="234"/>
      <c r="D452" s="234"/>
      <c r="E452" s="43"/>
      <c r="F452" s="42"/>
      <c r="G452" s="5"/>
      <c r="H452" s="5"/>
      <c r="I452" s="107"/>
      <c r="J452" s="107"/>
      <c r="K452" s="207"/>
      <c r="L452" s="203"/>
      <c r="M452" s="204"/>
      <c r="N452" s="250"/>
      <c r="O452" s="203"/>
      <c r="P452" s="251"/>
    </row>
    <row r="453" spans="1:16" ht="36" x14ac:dyDescent="0.3">
      <c r="A453" s="273">
        <v>12.1</v>
      </c>
      <c r="B453" s="234"/>
      <c r="C453" s="234"/>
      <c r="D453" s="234"/>
      <c r="E453" s="4" t="s">
        <v>436</v>
      </c>
      <c r="F453" s="22" t="s">
        <v>12</v>
      </c>
      <c r="G453" s="5">
        <v>1</v>
      </c>
      <c r="H453" s="5"/>
      <c r="I453" s="214">
        <f>ANEXO1!Z452</f>
        <v>887208.09</v>
      </c>
      <c r="J453" s="107">
        <f t="shared" si="71"/>
        <v>887208.09</v>
      </c>
      <c r="K453" s="207"/>
      <c r="L453" s="203">
        <f>'ANEXO 2'!Q453</f>
        <v>1018886.06</v>
      </c>
      <c r="M453" s="204">
        <f t="shared" ref="M453:M458" si="80">ROUND((L453*$G453),2)</f>
        <v>1018886.06</v>
      </c>
      <c r="N453" s="250"/>
      <c r="O453" s="203">
        <f t="shared" ref="O453:O458" si="81">I453</f>
        <v>887208.09</v>
      </c>
      <c r="P453" s="251">
        <f t="shared" ref="P453:P458" si="82">ROUND((O453*$G453),2)</f>
        <v>887208.09</v>
      </c>
    </row>
    <row r="454" spans="1:16" ht="36" x14ac:dyDescent="0.3">
      <c r="A454" s="273">
        <v>12.2</v>
      </c>
      <c r="B454" s="234"/>
      <c r="C454" s="234"/>
      <c r="D454" s="234"/>
      <c r="E454" s="4" t="s">
        <v>437</v>
      </c>
      <c r="F454" s="22" t="s">
        <v>12</v>
      </c>
      <c r="G454" s="5">
        <v>1</v>
      </c>
      <c r="H454" s="5"/>
      <c r="I454" s="214">
        <f>ANEXO1!Z453</f>
        <v>724574.44</v>
      </c>
      <c r="J454" s="107">
        <f t="shared" si="71"/>
        <v>724574.44</v>
      </c>
      <c r="K454" s="207"/>
      <c r="L454" s="203">
        <f>'ANEXO 2'!Q454</f>
        <v>1128381.1499999999</v>
      </c>
      <c r="M454" s="204">
        <f t="shared" si="80"/>
        <v>1128381.1499999999</v>
      </c>
      <c r="N454" s="250"/>
      <c r="O454" s="203">
        <f t="shared" si="81"/>
        <v>724574.44</v>
      </c>
      <c r="P454" s="251">
        <f t="shared" si="82"/>
        <v>724574.44</v>
      </c>
    </row>
    <row r="455" spans="1:16" ht="54" x14ac:dyDescent="0.3">
      <c r="A455" s="273">
        <v>12.3</v>
      </c>
      <c r="B455" s="234"/>
      <c r="C455" s="234"/>
      <c r="D455" s="234"/>
      <c r="E455" s="4" t="s">
        <v>438</v>
      </c>
      <c r="F455" s="22" t="s">
        <v>12</v>
      </c>
      <c r="G455" s="5">
        <v>1</v>
      </c>
      <c r="H455" s="5"/>
      <c r="I455" s="214">
        <f>ANEXO1!Z454</f>
        <v>1017819.83</v>
      </c>
      <c r="J455" s="107">
        <f t="shared" si="71"/>
        <v>1017819.83</v>
      </c>
      <c r="K455" s="207"/>
      <c r="L455" s="203">
        <f>'ANEXO 2'!Q455</f>
        <v>1211105.6200000001</v>
      </c>
      <c r="M455" s="204">
        <f t="shared" si="80"/>
        <v>1211105.6200000001</v>
      </c>
      <c r="N455" s="250"/>
      <c r="O455" s="203">
        <f t="shared" si="81"/>
        <v>1017819.83</v>
      </c>
      <c r="P455" s="251">
        <f t="shared" si="82"/>
        <v>1017819.83</v>
      </c>
    </row>
    <row r="456" spans="1:16" ht="36" x14ac:dyDescent="0.3">
      <c r="A456" s="273">
        <v>12.4</v>
      </c>
      <c r="B456" s="234"/>
      <c r="C456" s="234"/>
      <c r="D456" s="234"/>
      <c r="E456" s="4" t="s">
        <v>439</v>
      </c>
      <c r="F456" s="22" t="s">
        <v>12</v>
      </c>
      <c r="G456" s="5">
        <v>1</v>
      </c>
      <c r="H456" s="5"/>
      <c r="I456" s="214">
        <f>ANEXO1!Z455</f>
        <v>743358.82</v>
      </c>
      <c r="J456" s="107">
        <f t="shared" si="71"/>
        <v>743358.82</v>
      </c>
      <c r="K456" s="207"/>
      <c r="L456" s="203">
        <f>'ANEXO 2'!Q456</f>
        <v>967764.71</v>
      </c>
      <c r="M456" s="204">
        <f t="shared" si="80"/>
        <v>967764.71</v>
      </c>
      <c r="N456" s="250"/>
      <c r="O456" s="203">
        <f t="shared" si="81"/>
        <v>743358.82</v>
      </c>
      <c r="P456" s="251">
        <f t="shared" si="82"/>
        <v>743358.82</v>
      </c>
    </row>
    <row r="457" spans="1:16" ht="18" x14ac:dyDescent="0.3">
      <c r="A457" s="273">
        <v>12.5</v>
      </c>
      <c r="B457" s="234"/>
      <c r="C457" s="234"/>
      <c r="D457" s="234"/>
      <c r="E457" s="4" t="s">
        <v>440</v>
      </c>
      <c r="F457" s="22" t="s">
        <v>12</v>
      </c>
      <c r="G457" s="5">
        <v>1</v>
      </c>
      <c r="H457" s="5"/>
      <c r="I457" s="214">
        <f>ANEXO1!Z456</f>
        <v>242918.8</v>
      </c>
      <c r="J457" s="107">
        <f t="shared" si="71"/>
        <v>242918.8</v>
      </c>
      <c r="K457" s="207"/>
      <c r="L457" s="203">
        <f>'ANEXO 2'!Q457</f>
        <v>262442.82</v>
      </c>
      <c r="M457" s="204">
        <f t="shared" si="80"/>
        <v>262442.82</v>
      </c>
      <c r="N457" s="250"/>
      <c r="O457" s="203">
        <f t="shared" si="81"/>
        <v>242918.8</v>
      </c>
      <c r="P457" s="251">
        <f t="shared" si="82"/>
        <v>242918.8</v>
      </c>
    </row>
    <row r="458" spans="1:16" ht="18" x14ac:dyDescent="0.3">
      <c r="A458" s="273">
        <v>12.6</v>
      </c>
      <c r="B458" s="234"/>
      <c r="C458" s="234"/>
      <c r="D458" s="234"/>
      <c r="E458" s="4" t="s">
        <v>441</v>
      </c>
      <c r="F458" s="22" t="s">
        <v>12</v>
      </c>
      <c r="G458" s="5">
        <v>1</v>
      </c>
      <c r="H458" s="5"/>
      <c r="I458" s="214">
        <f>ANEXO1!Z457</f>
        <v>284038.42</v>
      </c>
      <c r="J458" s="107">
        <f t="shared" si="71"/>
        <v>284038.42</v>
      </c>
      <c r="K458" s="207"/>
      <c r="L458" s="203">
        <f>'ANEXO 2'!Q458</f>
        <v>395703.14</v>
      </c>
      <c r="M458" s="204">
        <f t="shared" si="80"/>
        <v>395703.14</v>
      </c>
      <c r="N458" s="250"/>
      <c r="O458" s="203">
        <f t="shared" si="81"/>
        <v>284038.42</v>
      </c>
      <c r="P458" s="251">
        <f t="shared" si="82"/>
        <v>284038.42</v>
      </c>
    </row>
    <row r="459" spans="1:16" x14ac:dyDescent="0.3">
      <c r="A459" s="445" t="s">
        <v>84</v>
      </c>
      <c r="B459" s="351"/>
      <c r="C459" s="351"/>
      <c r="D459" s="9"/>
      <c r="E459" s="10"/>
      <c r="F459" s="11"/>
      <c r="G459" s="5"/>
      <c r="H459" s="5"/>
      <c r="I459" s="107"/>
      <c r="J459" s="107"/>
      <c r="K459" s="207"/>
      <c r="L459" s="203"/>
      <c r="M459" s="211">
        <f>ROUND(SUM(M453:M458),2)</f>
        <v>4984283.5</v>
      </c>
      <c r="N459" s="250"/>
      <c r="O459" s="203"/>
      <c r="P459" s="254">
        <f>ROUND(SUM(P453:P458),2)</f>
        <v>3899918.4</v>
      </c>
    </row>
    <row r="460" spans="1:16" ht="18" x14ac:dyDescent="0.3">
      <c r="A460" s="271">
        <v>13</v>
      </c>
      <c r="B460" s="234"/>
      <c r="C460" s="234"/>
      <c r="D460" s="234"/>
      <c r="E460" s="44" t="s">
        <v>442</v>
      </c>
      <c r="F460" s="39"/>
      <c r="G460" s="5"/>
      <c r="H460" s="5"/>
      <c r="I460" s="107"/>
      <c r="J460" s="107"/>
      <c r="K460" s="207"/>
      <c r="L460" s="203"/>
      <c r="M460" s="204"/>
      <c r="N460" s="250"/>
      <c r="O460" s="203"/>
      <c r="P460" s="251"/>
    </row>
    <row r="461" spans="1:16" ht="18" x14ac:dyDescent="0.3">
      <c r="A461" s="276"/>
      <c r="B461" s="234"/>
      <c r="C461" s="234"/>
      <c r="D461" s="234"/>
      <c r="E461" s="45"/>
      <c r="F461" s="46"/>
      <c r="G461" s="5"/>
      <c r="H461" s="5"/>
      <c r="I461" s="107"/>
      <c r="J461" s="107"/>
      <c r="K461" s="207"/>
      <c r="L461" s="203"/>
      <c r="M461" s="204"/>
      <c r="N461" s="250"/>
      <c r="O461" s="203"/>
      <c r="P461" s="251"/>
    </row>
    <row r="462" spans="1:16" ht="72" x14ac:dyDescent="0.3">
      <c r="A462" s="277">
        <v>13.1</v>
      </c>
      <c r="B462" s="228"/>
      <c r="C462" s="228"/>
      <c r="D462" s="228"/>
      <c r="E462" s="167" t="s">
        <v>443</v>
      </c>
      <c r="F462" s="22" t="s">
        <v>64</v>
      </c>
      <c r="G462" s="5">
        <v>1</v>
      </c>
      <c r="H462" s="5"/>
      <c r="I462" s="214">
        <f>ANEXO1!Z461</f>
        <v>223224.37</v>
      </c>
      <c r="J462" s="107">
        <f t="shared" ref="J462:J474" si="83">I462</f>
        <v>223224.37</v>
      </c>
      <c r="K462" s="207"/>
      <c r="L462" s="205">
        <f>'ANEXO 2'!Q462</f>
        <v>0</v>
      </c>
      <c r="M462" s="206">
        <f t="shared" ref="M462:M467" si="84">ROUND((L462*$G462),2)</f>
        <v>0</v>
      </c>
      <c r="N462" s="250"/>
      <c r="O462" s="203">
        <f>I462</f>
        <v>223224.37</v>
      </c>
      <c r="P462" s="251">
        <f t="shared" ref="P462:P467" si="85">ROUND((O462*$G462),2)</f>
        <v>223224.37</v>
      </c>
    </row>
    <row r="463" spans="1:16" ht="36" customHeight="1" x14ac:dyDescent="0.3">
      <c r="A463" s="277">
        <v>13.2</v>
      </c>
      <c r="B463" s="228"/>
      <c r="C463" s="228"/>
      <c r="D463" s="228"/>
      <c r="E463" s="167" t="s">
        <v>444</v>
      </c>
      <c r="F463" s="22" t="s">
        <v>12</v>
      </c>
      <c r="G463" s="5">
        <v>1</v>
      </c>
      <c r="H463" s="5"/>
      <c r="I463" s="214">
        <f>ANEXO1!Z462</f>
        <v>18246.52</v>
      </c>
      <c r="J463" s="107">
        <f t="shared" si="83"/>
        <v>18246.52</v>
      </c>
      <c r="K463" s="207"/>
      <c r="L463" s="205">
        <f>'ANEXO 2'!Q463</f>
        <v>0</v>
      </c>
      <c r="M463" s="206">
        <f t="shared" si="84"/>
        <v>0</v>
      </c>
      <c r="N463" s="250"/>
      <c r="O463" s="203">
        <f t="shared" ref="O463:O467" si="86">I463</f>
        <v>18246.52</v>
      </c>
      <c r="P463" s="251">
        <f t="shared" si="85"/>
        <v>18246.52</v>
      </c>
    </row>
    <row r="464" spans="1:16" ht="90" x14ac:dyDescent="0.3">
      <c r="A464" s="277">
        <v>13.3</v>
      </c>
      <c r="B464" s="228"/>
      <c r="C464" s="228"/>
      <c r="D464" s="228"/>
      <c r="E464" s="167" t="s">
        <v>445</v>
      </c>
      <c r="F464" s="22" t="s">
        <v>64</v>
      </c>
      <c r="G464" s="5">
        <v>1</v>
      </c>
      <c r="H464" s="5"/>
      <c r="I464" s="214">
        <f>ANEXO1!Z463</f>
        <v>186185.3</v>
      </c>
      <c r="J464" s="107">
        <f t="shared" si="83"/>
        <v>186185.3</v>
      </c>
      <c r="K464" s="207"/>
      <c r="L464" s="205">
        <f>'ANEXO 2'!Q464</f>
        <v>0</v>
      </c>
      <c r="M464" s="206">
        <f t="shared" si="84"/>
        <v>0</v>
      </c>
      <c r="N464" s="250"/>
      <c r="O464" s="203">
        <f t="shared" si="86"/>
        <v>186185.3</v>
      </c>
      <c r="P464" s="251">
        <f t="shared" si="85"/>
        <v>186185.3</v>
      </c>
    </row>
    <row r="465" spans="1:19" ht="90" x14ac:dyDescent="0.3">
      <c r="A465" s="277">
        <v>13.4</v>
      </c>
      <c r="B465" s="228"/>
      <c r="C465" s="228"/>
      <c r="D465" s="228"/>
      <c r="E465" s="167" t="s">
        <v>446</v>
      </c>
      <c r="F465" s="22" t="s">
        <v>64</v>
      </c>
      <c r="G465" s="5">
        <v>1</v>
      </c>
      <c r="H465" s="5"/>
      <c r="I465" s="214">
        <f>ANEXO1!Z464</f>
        <v>222366.8</v>
      </c>
      <c r="J465" s="107">
        <f t="shared" si="83"/>
        <v>222366.8</v>
      </c>
      <c r="K465" s="207"/>
      <c r="L465" s="205">
        <f>'ANEXO 2'!Q465</f>
        <v>0</v>
      </c>
      <c r="M465" s="206">
        <f t="shared" si="84"/>
        <v>0</v>
      </c>
      <c r="N465" s="250"/>
      <c r="O465" s="203">
        <f t="shared" si="86"/>
        <v>222366.8</v>
      </c>
      <c r="P465" s="251">
        <f t="shared" si="85"/>
        <v>222366.8</v>
      </c>
    </row>
    <row r="466" spans="1:19" ht="54" x14ac:dyDescent="0.3">
      <c r="A466" s="277">
        <v>13.5</v>
      </c>
      <c r="B466" s="228"/>
      <c r="C466" s="228"/>
      <c r="D466" s="228"/>
      <c r="E466" s="168" t="s">
        <v>447</v>
      </c>
      <c r="F466" s="22" t="s">
        <v>12</v>
      </c>
      <c r="G466" s="5">
        <v>1</v>
      </c>
      <c r="H466" s="5"/>
      <c r="I466" s="214">
        <f>ANEXO1!Z465</f>
        <v>9763.49</v>
      </c>
      <c r="J466" s="107">
        <f t="shared" si="83"/>
        <v>9763.49</v>
      </c>
      <c r="K466" s="207"/>
      <c r="L466" s="205">
        <f>'ANEXO 2'!Q466</f>
        <v>0</v>
      </c>
      <c r="M466" s="206">
        <f t="shared" si="84"/>
        <v>0</v>
      </c>
      <c r="N466" s="250"/>
      <c r="O466" s="203">
        <f t="shared" si="86"/>
        <v>9763.49</v>
      </c>
      <c r="P466" s="251">
        <f t="shared" si="85"/>
        <v>9763.49</v>
      </c>
    </row>
    <row r="467" spans="1:19" ht="54" x14ac:dyDescent="0.3">
      <c r="A467" s="277">
        <v>13.6</v>
      </c>
      <c r="B467" s="228"/>
      <c r="C467" s="228"/>
      <c r="D467" s="228"/>
      <c r="E467" s="167" t="s">
        <v>448</v>
      </c>
      <c r="F467" s="22" t="s">
        <v>64</v>
      </c>
      <c r="G467" s="5">
        <v>1</v>
      </c>
      <c r="H467" s="5"/>
      <c r="I467" s="214">
        <f>ANEXO1!Z466</f>
        <v>717054</v>
      </c>
      <c r="J467" s="107">
        <f t="shared" si="83"/>
        <v>717054</v>
      </c>
      <c r="K467" s="207"/>
      <c r="L467" s="205">
        <f>'ANEXO 2'!Q467</f>
        <v>0</v>
      </c>
      <c r="M467" s="206">
        <f t="shared" si="84"/>
        <v>0</v>
      </c>
      <c r="N467" s="250"/>
      <c r="O467" s="203">
        <f t="shared" si="86"/>
        <v>717054</v>
      </c>
      <c r="P467" s="251">
        <f t="shared" si="85"/>
        <v>717054</v>
      </c>
    </row>
    <row r="468" spans="1:19" x14ac:dyDescent="0.3">
      <c r="A468" s="445" t="s">
        <v>84</v>
      </c>
      <c r="B468" s="351"/>
      <c r="C468" s="351"/>
      <c r="D468" s="9"/>
      <c r="E468" s="10"/>
      <c r="F468" s="11"/>
      <c r="G468" s="5"/>
      <c r="H468" s="5"/>
      <c r="I468" s="107"/>
      <c r="J468" s="107"/>
      <c r="K468" s="207"/>
      <c r="L468" s="203"/>
      <c r="M468" s="211">
        <f>ROUND(SUM(M462:M467),2)</f>
        <v>0</v>
      </c>
      <c r="N468" s="250"/>
      <c r="O468" s="203"/>
      <c r="P468" s="254">
        <f>ROUND(SUM(P462:P467),2)</f>
        <v>1376840.48</v>
      </c>
    </row>
    <row r="469" spans="1:19" ht="18" x14ac:dyDescent="0.3">
      <c r="A469" s="271">
        <v>14</v>
      </c>
      <c r="B469" s="234"/>
      <c r="C469" s="234"/>
      <c r="D469" s="234"/>
      <c r="E469" s="44" t="s">
        <v>449</v>
      </c>
      <c r="F469" s="234"/>
      <c r="G469" s="5"/>
      <c r="H469" s="5"/>
      <c r="I469" s="107"/>
      <c r="J469" s="107"/>
      <c r="K469" s="207"/>
      <c r="L469" s="203"/>
      <c r="M469" s="204"/>
      <c r="N469" s="250"/>
      <c r="O469" s="203"/>
      <c r="P469" s="251"/>
    </row>
    <row r="470" spans="1:19" ht="18" x14ac:dyDescent="0.3">
      <c r="A470" s="262" t="s">
        <v>450</v>
      </c>
      <c r="B470" s="234"/>
      <c r="C470" s="234"/>
      <c r="D470" s="234"/>
      <c r="E470" s="45" t="s">
        <v>451</v>
      </c>
      <c r="F470" s="22" t="s">
        <v>12</v>
      </c>
      <c r="G470" s="5">
        <v>1</v>
      </c>
      <c r="H470" s="5"/>
      <c r="I470" s="214">
        <f>ANEXO1!Z469</f>
        <v>318582.34999999998</v>
      </c>
      <c r="J470" s="107">
        <f t="shared" si="83"/>
        <v>318582.34999999998</v>
      </c>
      <c r="K470" s="207"/>
      <c r="L470" s="205">
        <f>'ANEXO 2'!Q470</f>
        <v>0</v>
      </c>
      <c r="M470" s="206">
        <f t="shared" ref="M470" si="87">ROUND((L470*$G470),2)</f>
        <v>0</v>
      </c>
      <c r="N470" s="250"/>
      <c r="O470" s="203">
        <f>I470</f>
        <v>318582.34999999998</v>
      </c>
      <c r="P470" s="251">
        <f t="shared" ref="P470" si="88">ROUND((O470*$G470),2)</f>
        <v>318582.34999999998</v>
      </c>
    </row>
    <row r="471" spans="1:19" x14ac:dyDescent="0.3">
      <c r="A471" s="445" t="s">
        <v>84</v>
      </c>
      <c r="B471" s="351"/>
      <c r="C471" s="351"/>
      <c r="D471" s="9"/>
      <c r="E471" s="10"/>
      <c r="F471" s="11"/>
      <c r="G471" s="5"/>
      <c r="H471" s="5"/>
      <c r="I471" s="107"/>
      <c r="J471" s="107"/>
      <c r="K471" s="207"/>
      <c r="L471" s="203"/>
      <c r="M471" s="211">
        <f>ROUND(SUM(M470),2)</f>
        <v>0</v>
      </c>
      <c r="N471" s="250"/>
      <c r="O471" s="203"/>
      <c r="P471" s="254">
        <f>ROUND(SUM(P470),2)</f>
        <v>318582.34999999998</v>
      </c>
    </row>
    <row r="472" spans="1:19" ht="18" x14ac:dyDescent="0.3">
      <c r="A472" s="271">
        <v>15</v>
      </c>
      <c r="B472" s="234"/>
      <c r="C472" s="234"/>
      <c r="D472" s="234"/>
      <c r="E472" s="44" t="s">
        <v>452</v>
      </c>
      <c r="F472" s="234"/>
      <c r="G472" s="5"/>
      <c r="H472" s="5"/>
      <c r="I472" s="107"/>
      <c r="J472" s="107"/>
      <c r="K472" s="207"/>
      <c r="L472" s="203"/>
      <c r="M472" s="204"/>
      <c r="N472" s="250"/>
      <c r="O472" s="203"/>
      <c r="P472" s="251"/>
      <c r="R472" s="238" t="s">
        <v>81</v>
      </c>
    </row>
    <row r="473" spans="1:19" x14ac:dyDescent="0.3">
      <c r="A473" s="260"/>
      <c r="B473" s="234"/>
      <c r="C473" s="234"/>
      <c r="D473" s="234"/>
      <c r="E473" s="19"/>
      <c r="F473" s="234"/>
      <c r="G473" s="5"/>
      <c r="H473" s="5"/>
      <c r="I473" s="107"/>
      <c r="J473" s="107"/>
      <c r="K473" s="207"/>
      <c r="L473" s="203"/>
      <c r="M473" s="204"/>
      <c r="N473" s="250"/>
      <c r="O473" s="203"/>
      <c r="P473" s="251"/>
    </row>
    <row r="474" spans="1:19" ht="18" x14ac:dyDescent="0.3">
      <c r="A474" s="272" t="s">
        <v>453</v>
      </c>
      <c r="B474" s="234"/>
      <c r="C474" s="234"/>
      <c r="D474" s="234"/>
      <c r="E474" s="26" t="s">
        <v>454</v>
      </c>
      <c r="F474" s="22" t="s">
        <v>12</v>
      </c>
      <c r="G474" s="5">
        <v>1</v>
      </c>
      <c r="H474" s="5"/>
      <c r="I474" s="218">
        <f>ANEXO1!Z473</f>
        <v>5903.85</v>
      </c>
      <c r="J474" s="107">
        <f t="shared" si="83"/>
        <v>5903.85</v>
      </c>
      <c r="K474" s="207"/>
      <c r="L474" s="203">
        <f>'ANEXO 2'!Q474</f>
        <v>5400.32</v>
      </c>
      <c r="M474" s="204">
        <f t="shared" ref="M474" si="89">ROUND((L474*$G474),2)</f>
        <v>5400.32</v>
      </c>
      <c r="N474" s="250"/>
      <c r="O474" s="203">
        <f>ROUND(AVERAGE(I474,L474),2)</f>
        <v>5652.09</v>
      </c>
      <c r="P474" s="251">
        <f t="shared" ref="P474" si="90">ROUND((O474*$G474),2)</f>
        <v>5652.09</v>
      </c>
    </row>
    <row r="475" spans="1:19" x14ac:dyDescent="0.3">
      <c r="A475" s="445" t="s">
        <v>84</v>
      </c>
      <c r="B475" s="351"/>
      <c r="C475" s="351"/>
      <c r="D475" s="9"/>
      <c r="E475" s="10"/>
      <c r="F475" s="11"/>
      <c r="G475" s="5"/>
      <c r="H475" s="5"/>
      <c r="I475" s="107"/>
      <c r="J475" s="107"/>
      <c r="K475" s="169"/>
      <c r="L475" s="203"/>
      <c r="M475" s="211">
        <f>ROUND(SUM(M474),2)</f>
        <v>5400.32</v>
      </c>
      <c r="N475" s="250"/>
      <c r="O475" s="203"/>
      <c r="P475" s="254">
        <f>ROUND(SUM(P474),2)</f>
        <v>5652.09</v>
      </c>
    </row>
    <row r="476" spans="1:19" ht="48" customHeight="1" x14ac:dyDescent="0.3">
      <c r="A476" s="449" t="s">
        <v>455</v>
      </c>
      <c r="B476" s="438"/>
      <c r="C476" s="438"/>
      <c r="D476" s="438"/>
      <c r="E476" s="438"/>
      <c r="F476" s="438"/>
      <c r="G476" s="438"/>
      <c r="H476" s="438"/>
      <c r="I476" s="438"/>
      <c r="J476" s="438"/>
      <c r="K476" s="438"/>
      <c r="L476" s="438"/>
      <c r="M476" s="439"/>
      <c r="N476" s="238"/>
      <c r="O476" s="238"/>
      <c r="P476" s="278">
        <f>ROUND(SUM(P79+P89+P109+P129+P151+P180+P214+P381+P407+P416+P450+P459+P468+P471+P475),2)</f>
        <v>661021640.48000002</v>
      </c>
    </row>
    <row r="477" spans="1:19" x14ac:dyDescent="0.3">
      <c r="A477" s="279"/>
      <c r="B477" s="280"/>
      <c r="C477" s="280"/>
      <c r="D477" s="280"/>
      <c r="E477" s="280"/>
      <c r="F477" s="280"/>
      <c r="G477" s="281"/>
      <c r="H477" s="281"/>
      <c r="I477" s="280"/>
      <c r="J477" s="280"/>
      <c r="K477" s="281"/>
      <c r="L477" s="280"/>
      <c r="M477" s="282"/>
      <c r="N477" s="238"/>
      <c r="O477" s="238"/>
      <c r="P477" s="283"/>
    </row>
    <row r="478" spans="1:19" ht="38.25" customHeight="1" x14ac:dyDescent="0.3">
      <c r="A478" s="284"/>
      <c r="B478" s="408" t="s">
        <v>457</v>
      </c>
      <c r="C478" s="408"/>
      <c r="D478" s="408"/>
      <c r="E478" s="408"/>
      <c r="F478" s="235"/>
      <c r="G478" s="235"/>
      <c r="H478" s="172"/>
      <c r="I478" s="412" t="s">
        <v>458</v>
      </c>
      <c r="J478" s="412"/>
      <c r="K478" s="238"/>
      <c r="L478" s="412" t="s">
        <v>458</v>
      </c>
      <c r="M478" s="412"/>
      <c r="N478" s="238"/>
      <c r="O478" s="412" t="s">
        <v>458</v>
      </c>
      <c r="P478" s="457"/>
    </row>
    <row r="479" spans="1:19" ht="36.75" customHeight="1" x14ac:dyDescent="0.3">
      <c r="A479" s="285"/>
      <c r="B479" s="333" t="s">
        <v>459</v>
      </c>
      <c r="C479" s="333"/>
      <c r="D479" s="333"/>
      <c r="E479" s="333"/>
      <c r="F479" s="236" t="s">
        <v>460</v>
      </c>
      <c r="G479" s="229"/>
      <c r="H479" s="238"/>
      <c r="I479" s="413">
        <f>ANEXO1!AA483</f>
        <v>0.2</v>
      </c>
      <c r="J479" s="414"/>
      <c r="K479" s="238"/>
      <c r="L479" s="442">
        <f>'ANEXO 2'!R481</f>
        <v>0.17580000000000001</v>
      </c>
      <c r="M479" s="442"/>
      <c r="N479" s="238"/>
      <c r="O479" s="432">
        <f>AVERAGE(I479,L479)</f>
        <v>0.18790000000000001</v>
      </c>
      <c r="P479" s="448"/>
    </row>
    <row r="480" spans="1:19" ht="65.25" customHeight="1" x14ac:dyDescent="0.3">
      <c r="A480" s="286"/>
      <c r="B480" s="333" t="s">
        <v>461</v>
      </c>
      <c r="C480" s="333"/>
      <c r="D480" s="333"/>
      <c r="E480" s="333"/>
      <c r="F480" s="236" t="s">
        <v>462</v>
      </c>
      <c r="G480" s="231"/>
      <c r="H480" s="238"/>
      <c r="I480" s="413">
        <f>ANEXO1!AA484</f>
        <v>0.02</v>
      </c>
      <c r="J480" s="414"/>
      <c r="K480" s="238"/>
      <c r="L480" s="442">
        <v>0.01</v>
      </c>
      <c r="M480" s="442"/>
      <c r="N480" s="238"/>
      <c r="O480" s="432">
        <f>AVERAGE(I480,L480)</f>
        <v>1.4999999999999999E-2</v>
      </c>
      <c r="P480" s="448"/>
      <c r="S480" s="242"/>
    </row>
    <row r="481" spans="1:16" ht="36.75" customHeight="1" x14ac:dyDescent="0.3">
      <c r="A481" s="287"/>
      <c r="B481" s="346" t="s">
        <v>492</v>
      </c>
      <c r="C481" s="346"/>
      <c r="D481" s="346"/>
      <c r="E481" s="346"/>
      <c r="F481" s="236" t="s">
        <v>464</v>
      </c>
      <c r="G481" s="230"/>
      <c r="H481" s="238"/>
      <c r="I481" s="413">
        <f>ANEXO1!AA485</f>
        <v>0.05</v>
      </c>
      <c r="J481" s="414"/>
      <c r="K481" s="238"/>
      <c r="L481" s="442">
        <v>5.0500000000000003E-2</v>
      </c>
      <c r="M481" s="442"/>
      <c r="N481" s="238"/>
      <c r="O481" s="432">
        <f>AVERAGE(I481,L481)</f>
        <v>5.0250000000000003E-2</v>
      </c>
      <c r="P481" s="448"/>
    </row>
    <row r="482" spans="1:16" ht="27" customHeight="1" thickBot="1" x14ac:dyDescent="0.35">
      <c r="A482" s="288"/>
      <c r="B482" s="451" t="s">
        <v>465</v>
      </c>
      <c r="C482" s="451"/>
      <c r="D482" s="451"/>
      <c r="E482" s="451"/>
      <c r="F482" s="289" t="s">
        <v>466</v>
      </c>
      <c r="G482" s="290"/>
      <c r="H482" s="291"/>
      <c r="I482" s="452">
        <f>SUM(I479:I481)</f>
        <v>0.27</v>
      </c>
      <c r="J482" s="453"/>
      <c r="K482" s="292"/>
      <c r="L482" s="454">
        <f>SUM(L479:L481)</f>
        <v>0.23630000000000001</v>
      </c>
      <c r="M482" s="454"/>
      <c r="N482" s="291"/>
      <c r="O482" s="455">
        <v>0.25319999999999998</v>
      </c>
      <c r="P482" s="456"/>
    </row>
    <row r="483" spans="1:16" x14ac:dyDescent="0.3">
      <c r="A483" s="78"/>
      <c r="B483" s="78"/>
      <c r="C483" s="78"/>
      <c r="D483" s="78"/>
      <c r="E483" s="78"/>
      <c r="G483" s="78"/>
      <c r="H483" s="78"/>
    </row>
    <row r="484" spans="1:16" ht="15" thickBot="1" x14ac:dyDescent="0.35"/>
    <row r="485" spans="1:16" ht="194.25" customHeight="1" thickBot="1" x14ac:dyDescent="0.35">
      <c r="A485" s="434" t="s">
        <v>498</v>
      </c>
      <c r="B485" s="435"/>
      <c r="C485" s="435"/>
      <c r="D485" s="435"/>
      <c r="E485" s="436"/>
    </row>
    <row r="487" spans="1:16" x14ac:dyDescent="0.3">
      <c r="M487" t="s">
        <v>81</v>
      </c>
    </row>
    <row r="497" spans="1:2" ht="18" x14ac:dyDescent="0.3">
      <c r="A497" s="374" t="s">
        <v>503</v>
      </c>
      <c r="B497" s="374"/>
    </row>
    <row r="498" spans="1:2" ht="15.6" x14ac:dyDescent="0.3">
      <c r="A498" s="375" t="s">
        <v>508</v>
      </c>
      <c r="B498" s="375"/>
    </row>
    <row r="499" spans="1:2" ht="15.6" x14ac:dyDescent="0.3">
      <c r="A499" s="373" t="s">
        <v>504</v>
      </c>
      <c r="B499" s="373"/>
    </row>
  </sheetData>
  <mergeCells count="64">
    <mergeCell ref="A485:E485"/>
    <mergeCell ref="A497:B497"/>
    <mergeCell ref="A498:B498"/>
    <mergeCell ref="A499:B499"/>
    <mergeCell ref="B3:P5"/>
    <mergeCell ref="B482:E482"/>
    <mergeCell ref="I482:J482"/>
    <mergeCell ref="L482:M482"/>
    <mergeCell ref="O482:P482"/>
    <mergeCell ref="I478:J478"/>
    <mergeCell ref="L478:M478"/>
    <mergeCell ref="O478:P478"/>
    <mergeCell ref="A407:C407"/>
    <mergeCell ref="A416:C416"/>
    <mergeCell ref="A450:C450"/>
    <mergeCell ref="A459:C459"/>
    <mergeCell ref="A2:P2"/>
    <mergeCell ref="B481:E481"/>
    <mergeCell ref="I481:J481"/>
    <mergeCell ref="L481:M481"/>
    <mergeCell ref="O481:P481"/>
    <mergeCell ref="B479:E479"/>
    <mergeCell ref="I479:J479"/>
    <mergeCell ref="L479:M479"/>
    <mergeCell ref="O479:P479"/>
    <mergeCell ref="B480:E480"/>
    <mergeCell ref="I480:J480"/>
    <mergeCell ref="L480:M480"/>
    <mergeCell ref="O480:P480"/>
    <mergeCell ref="A475:C475"/>
    <mergeCell ref="A476:M476"/>
    <mergeCell ref="B478:E478"/>
    <mergeCell ref="A89:C89"/>
    <mergeCell ref="A109:C109"/>
    <mergeCell ref="A129:C129"/>
    <mergeCell ref="A468:C468"/>
    <mergeCell ref="A471:C471"/>
    <mergeCell ref="A180:C180"/>
    <mergeCell ref="A214:C214"/>
    <mergeCell ref="B222:F222"/>
    <mergeCell ref="C223:E223"/>
    <mergeCell ref="B243:F243"/>
    <mergeCell ref="A381:C381"/>
    <mergeCell ref="A151:C151"/>
    <mergeCell ref="L6:M6"/>
    <mergeCell ref="O6:P6"/>
    <mergeCell ref="I7:J7"/>
    <mergeCell ref="L7:M7"/>
    <mergeCell ref="O7:P7"/>
    <mergeCell ref="I8:I9"/>
    <mergeCell ref="J8:J9"/>
    <mergeCell ref="L8:L9"/>
    <mergeCell ref="M8:M9"/>
    <mergeCell ref="O8:O9"/>
    <mergeCell ref="F6:F9"/>
    <mergeCell ref="G6:G9"/>
    <mergeCell ref="I6:J6"/>
    <mergeCell ref="P8:P9"/>
    <mergeCell ref="A79:C79"/>
    <mergeCell ref="A3:A5"/>
    <mergeCell ref="A6:A9"/>
    <mergeCell ref="B6:B9"/>
    <mergeCell ref="C6:D7"/>
    <mergeCell ref="E6:E9"/>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8B01BBAD55FD4EA9763B2E4CFFDA8F" ma:contentTypeVersion="11" ma:contentTypeDescription="Create a new document." ma:contentTypeScope="" ma:versionID="7666590c5556137fdd0c01479bffc5e7">
  <xsd:schema xmlns:xsd="http://www.w3.org/2001/XMLSchema" xmlns:xs="http://www.w3.org/2001/XMLSchema" xmlns:p="http://schemas.microsoft.com/office/2006/metadata/properties" xmlns:ns3="081e2764-7ef5-4c2a-91f7-bb98041b154e" xmlns:ns4="ee0d5f90-3b8d-44cf-84a5-643e218d367b" targetNamespace="http://schemas.microsoft.com/office/2006/metadata/properties" ma:root="true" ma:fieldsID="bd37cd931638507aff69b80a6b87a30d" ns3:_="" ns4:_="">
    <xsd:import namespace="081e2764-7ef5-4c2a-91f7-bb98041b154e"/>
    <xsd:import namespace="ee0d5f90-3b8d-44cf-84a5-643e218d367b"/>
    <xsd:element name="properties">
      <xsd:complexType>
        <xsd:sequence>
          <xsd:element name="documentManagement">
            <xsd:complexType>
              <xsd:all>
                <xsd:element ref="ns3:MediaServiceDateTaken" minOccurs="0"/>
                <xsd:element ref="ns4:MigrationSourceID"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e2764-7ef5-4c2a-91f7-bb98041b154e"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e0d5f90-3b8d-44cf-84a5-643e218d367b" elementFormDefault="qualified">
    <xsd:import namespace="http://schemas.microsoft.com/office/2006/documentManagement/types"/>
    <xsd:import namespace="http://schemas.microsoft.com/office/infopath/2007/PartnerControls"/>
    <xsd:element name="MigrationSourceID" ma:index="9" nillable="true" ma:displayName="MigrationSourceID" ma:internalName="MigrationSourceID"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81e2764-7ef5-4c2a-91f7-bb98041b154e" xsi:nil="true"/>
  </documentManagement>
</p:properties>
</file>

<file path=customXml/itemProps1.xml><?xml version="1.0" encoding="utf-8"?>
<ds:datastoreItem xmlns:ds="http://schemas.openxmlformats.org/officeDocument/2006/customXml" ds:itemID="{8246C04D-AEF9-46EA-8BE4-98474C51D0E6}">
  <ds:schemaRefs>
    <ds:schemaRef ds:uri="http://schemas.microsoft.com/sharepoint/v3/contenttype/forms"/>
  </ds:schemaRefs>
</ds:datastoreItem>
</file>

<file path=customXml/itemProps2.xml><?xml version="1.0" encoding="utf-8"?>
<ds:datastoreItem xmlns:ds="http://schemas.openxmlformats.org/officeDocument/2006/customXml" ds:itemID="{9291DE9C-06CB-4BEB-8EEB-09372BF972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e2764-7ef5-4c2a-91f7-bb98041b154e"/>
    <ds:schemaRef ds:uri="ee0d5f90-3b8d-44cf-84a5-643e218d36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1963BD-629E-4CF9-B09B-8C3A5853CFF7}">
  <ds:schemaRefs>
    <ds:schemaRef ds:uri="http://schemas.openxmlformats.org/package/2006/metadata/core-properties"/>
    <ds:schemaRef ds:uri="http://schemas.microsoft.com/office/2006/documentManagement/types"/>
    <ds:schemaRef ds:uri="http://purl.org/dc/dcmitype/"/>
    <ds:schemaRef ds:uri="http://purl.org/dc/elements/1.1/"/>
    <ds:schemaRef ds:uri="http://purl.org/dc/terms/"/>
    <ds:schemaRef ds:uri="http://www.w3.org/XML/1998/namespace"/>
    <ds:schemaRef ds:uri="http://schemas.microsoft.com/office/infopath/2007/PartnerControls"/>
    <ds:schemaRef ds:uri="ee0d5f90-3b8d-44cf-84a5-643e218d367b"/>
    <ds:schemaRef ds:uri="081e2764-7ef5-4c2a-91f7-bb98041b154e"/>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ANEXO1</vt:lpstr>
      <vt:lpstr>ANEXO 2</vt:lpstr>
      <vt:lpstr>ANEXO 3</vt:lpstr>
      <vt:lpstr>ANEXO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 Vanessa Gonzalez Villalba</dc:creator>
  <cp:lastModifiedBy>Andres Sejin</cp:lastModifiedBy>
  <dcterms:created xsi:type="dcterms:W3CDTF">2026-03-11T13:45:04Z</dcterms:created>
  <dcterms:modified xsi:type="dcterms:W3CDTF">2026-05-08T23:13:28Z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0x010100DF8B01BBAD55FD4EA9763B2E4CFFDA8F</vt:lpwstr>
  </property>
</Properties>
</file>