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4.xml" ContentType="application/vnd.openxmlformats-officedocument.spreadsheetml.comments+xml"/>
  <Override PartName="/xl/drawings/drawing11.xml" ContentType="application/vnd.openxmlformats-officedocument.drawing+xml"/>
  <Override PartName="/xl/comments5.xml" ContentType="application/vnd.openxmlformats-officedocument.spreadsheetml.comments+xml"/>
  <Override PartName="/xl/drawings/drawing12.xml" ContentType="application/vnd.openxmlformats-officedocument.drawing+xml"/>
  <Override PartName="/xl/comments6.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comments7.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66925"/>
  <mc:AlternateContent xmlns:mc="http://schemas.openxmlformats.org/markup-compatibility/2006">
    <mc:Choice Requires="x15">
      <x15ac:absPath xmlns:x15ac="http://schemas.microsoft.com/office/spreadsheetml/2010/11/ac" url="F:\MINISTERIO 2026\PROCESOS 2026\PROCESO POPAYAN PATRIMONIO\EVALUACION PRELIMINAR\EVALUACION JURIDICA PRELIMINAR\"/>
    </mc:Choice>
  </mc:AlternateContent>
  <xr:revisionPtr revIDLastSave="0" documentId="13_ncr:1_{25B14166-C054-4035-87A2-5717361876FD}" xr6:coauthVersionLast="47" xr6:coauthVersionMax="47" xr10:uidLastSave="{00000000-0000-0000-0000-000000000000}"/>
  <bookViews>
    <workbookView xWindow="-108" yWindow="-108" windowWidth="23256" windowHeight="12456" firstSheet="7" activeTab="12" xr2:uid="{77F36591-E8D9-47D5-AFCD-91DE3CA29AC0}"/>
  </bookViews>
  <sheets>
    <sheet name="1" sheetId="1" state="hidden" r:id="rId1"/>
    <sheet name="Hoja de Registro" sheetId="21" state="hidden" r:id="rId2"/>
    <sheet name="Hoja1" sheetId="20" state="hidden" r:id="rId3"/>
    <sheet name="hoja de datos" sheetId="25" state="hidden" r:id="rId4"/>
    <sheet name="Designación" sheetId="26" state="hidden" r:id="rId5"/>
    <sheet name="presupuestos lotes" sheetId="27" state="hidden" r:id="rId6"/>
    <sheet name="consolidado juridico" sheetId="10" state="hidden" r:id="rId7"/>
    <sheet name="Prop (individual)" sheetId="24" r:id="rId8"/>
    <sheet name="Prop plural" sheetId="23" r:id="rId9"/>
    <sheet name="P9" sheetId="28" r:id="rId10"/>
    <sheet name="P10" sheetId="29" r:id="rId11"/>
    <sheet name="P11" sheetId="30" r:id="rId12"/>
    <sheet name="P12" sheetId="31" r:id="rId13"/>
    <sheet name="P13" sheetId="32" r:id="rId14"/>
    <sheet name="P14" sheetId="33" r:id="rId15"/>
    <sheet name="P15" sheetId="34" r:id="rId16"/>
    <sheet name="P16" sheetId="35" r:id="rId17"/>
    <sheet name="4" sheetId="8" state="hidden" r:id="rId18"/>
    <sheet name="consolidado general" sheetId="11" state="hidden" r:id="rId19"/>
  </sheets>
  <externalReferences>
    <externalReference r:id="rId20"/>
    <externalReference r:id="rId21"/>
  </externalReferences>
  <definedNames>
    <definedName name="_xlnm._FilterDatabase" localSheetId="6" hidden="1">'consolidado juridico'!$A$16:$S$96</definedName>
    <definedName name="_xlnm._FilterDatabase" localSheetId="1" hidden="1">'Hoja de Registro'!$A$7:$G$7</definedName>
    <definedName name="_Toc163583872" localSheetId="0">'1'!$A$30</definedName>
    <definedName name="_xlnm.Print_Area" localSheetId="0">'1'!$A$1:$E$43</definedName>
    <definedName name="_xlnm.Print_Area" localSheetId="17">'4'!$A$1:$E$39</definedName>
    <definedName name="_xlnm.Print_Area" localSheetId="18">'consolidado general'!$A$1:$F$44</definedName>
    <definedName name="_xlnm.Print_Area" localSheetId="6">'consolidado juridico'!$A$1:$F$96</definedName>
    <definedName name="_xlnm.Print_Area" localSheetId="4">Designación!$A$1:$E$137</definedName>
    <definedName name="_xlnm.Print_Area" localSheetId="1">'Hoja de Registro'!$A$1:$G$93</definedName>
    <definedName name="_xlnm.Print_Area" localSheetId="10">'P10'!$A$1:$F$110</definedName>
    <definedName name="_xlnm.Print_Area" localSheetId="11">'P11'!$A$1:$F$110</definedName>
    <definedName name="_xlnm.Print_Area" localSheetId="12">'P12'!$A$1:$E$77</definedName>
    <definedName name="_xlnm.Print_Area" localSheetId="13">'P13'!$A$1:$E$77</definedName>
    <definedName name="_xlnm.Print_Area" localSheetId="14">'P14'!$A$1:$E$77</definedName>
    <definedName name="_xlnm.Print_Area" localSheetId="15">'P15'!$A$1:$F$110</definedName>
    <definedName name="_xlnm.Print_Area" localSheetId="16">'P16'!$A$1:$E$77</definedName>
    <definedName name="_xlnm.Print_Area" localSheetId="9">'P9'!$A$1:$E$77</definedName>
    <definedName name="_xlnm.Print_Area" localSheetId="7">'Prop (individual)'!$A$1:$E$77</definedName>
    <definedName name="_xlnm.Print_Area" localSheetId="8">'Prop plural'!$A$1:$F$110</definedName>
    <definedName name="_xlnm.Print_Titles" localSheetId="4">Designación!$1:$7</definedName>
    <definedName name="_xlnm.Print_Titles" localSheetId="1">'Hoja de Registro'!$1:$3</definedName>
    <definedName name="_xlnm.Print_Titles" localSheetId="10">'P10'!$1:$10</definedName>
    <definedName name="_xlnm.Print_Titles" localSheetId="11">'P11'!$1:$10</definedName>
    <definedName name="_xlnm.Print_Titles" localSheetId="12">'P12'!$1:$10</definedName>
    <definedName name="_xlnm.Print_Titles" localSheetId="13">'P13'!$1:$10</definedName>
    <definedName name="_xlnm.Print_Titles" localSheetId="14">'P14'!$1:$10</definedName>
    <definedName name="_xlnm.Print_Titles" localSheetId="15">'P15'!$1:$10</definedName>
    <definedName name="_xlnm.Print_Titles" localSheetId="16">'P16'!$1:$10</definedName>
    <definedName name="_xlnm.Print_Titles" localSheetId="9">'P9'!$1:$10</definedName>
    <definedName name="_xlnm.Print_Titles" localSheetId="7">'Prop (individual)'!$1:$10</definedName>
    <definedName name="_xlnm.Print_Titles" localSheetId="8">'Prop plural'!$1:$10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2" i="10" l="1"/>
  <c r="D77" i="35"/>
  <c r="E73" i="35"/>
  <c r="L71" i="35"/>
  <c r="C63" i="35"/>
  <c r="B16" i="35"/>
  <c r="D15" i="35"/>
  <c r="E14" i="35"/>
  <c r="E12" i="35"/>
  <c r="C58" i="35" s="1"/>
  <c r="B11" i="35"/>
  <c r="D9" i="35"/>
  <c r="D8" i="35"/>
  <c r="D7" i="35"/>
  <c r="E58" i="35" s="1"/>
  <c r="F31" i="10"/>
  <c r="E110" i="34"/>
  <c r="M100" i="34"/>
  <c r="D96" i="34"/>
  <c r="F88" i="34"/>
  <c r="E88" i="34"/>
  <c r="D88" i="34"/>
  <c r="C88" i="34"/>
  <c r="E89" i="34" s="1"/>
  <c r="F72" i="34"/>
  <c r="E72" i="34"/>
  <c r="D72" i="34"/>
  <c r="C72" i="34"/>
  <c r="F62" i="34"/>
  <c r="E62" i="34"/>
  <c r="D62" i="34"/>
  <c r="C62" i="34"/>
  <c r="E54" i="34"/>
  <c r="E49" i="34"/>
  <c r="E39" i="34"/>
  <c r="F30" i="34"/>
  <c r="G25" i="34" s="1"/>
  <c r="C16" i="34"/>
  <c r="E15" i="34"/>
  <c r="D13" i="34"/>
  <c r="F12" i="34"/>
  <c r="D91" i="34" s="1"/>
  <c r="C11" i="34"/>
  <c r="E9" i="34"/>
  <c r="E8" i="34"/>
  <c r="E7" i="34"/>
  <c r="F91" i="34" s="1"/>
  <c r="F30" i="10"/>
  <c r="D77" i="33"/>
  <c r="E73" i="33"/>
  <c r="L71" i="33"/>
  <c r="C63" i="33"/>
  <c r="E58" i="33"/>
  <c r="B16" i="33"/>
  <c r="D15" i="33"/>
  <c r="E14" i="33"/>
  <c r="E12" i="33"/>
  <c r="C58" i="33" s="1"/>
  <c r="B11" i="33"/>
  <c r="D9" i="33"/>
  <c r="D8" i="33"/>
  <c r="D7" i="33"/>
  <c r="D77" i="32"/>
  <c r="E73" i="32"/>
  <c r="F29" i="10" s="1"/>
  <c r="L71" i="32"/>
  <c r="C63" i="32"/>
  <c r="B16" i="32"/>
  <c r="D15" i="32"/>
  <c r="E14" i="32"/>
  <c r="E12" i="32"/>
  <c r="C58" i="32" s="1"/>
  <c r="B11" i="32"/>
  <c r="D9" i="32"/>
  <c r="D8" i="32"/>
  <c r="D7" i="32"/>
  <c r="E58" i="32" s="1"/>
  <c r="F28" i="10"/>
  <c r="D77" i="31"/>
  <c r="E73" i="31"/>
  <c r="L71" i="31"/>
  <c r="C63" i="31"/>
  <c r="B16" i="31"/>
  <c r="D15" i="31"/>
  <c r="E14" i="31"/>
  <c r="E12" i="31"/>
  <c r="C58" i="31" s="1"/>
  <c r="B11" i="31"/>
  <c r="D9" i="31"/>
  <c r="D8" i="31"/>
  <c r="D7" i="31"/>
  <c r="E58" i="31" s="1"/>
  <c r="F27" i="10"/>
  <c r="E110" i="30"/>
  <c r="M100" i="30"/>
  <c r="D96" i="30"/>
  <c r="F88" i="30"/>
  <c r="E88" i="30"/>
  <c r="D88" i="30"/>
  <c r="C88" i="30"/>
  <c r="E89" i="30" s="1"/>
  <c r="E73" i="30"/>
  <c r="F72" i="30"/>
  <c r="E72" i="30"/>
  <c r="D72" i="30"/>
  <c r="C72" i="30"/>
  <c r="F62" i="30"/>
  <c r="E62" i="30"/>
  <c r="D62" i="30"/>
  <c r="C62" i="30"/>
  <c r="E63" i="30" s="1"/>
  <c r="E54" i="30"/>
  <c r="E49" i="30"/>
  <c r="E39" i="30"/>
  <c r="F30" i="30"/>
  <c r="G25" i="30" s="1"/>
  <c r="C16" i="30"/>
  <c r="E15" i="30"/>
  <c r="D13" i="30"/>
  <c r="F12" i="30"/>
  <c r="D91" i="30" s="1"/>
  <c r="C11" i="30"/>
  <c r="E9" i="30"/>
  <c r="E8" i="30"/>
  <c r="E7" i="30"/>
  <c r="F91" i="30" s="1"/>
  <c r="F26" i="10"/>
  <c r="C62" i="29"/>
  <c r="D62" i="29"/>
  <c r="E110" i="29"/>
  <c r="M100" i="29"/>
  <c r="D96" i="29"/>
  <c r="F88" i="29"/>
  <c r="E88" i="29"/>
  <c r="D88" i="29"/>
  <c r="C88" i="29"/>
  <c r="E73" i="29"/>
  <c r="F72" i="29"/>
  <c r="E72" i="29"/>
  <c r="D72" i="29"/>
  <c r="C72" i="29"/>
  <c r="F62" i="29"/>
  <c r="E62" i="29"/>
  <c r="E63" i="29"/>
  <c r="E54" i="29"/>
  <c r="E49" i="29"/>
  <c r="E39" i="29"/>
  <c r="F30" i="29"/>
  <c r="G25" i="29" s="1"/>
  <c r="C16" i="29"/>
  <c r="E15" i="29"/>
  <c r="D13" i="29"/>
  <c r="F12" i="29"/>
  <c r="D91" i="29" s="1"/>
  <c r="C11" i="29"/>
  <c r="E9" i="29"/>
  <c r="E8" i="29"/>
  <c r="E7" i="29"/>
  <c r="F91" i="29" s="1"/>
  <c r="F25" i="10"/>
  <c r="E73" i="34" l="1"/>
  <c r="E63" i="34"/>
  <c r="F106" i="34"/>
  <c r="F106" i="30"/>
  <c r="E89" i="29"/>
  <c r="F106" i="29" s="1"/>
  <c r="D77" i="28" l="1"/>
  <c r="E73" i="28"/>
  <c r="L71" i="28"/>
  <c r="C63" i="28"/>
  <c r="E58" i="28"/>
  <c r="B16" i="28"/>
  <c r="D15" i="28"/>
  <c r="E14" i="28"/>
  <c r="E12" i="28"/>
  <c r="C58" i="28" s="1"/>
  <c r="B11" i="28"/>
  <c r="D9" i="28"/>
  <c r="D8" i="28"/>
  <c r="D7" i="28"/>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17" i="10"/>
  <c r="E49" i="23"/>
  <c r="D88" i="23"/>
  <c r="E88" i="23"/>
  <c r="F88" i="23"/>
  <c r="C88" i="23"/>
  <c r="D72" i="23"/>
  <c r="E72" i="23"/>
  <c r="F72" i="23"/>
  <c r="C72" i="23"/>
  <c r="D62" i="23"/>
  <c r="E62" i="23"/>
  <c r="F62" i="23"/>
  <c r="C62" i="23"/>
  <c r="E54" i="23"/>
  <c r="E39" i="23"/>
  <c r="E14" i="24"/>
  <c r="E12" i="24"/>
  <c r="B11" i="27"/>
  <c r="B10" i="27"/>
  <c r="B9" i="27"/>
  <c r="E89" i="23" l="1"/>
  <c r="E73" i="23"/>
  <c r="E63" i="23"/>
  <c r="B10" i="10"/>
  <c r="F15"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17" i="10"/>
  <c r="F13" i="10"/>
  <c r="F23" i="23"/>
  <c r="D91" i="23" s="1"/>
  <c r="C23" i="23"/>
  <c r="B23" i="24"/>
  <c r="F12" i="10"/>
  <c r="H12" i="10" s="1"/>
  <c r="B11" i="10"/>
  <c r="F7" i="10"/>
  <c r="E23" i="24"/>
  <c r="C58" i="24" s="1"/>
  <c r="B5" i="27"/>
  <c r="B47" i="26"/>
  <c r="B48" i="26"/>
  <c r="B49" i="26"/>
  <c r="B50" i="26"/>
  <c r="B51" i="26"/>
  <c r="B52" i="26"/>
  <c r="B53" i="26"/>
  <c r="B54" i="26"/>
  <c r="B55" i="26"/>
  <c r="B56" i="26"/>
  <c r="B57" i="26"/>
  <c r="B58" i="26"/>
  <c r="B59" i="26"/>
  <c r="B60" i="26"/>
  <c r="B61" i="26"/>
  <c r="B62" i="26"/>
  <c r="B63" i="26"/>
  <c r="B64" i="26"/>
  <c r="B65" i="26"/>
  <c r="B66" i="26"/>
  <c r="B67" i="26"/>
  <c r="B68" i="26"/>
  <c r="B69" i="26"/>
  <c r="B70" i="26"/>
  <c r="B71" i="26"/>
  <c r="B72" i="26"/>
  <c r="B73" i="26"/>
  <c r="B74" i="26"/>
  <c r="B75" i="26"/>
  <c r="B76" i="26"/>
  <c r="B77" i="26"/>
  <c r="B78" i="26"/>
  <c r="B79" i="26"/>
  <c r="B80" i="26"/>
  <c r="B81" i="26"/>
  <c r="B82" i="26"/>
  <c r="B83" i="26"/>
  <c r="B84" i="26"/>
  <c r="B85" i="26"/>
  <c r="B86" i="26"/>
  <c r="B87" i="26"/>
  <c r="B88" i="26"/>
  <c r="B89" i="26"/>
  <c r="B90" i="26"/>
  <c r="B91" i="26"/>
  <c r="B92" i="26"/>
  <c r="B93" i="26"/>
  <c r="B94" i="26"/>
  <c r="B95" i="26"/>
  <c r="B96" i="26"/>
  <c r="B97" i="26"/>
  <c r="B98" i="26"/>
  <c r="B99" i="26"/>
  <c r="B100" i="26"/>
  <c r="B101" i="26"/>
  <c r="B102" i="26"/>
  <c r="B103" i="26"/>
  <c r="B104" i="26"/>
  <c r="B105" i="26"/>
  <c r="B106" i="26"/>
  <c r="B107" i="26"/>
  <c r="B108" i="26"/>
  <c r="B109" i="26"/>
  <c r="B110" i="26"/>
  <c r="B111" i="26"/>
  <c r="B112" i="26"/>
  <c r="B113" i="26"/>
  <c r="B114" i="26"/>
  <c r="B115" i="26"/>
  <c r="B116" i="26"/>
  <c r="B117" i="26"/>
  <c r="B118" i="26"/>
  <c r="B119" i="26"/>
  <c r="B120" i="26"/>
  <c r="B121" i="26"/>
  <c r="B122" i="26"/>
  <c r="B123" i="26"/>
  <c r="B124" i="26"/>
  <c r="B46" i="26"/>
  <c r="F12" i="23"/>
  <c r="C29" i="26"/>
  <c r="C30" i="26"/>
  <c r="E7" i="23"/>
  <c r="F91" i="23" s="1"/>
  <c r="D7" i="24"/>
  <c r="E58" i="24" s="1"/>
  <c r="B133" i="26"/>
  <c r="E10" i="26"/>
  <c r="C10" i="26"/>
  <c r="E8" i="26"/>
  <c r="B7" i="26"/>
  <c r="C5" i="26"/>
  <c r="B5" i="26"/>
  <c r="R5" i="26" s="1"/>
  <c r="S5" i="26"/>
  <c r="D13" i="23"/>
  <c r="C16" i="23"/>
  <c r="E15" i="23"/>
  <c r="D15" i="24"/>
  <c r="B16" i="24"/>
  <c r="C11" i="23"/>
  <c r="E9" i="23"/>
  <c r="D96" i="23"/>
  <c r="E8" i="23"/>
  <c r="C63" i="24"/>
  <c r="B11" i="24"/>
  <c r="D9" i="24"/>
  <c r="D8" i="24"/>
  <c r="D77" i="24"/>
  <c r="E73" i="24"/>
  <c r="L71" i="24"/>
  <c r="F30" i="23"/>
  <c r="G25" i="23" s="1"/>
  <c r="M100" i="23"/>
  <c r="L2" i="20"/>
  <c r="L1" i="20"/>
  <c r="E110" i="23"/>
  <c r="F20" i="11"/>
  <c r="C21" i="11"/>
  <c r="F21" i="11"/>
  <c r="C22" i="11"/>
  <c r="F22" i="11"/>
  <c r="C23" i="11"/>
  <c r="F23" i="11"/>
  <c r="C24" i="11"/>
  <c r="F24" i="11"/>
  <c r="C25" i="11"/>
  <c r="F25" i="11"/>
  <c r="C26" i="11"/>
  <c r="F26" i="11"/>
  <c r="C27" i="11"/>
  <c r="F27" i="11"/>
  <c r="C28" i="11"/>
  <c r="F28" i="11"/>
  <c r="C29" i="11"/>
  <c r="F29" i="11"/>
  <c r="C30" i="11"/>
  <c r="F30" i="11"/>
  <c r="C31" i="11"/>
  <c r="F31" i="11"/>
  <c r="C32" i="11"/>
  <c r="F32" i="11"/>
  <c r="C33" i="11"/>
  <c r="F33" i="11"/>
  <c r="C34" i="11"/>
  <c r="F34" i="11"/>
  <c r="C35" i="11"/>
  <c r="F35" i="11"/>
  <c r="C36" i="11"/>
  <c r="F36" i="11"/>
  <c r="C37" i="11"/>
  <c r="F37" i="11"/>
  <c r="C38" i="11"/>
  <c r="F38" i="11"/>
  <c r="C39" i="11"/>
  <c r="F39" i="11"/>
  <c r="C40" i="11"/>
  <c r="F40" i="11"/>
  <c r="C41" i="11"/>
  <c r="F41" i="11"/>
  <c r="C42" i="11"/>
  <c r="F42" i="11"/>
  <c r="B17" i="11"/>
  <c r="D7" i="11"/>
  <c r="N38" i="8"/>
  <c r="E38" i="8"/>
  <c r="F36" i="8"/>
  <c r="F35" i="8"/>
  <c r="F33" i="8"/>
  <c r="F32" i="8"/>
  <c r="F31" i="8"/>
  <c r="F30" i="8"/>
  <c r="F29" i="8"/>
  <c r="F28" i="8"/>
  <c r="F26" i="8"/>
  <c r="F25" i="8"/>
  <c r="F24" i="8"/>
  <c r="F23" i="8"/>
  <c r="F22" i="8"/>
  <c r="F21" i="8"/>
  <c r="F20" i="8"/>
  <c r="F19" i="8"/>
  <c r="F18" i="8"/>
  <c r="F37" i="8"/>
  <c r="E12" i="8"/>
  <c r="I19" i="8" s="1"/>
  <c r="E11" i="8"/>
  <c r="G11" i="8" s="1"/>
  <c r="B9" i="8"/>
  <c r="D7" i="8"/>
  <c r="A7" i="8"/>
  <c r="E42" i="1"/>
  <c r="C17" i="11"/>
  <c r="F17" i="11"/>
  <c r="C16" i="11"/>
  <c r="F16" i="11"/>
  <c r="N42" i="1"/>
  <c r="F40" i="1"/>
  <c r="F39" i="1"/>
  <c r="F37" i="1"/>
  <c r="F36" i="1"/>
  <c r="F35" i="1"/>
  <c r="F34" i="1"/>
  <c r="F33" i="1"/>
  <c r="F28" i="1"/>
  <c r="F26" i="1"/>
  <c r="F25" i="1"/>
  <c r="F24" i="1"/>
  <c r="F23" i="1"/>
  <c r="F22" i="1"/>
  <c r="F21" i="1"/>
  <c r="F20" i="1"/>
  <c r="F19" i="1"/>
  <c r="F18" i="1"/>
  <c r="F41" i="1"/>
  <c r="I19" i="1"/>
  <c r="G11" i="1"/>
  <c r="F106" i="2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4" authorId="0" shapeId="0" xr:uid="{9425A852-15A4-4ED4-B5AD-188E19EF4304}">
      <text>
        <r>
          <rPr>
            <b/>
            <sz val="9"/>
            <color indexed="8"/>
            <rFont val="Tahoma"/>
            <family val="2"/>
          </rPr>
          <t>ehernandez:</t>
        </r>
        <r>
          <rPr>
            <sz val="9"/>
            <color indexed="8"/>
            <rFont val="Tahoma"/>
            <family val="2"/>
          </rPr>
          <t xml:space="preserve">
</t>
        </r>
        <r>
          <rPr>
            <sz val="9"/>
            <color indexed="8"/>
            <rFont val="Tahoma"/>
            <family val="2"/>
          </rPr>
          <t>ESCRIBA EL NOMBRE DEL PRIMER PROPONENTE SINGULAR. PUEDE COPIARLO DEL ACTA DE CIERRE DE ESTE FORMATO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7D9C5F41-8B67-4F41-AF13-45E94A3D75D7}">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8553B55E-95B9-4533-93DA-7D2A93F72D02}">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B7535674-97A8-428C-82D9-6C0A2B88A19F}">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42A4E4D6-7F10-44B8-95DB-EC5B19C7890C}">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2B15AEE2-F3A6-4F04-9F65-4BDDAA881D57}">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ehernandez</author>
  </authors>
  <commentList>
    <comment ref="A16" authorId="0" shapeId="0" xr:uid="{5977F0F9-CD63-4677-A167-89B424D9E481}">
      <text>
        <r>
          <rPr>
            <b/>
            <sz val="9"/>
            <color rgb="FF000000"/>
            <rFont val="Tahoma"/>
            <family val="2"/>
          </rPr>
          <t>ehernandez:</t>
        </r>
        <r>
          <rPr>
            <sz val="9"/>
            <color rgb="FF000000"/>
            <rFont val="Tahoma"/>
            <family val="2"/>
          </rPr>
          <t xml:space="preserve">
</t>
        </r>
        <r>
          <rPr>
            <sz val="9"/>
            <color rgb="FF000000"/>
            <rFont val="Tahoma"/>
            <family val="2"/>
          </rPr>
          <t>ESCRIBA EL NOMBRE DEL PRIMER PROPONENTE SINGULAR. PUEDE COPIARLO DEL ACTA DE CIERRE DE ESTE FORMATO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3">
    <bk>
      <extLst>
        <ext uri="{3e2802c4-a4d2-4d8b-9148-e3be6c30e623}">
          <xlrd:rvb i="0"/>
        </ext>
      </extLst>
    </bk>
    <bk>
      <extLst>
        <ext uri="{3e2802c4-a4d2-4d8b-9148-e3be6c30e623}">
          <xlrd:rvb i="1"/>
        </ext>
      </extLst>
    </bk>
    <bk>
      <extLst>
        <ext uri="{3e2802c4-a4d2-4d8b-9148-e3be6c30e623}">
          <xlrd:rvb i="2"/>
        </ext>
      </extLst>
    </bk>
  </futureMetadata>
  <valueMetadata count="3">
    <bk>
      <rc t="1" v="0"/>
    </bk>
    <bk>
      <rc t="1" v="1"/>
    </bk>
    <bk>
      <rc t="1" v="2"/>
    </bk>
  </valueMetadata>
</metadata>
</file>

<file path=xl/sharedStrings.xml><?xml version="1.0" encoding="utf-8"?>
<sst xmlns="http://schemas.openxmlformats.org/spreadsheetml/2006/main" count="2281" uniqueCount="566">
  <si>
    <t xml:space="preserve">ANÁLISIS JURÍDICO </t>
  </si>
  <si>
    <t>Código: F-GCC-030
Versión: 0                     
Fecha: 24/Oct/2014</t>
  </si>
  <si>
    <t>MC-CM</t>
  </si>
  <si>
    <t>001-2024</t>
  </si>
  <si>
    <t>INFORME DE VERIFICACIÓN DE REQUISITOS HABILITANTES JURÍDICOS</t>
  </si>
  <si>
    <t>PRELIMINAR</t>
  </si>
  <si>
    <t>OBJETO</t>
  </si>
  <si>
    <t xml:space="preserve">REALIZAR LA FASE DE DIAGNÓSTICO DEL PLAN ESPECIAL DE MANEJO Y PROTECCIÓN DEL PRIMER CONJUNTO PRIORIZADO DE LOCOMOTORAS A VAPOR DECLARADAS BIEN DE INTERÉS CULTURAL DE ÁMBITO NACIONAL, UBICADAS EN OCHO MUNICIPIOS DE COLOMBIA
</t>
  </si>
  <si>
    <t>MODALIDAD DE SELECCIÓN</t>
  </si>
  <si>
    <t xml:space="preserve">CONCURSO DE MERITOS ABIERTO </t>
  </si>
  <si>
    <r>
      <rPr>
        <b/>
        <sz val="10"/>
        <rFont val="Arial"/>
        <family val="2"/>
      </rPr>
      <t>PRESUPUESTO OFICIAL</t>
    </r>
    <r>
      <rPr>
        <sz val="10"/>
        <rFont val="Arial"/>
        <family val="2"/>
      </rPr>
      <t xml:space="preserve">: </t>
    </r>
  </si>
  <si>
    <t>FECHA DE CIERRE</t>
  </si>
  <si>
    <t>8 DE JULIO DE 2024 09:00 a.m.,</t>
  </si>
  <si>
    <t>NOMBRE DEL PROPONENTE</t>
  </si>
  <si>
    <t>LPC LOGISTICA PARA COLOMBIA SAS</t>
  </si>
  <si>
    <t>NIT</t>
  </si>
  <si>
    <t>900.205.880-0</t>
  </si>
  <si>
    <t>USUARIO SECOP II</t>
  </si>
  <si>
    <t xml:space="preserve">LPC LOGISTICA </t>
  </si>
  <si>
    <t>FECHA Y HORA  DE ENTREGA</t>
  </si>
  <si>
    <t>REQUISITOS JURÍDICOS - CONTENIDO SOBRE 1</t>
  </si>
  <si>
    <t>CUMPLE/NO CUMPLE</t>
  </si>
  <si>
    <t>ARCHIVO/FOLIOS</t>
  </si>
  <si>
    <t>OBSERVACIÓN</t>
  </si>
  <si>
    <t xml:space="preserve">
3.1.1	Carta de Presentación de la propuesta (FORMATO N°. 1)
</t>
  </si>
  <si>
    <t>CUMPLE</t>
  </si>
  <si>
    <t xml:space="preserve">Presenta el Anexo 1 debiadmente firmado por la señora LADY ANDREA PARRA CLAVIJO con CC No. 52.729.785, en calidad representante legal del proponente </t>
  </si>
  <si>
    <t>3.1.2 Cédula de ciudadanía del Proponente o Representante legal</t>
  </si>
  <si>
    <t xml:space="preserve">Presenta documento de la señora LADY ANDREA PARRA CLAVIJO con CC No. 52.729.785, en calidad representante legal del proponente </t>
  </si>
  <si>
    <t>PRESENTA</t>
  </si>
  <si>
    <t>3.1.3 Documento de Constitución del Consorcio o Unión Temporal</t>
  </si>
  <si>
    <t>NO APLICA</t>
  </si>
  <si>
    <t>NO PRESENTA</t>
  </si>
  <si>
    <t>3.1.4 Certificados de Existencia y Representación Legal o inscripción en el registro mercantil (Expedido con un máximo de 30 días calendario anteriores al cierre del proceso)</t>
  </si>
  <si>
    <t>Fecha Expedición: 2 de mayo de 2024 Hora: 19:18:43
Fecha de renovación: 20 de marzo de 2024
Vigencia: La persona jurídica no se encuentra disuelta y su duración es indefinida.</t>
  </si>
  <si>
    <t>NO</t>
  </si>
  <si>
    <t>CONSULTA WEB</t>
  </si>
  <si>
    <t>3.1.5 Objeto Social</t>
  </si>
  <si>
    <r>
      <t xml:space="preserve">OBJETO SOCIAL: "(…) </t>
    </r>
    <r>
      <rPr>
        <i/>
        <sz val="9"/>
        <color rgb="FF000000"/>
        <rFont val="Arial"/>
        <family val="2"/>
      </rPr>
      <t>Brindar un sistema integral de logística basado en un conjunto de métodos relativos a la organización de eventos...en general, realizar todo tipo de actos o
negocios jurídicos</t>
    </r>
    <r>
      <rPr>
        <sz val="9"/>
        <color indexed="8"/>
        <rFont val="Arial"/>
        <family val="2"/>
      </rPr>
      <t xml:space="preserve"> (…)"</t>
    </r>
  </si>
  <si>
    <t>3.1.6 Autorización de la Junta Directiva u Órgano Social Competente</t>
  </si>
  <si>
    <t>"El representante legal puede celebrar o ejecutar todos los actos o contratos comprendidos en el objeto social o que se relacionen directamente con la existencia y funcionamiento de la sociedad."</t>
  </si>
  <si>
    <t>NO REQUIERE</t>
  </si>
  <si>
    <t>3.1.7 Registro Único de Proponentes (Expedido con un máximo de 30 días calendario anteriores al cierre del proceso)</t>
  </si>
  <si>
    <t xml:space="preserve">Fecha de expedición: 2 DE MAYO DE 2024    HORA 19:18:43
Fecha de renovación: 2024/04/02
</t>
  </si>
  <si>
    <t>HABILITADO</t>
  </si>
  <si>
    <t>3.1.8 Garantía de Seriedad de la Propuesta</t>
  </si>
  <si>
    <t>"11-44-101218396.pdf" Folio 1</t>
  </si>
  <si>
    <t>Aseguradora: SEGUROS DEL ESTADO S.A.
# de Póliza: 11-44-101218396 de fecha: 5/02/2024
Certificado / Anexo: 0
Valor Asegurado: $319.555.032
Vigencia: Hasta el 6/5/2024
Se anexa consulta de verificación
 https://consultapoliza.segurosdelestado.com/ConsultaPoliza/</t>
  </si>
  <si>
    <t>NO HABILITADO</t>
  </si>
  <si>
    <t>3.1.8	Certificación de pagos de seguridad social y aportes parafiscales persona jurídica o persona natural (FORMATO N° 3).</t>
  </si>
  <si>
    <t xml:space="preserve">Presenta Formato debiadmente firmado por la señora LADY ANDREA PARRA CLAVIJO con CC No. 52.729.785, en calidad representante legal del proponente </t>
  </si>
  <si>
    <t xml:space="preserve">3.1.9	Declaración juramentada de pagos correspondientes a los sistemas de seguridad social y aportes parafiscales persona natural (FORMATO No. 3B, 3C y 3D). </t>
  </si>
  <si>
    <t>3.1.10	Compromiso Anticorrupción y origen licito de los recursos (FORMATO No. 4)</t>
  </si>
  <si>
    <t xml:space="preserve">3.1.11	Certificaciones expedidas por los Entes de Control y medidas Correctivas.
</t>
  </si>
  <si>
    <t>Se realizaron las consultas correspondientes para la persona jurídica y representante legal. (se anexan al informe)</t>
  </si>
  <si>
    <t xml:space="preserve">3.1.12. Consulta registro de deudores alimentarios morosos – REDAM </t>
  </si>
  <si>
    <t>Adjunta REDAM, el(la) ciudadano(a) con número de identificación CC 52729785 NO SE ENCUENTRA INSCRITO EN EL REGISTRO DE DEUDORES ALIMENTARIOS MOROSOS</t>
  </si>
  <si>
    <t>3.1.12 Registro De Deudores Alimentarios Morosos, Identificado Con La Sigla REDAM</t>
  </si>
  <si>
    <t>3.1.13	FORMATO No. 5.  CERTIFICADO NO INHABILIDADES E INCOPATIBILIDADES y FORMATO No. 6 CERTIFICADO DE NO ESTAR INCURSO EN LISTAS NACIONALES O INTERNACIONALES DE LAVADO DE ACTIVOS</t>
  </si>
  <si>
    <t>Aseguradora: SEGUROS DEL ESTADO S.A.
# de Póliza: 21-44-101440517 de fecha: 06/05/2024
Certificado / Anexo: 0
Valor Asegurado: $44.000.000
Vigencia: Hasta del 07/05/2024 al 23/09/2024
Se anexa consulta de verificación
https://consultapoliza.segurosdelestado.com/ConsultaPoliza/</t>
  </si>
  <si>
    <t>INHABILIDADES</t>
  </si>
  <si>
    <t>No estar incursos en ninguna de las circunstancias de inhabilidad, incompatibilidad, conflicto de interés o prohibición para contratar previstas en la Constitución y en la ley (Artículo 4 del Acto Legislativo 01 de 2009, que modificó el artículo 122 de la Constitución Política de Colombia: Condena patromonio del estado) Artículos 8º y 9º de la Ley 80 de 1993 (incluye modificaciones Art. 18 de la Ley 1150 de 2007 y Artículos 1, 2, 4 , 5, 27, Parágrafo 2 articulo 84 , artículo 90 de la ley 1474 del 2011)</t>
  </si>
  <si>
    <t>El proponente y sus integrantes declaran en el Formato 1 no hallarse incursos en causal de inhabilidad, incompatibilidad o conflicto de interés y la entidad no tiene conocimiento de la existencia de situaciones que hagan incurrir al proponente o sus integrantes en alguna de ellas. No registra multas, sanciones, inhabilidades en el RUP.</t>
  </si>
  <si>
    <t>VERIFICACION CAUSALES DE RECHAZO JURIDICAS</t>
  </si>
  <si>
    <t>LA OFERTA NO ESTÁ INCURSA EN LAS CAUSALES DE RECHAZO (NUMERAL 6.4)</t>
  </si>
  <si>
    <t>CAUSAL DE RECHAZO</t>
  </si>
  <si>
    <t>RESULTADO DE LA EVALUACIÓN</t>
  </si>
  <si>
    <r>
      <t xml:space="preserve">
</t>
    </r>
    <r>
      <rPr>
        <sz val="10"/>
        <rFont val="Arial"/>
        <family val="2"/>
      </rPr>
      <t>Elaboró:</t>
    </r>
    <r>
      <rPr>
        <b/>
        <sz val="10"/>
        <rFont val="Arial"/>
        <family val="2"/>
      </rPr>
      <t xml:space="preserve">EXCINJAHUER LAVERDE TIJARO
</t>
    </r>
    <r>
      <rPr>
        <sz val="10"/>
        <rFont val="Arial"/>
        <family val="2"/>
      </rPr>
      <t>Abogado Grupo de Contratos y Convenios</t>
    </r>
  </si>
  <si>
    <t xml:space="preserve">
Reviso: Carmenza Duran Alfonso 
Abogada Grupo de Contratos y Convenios</t>
  </si>
  <si>
    <r>
      <rPr>
        <sz val="10"/>
        <rFont val="Arial"/>
        <family val="2"/>
      </rPr>
      <t xml:space="preserve">Aprobó: </t>
    </r>
    <r>
      <rPr>
        <b/>
        <sz val="10"/>
        <rFont val="Arial"/>
        <family val="2"/>
      </rPr>
      <t xml:space="preserve">JENNY CAROLINA VELANDIA MARTÍNEZ
</t>
    </r>
    <r>
      <rPr>
        <sz val="10"/>
        <rFont val="Arial"/>
        <family val="2"/>
      </rPr>
      <t>Coordinadora del Grupo de Contratos y Convenios</t>
    </r>
    <r>
      <rPr>
        <b/>
        <sz val="10"/>
        <rFont val="Arial"/>
        <family val="2"/>
      </rPr>
      <t xml:space="preserve">	</t>
    </r>
  </si>
  <si>
    <t>REGISTRO DE INFORMACIÓN DE OFERTAS RECIBIDAS</t>
  </si>
  <si>
    <t xml:space="preserve">PROCESO No: </t>
  </si>
  <si>
    <t>MC-SA-MC-0001-2026</t>
  </si>
  <si>
    <t>MODALIDAD</t>
  </si>
  <si>
    <t>SELECCIÓN ABREVIADA DE MENOR CUANTÍA</t>
  </si>
  <si>
    <t xml:space="preserve">OBJETO: </t>
  </si>
  <si>
    <t xml:space="preserve">Realizar las obras de reparaciones locativas del inmueble Casa Museo Guillermo León Valencia de Popayán - Cauca, ubicado en el centro histórico declarado bien de interés cultural del ámbito nacional			</t>
  </si>
  <si>
    <t>PRESUPUESTO OFICIAL DEL PROCESO</t>
  </si>
  <si>
    <t>DEPENDENCIA SOLICITANTE</t>
  </si>
  <si>
    <t>DIRECCIÓN DE PATRIMONIO Y MEMORIA</t>
  </si>
  <si>
    <t>HORA</t>
  </si>
  <si>
    <t>AM</t>
  </si>
  <si>
    <t>NOMBRE DE PROPONENTE</t>
  </si>
  <si>
    <t>NATURALEZA JURIDICA</t>
  </si>
  <si>
    <t>INTEGRANTES</t>
  </si>
  <si>
    <t xml:space="preserve">REPRESENTANTES LEGALES </t>
  </si>
  <si>
    <t>SOCIOS</t>
  </si>
  <si>
    <t>LOTES OFERTADOS</t>
  </si>
  <si>
    <t>CONSORCIO MANTENIMIENTOS</t>
  </si>
  <si>
    <t>CONSORCIO</t>
  </si>
  <si>
    <t>JUAN PABLO DORADO MARTINEZ (20%)
DORADO ASOCIADOS (80.00%)</t>
  </si>
  <si>
    <t>R.L. Juan Pablo Dorado M C.C. 10.135.629
R.LAndrés Dorado Martínez C.C. 10.016.767</t>
  </si>
  <si>
    <t>2.- DORADO ASOCIADOS
Juan Pablo Dorado M
Andrés Dorado Martínez</t>
  </si>
  <si>
    <t>GRUPO INARCO SAS</t>
  </si>
  <si>
    <t>JURIDICO</t>
  </si>
  <si>
    <t>MARIO DE JESUS SALAZAR</t>
  </si>
  <si>
    <t>MARIO DE JESUS SALAZAR C.C 19499723</t>
  </si>
  <si>
    <t>MARIO DE JESUS SALAZAR
JOSE IGNACIO VASQUEZ PLAZAS</t>
  </si>
  <si>
    <t>CONSORCIO VENTURA &amp; CO.</t>
  </si>
  <si>
    <t>MARIA JOSE HERRERA GUZMAN (50%)
VENTURA &amp; CO. SAS (50%)</t>
  </si>
  <si>
    <t>1.-R.L. MARIA JOSE HERRERA GUZMAN - 52.452.955
2.- R.L. MARIA JOSE HERRERA GUZMAN</t>
  </si>
  <si>
    <t>2-MARIA JOSE HERRERA GUZMAN C.C. 52.452.955
MANUEL ORJUELA CARRERO C.C. 1026251053
ALTAVISTA CONSTRUCTION GROUP SAS C.C. 901.340.813-8</t>
  </si>
  <si>
    <t>ID SAS</t>
  </si>
  <si>
    <t>LUIS FERNANDO SALGADO ARENAS</t>
  </si>
  <si>
    <t>R.L. LUIS FERNANDO SALGADO ARENAS C.C. Nro. 79274870</t>
  </si>
  <si>
    <t>CONSTRUSERVICIOS SAS</t>
  </si>
  <si>
    <t>CESAR AUGUSTO CRUZ CHACON</t>
  </si>
  <si>
    <t>R.L. CESAR AUGUSTO CRUZ CHACON C.C. 7160783</t>
  </si>
  <si>
    <t>CONSORCIO NVP</t>
  </si>
  <si>
    <t xml:space="preserve"> NÉSTOR VARGAS PEDROZA (50%)
NESTOR VARGAS PEDROZA ARQUITECTOS SAS (50%)</t>
  </si>
  <si>
    <t>R.L.NÉSTOR VARGAS PEDROZA</t>
  </si>
  <si>
    <t>2,- NÉSTOR VARGAS PEDROZA</t>
  </si>
  <si>
    <t>CONSORCIO PATRIMONIAL LEON VALENCIA</t>
  </si>
  <si>
    <t>INGESPACIOS HYL SAS (90%)
SEGUNDISALVO PARDO BARRETO (10%)</t>
  </si>
  <si>
    <t>R.L. HECTOR YEZID FORERO SUAREZ</t>
  </si>
  <si>
    <t>1.- INGESPACIOS HYL SAS
HECTOR YEZID
FORERO SUAREZ .C.C. 79.729.319
2.-SEGUNDISALVO PARDO BARRETO</t>
  </si>
  <si>
    <t>UNION TEMPORAL SCG OBRAS</t>
  </si>
  <si>
    <t>UNION TEMPORAL</t>
  </si>
  <si>
    <t>CONSTRUCTORA
GILLI S.A.S (90%)
INGENIERIA &amp;
CONSTRUCCION
GUTIERREZ  (10%)
S.A.S</t>
  </si>
  <si>
    <t>R.L. MARIA CRISTINA LOBO VARGAS C.C. 37.243.455
R.L. STEFANIA CERON GUTIERREZ C.C. 1.032.491.306</t>
  </si>
  <si>
    <t xml:space="preserve">1.- MARIA CRISTINA LOBO VARGAS C.C. 37.243.455
CESAR IVAN GIL SILVA C.C. 37.243.455
2.- STEFANIA CERON GUTIERREZ C.C. 1.032.491.306
RODRIGO HERNANDEZ MEJIA C.C. 79.287.821
</t>
  </si>
  <si>
    <t>CONSTRUCCIONES E INVERSIONES ESTELAR SAS</t>
  </si>
  <si>
    <t>NORMA PATRICIA LUNA HERNANDEZ</t>
  </si>
  <si>
    <t>Norma Patricia Luna Hernández 58%
Constructora Ingarcon Ltda 2%
Cristhian David Caballero Luna 1%
Laura Alejandra Yáñez López 39%</t>
  </si>
  <si>
    <t>CONSORCIO OBRAS Y SOLUCIONES DM</t>
  </si>
  <si>
    <t>DIEGO REINEL FERNANDEZ ORDOÑEZ (90.00%)
MAYORCA CONSTRUCCIONES SAS (10.00%)</t>
  </si>
  <si>
    <t>DIEGO REINEL FERNANDEZ ORDOÑEZ</t>
  </si>
  <si>
    <t>LAURA VALERIA RAMÍREZ FERNÁNDEZ 51% 
WEIMAR MAYORCA TORRES 44%
LUIS EDUARDO SEPÚLVEDA ESCOBAR 5%</t>
  </si>
  <si>
    <t>CONSORCIO C&amp;C</t>
  </si>
  <si>
    <t xml:space="preserve">CAMILO ERNESTO ROJAS TOVAR (90.00%)
C&amp;C INGENIERIA E INVERSIONES SAS (10.00%)
 </t>
  </si>
  <si>
    <t>CAMILO ERNESTO ROJAS TOVAR</t>
  </si>
  <si>
    <t>MARIA CAMILA RAMOS LOZANO 60%
CAMILO ERNESTO ROJAS TOVAR 40%</t>
  </si>
  <si>
    <t>ERJ INGENIERIA E INVERSIONES SAS</t>
  </si>
  <si>
    <t>ANA MARIA CARRILLO ALARCON</t>
  </si>
  <si>
    <t>ANA MARIA CARRILLO ALARCON 100%</t>
  </si>
  <si>
    <t>Fundacion Espeletia</t>
  </si>
  <si>
    <t>JOSE AGUSTIN CORTES HERRERA</t>
  </si>
  <si>
    <t>N/A</t>
  </si>
  <si>
    <t>JOSE RAUL GONZALEZ RIVERA</t>
  </si>
  <si>
    <t>PERSONA NATURAL</t>
  </si>
  <si>
    <t>UT CAMPEN MINCULTURA 2026</t>
  </si>
  <si>
    <t>CAMPING INGENIERIA SAS (49.50%)
JAVIER JOSE PEREIRA AREIZA (1.00%)
ENERGY CG COLOMBIA S.A.S (49.50%)</t>
  </si>
  <si>
    <t>BLANCA JANNETH CAMACHO AMAYA</t>
  </si>
  <si>
    <t>1. BLANCA JANNETH
CAMACHO AMAYA 98%
GUILLERMINA
CAMACHO AMAYA 2 %
3. DIEGO FERNANDO
RIVERA HERNANDEZ –
ENERGY CG COLOMBIA
SAS 45%
ALEXANDER ORTEGON
NARANJO – ENERGY CG
COLOMBIA SAS 5%
LIZETH JOHANNA
MELENDEZ RAMOS –
ENERGY CG COLOMBIA
SAS 5%
A&amp;T PROYECTOS E
INGENIERIA SAS –
ENERGY CG COLOMBIA
SAS 35%
EDUARDO ARIZA PEREZ
– ENERGY CG
COLOMBIA SAS 5%
JORGE ENRIQUE
RIVERA HERNANDEZ –
ENERGY CG COLOMBIA
SAS 5%</t>
  </si>
  <si>
    <t>ZILL</t>
  </si>
  <si>
    <t>DANIEL ANDRES TORO GONZALEZ</t>
  </si>
  <si>
    <t> Documentos tipo de licitación de obra pública para proyectos de infraestructura social</t>
  </si>
  <si>
    <t>A.	Que el Proponente o alguno de los integrantes del Proponente Plural esté incurso en causal de inhabilidad, incompatibilidad o prohibición previstas en la legislación para contratar.</t>
  </si>
  <si>
    <t>AIG SEGUROS COLOMBIA S.A.</t>
  </si>
  <si>
    <t>ALEXANDER OSPINA GARCÍA</t>
  </si>
  <si>
    <t>Abogado Grupo de Convenios y Contratos</t>
  </si>
  <si>
    <t>C.C.</t>
  </si>
  <si>
    <t>Documento Tipo de concurso de méritos para contratar la interventoría de obras públicas de infraestructura social; que agrupa los sectores de educación, salud, cultura, recreación y deporte. </t>
  </si>
  <si>
    <t xml:space="preserve">PERSONA NATURAL </t>
  </si>
  <si>
    <t xml:space="preserve">B.	Cuando una misma persona natural o jurídica, o integrante de un Proponente Plural presente o haga parte en más de una propuesta para el Proceso de Contratación.  </t>
  </si>
  <si>
    <t>ALLIANZ SEGUROS S.A</t>
  </si>
  <si>
    <t>Excinjahuer Laverde Tijaro</t>
  </si>
  <si>
    <t>NIT.</t>
  </si>
  <si>
    <t xml:space="preserve">PERSONA JURIDICA </t>
  </si>
  <si>
    <t>C.	Que la persona jurídica Proponente individual o integrante del Proponente Plural esté incursa en la situación descrita en el numeral 1 del artículo 38 de la Ley 1116 de 2006.</t>
  </si>
  <si>
    <t>ASEGURADORA SOLIDARIA DE COLOMBIA LTDA.</t>
  </si>
  <si>
    <t>GUILLERMO LONDOÑO RUIZ</t>
  </si>
  <si>
    <t>C.E.</t>
  </si>
  <si>
    <t>PERSONA JURÍDICA ENT ESTATAL</t>
  </si>
  <si>
    <t>D. Que el proponente no aclare, subsane o aporte documentos necesarios para cumplir un requisito habilitante o aportándolos no lo haga de forma correcta, en los términos establecidos en la sección 1.6.</t>
  </si>
  <si>
    <t>BBVA SEGUROS COLOMBIA S.A.</t>
  </si>
  <si>
    <t>EDWIN JESÚS GARCÍA MORA</t>
  </si>
  <si>
    <t>PASAPORTE</t>
  </si>
  <si>
    <t>E. Que la inscripción en el Registro Único de Proponentes (RUP) que realice el Proponente, por primera vez o cuando han cesado los efectos y debe volver a inscribirse, no esté en firme en la fecha prevista para el cierre del procedimiento de selección.</t>
  </si>
  <si>
    <t>BERKLEY INTERNACIONAL SEGUROS COLOMBIA S.A.</t>
  </si>
  <si>
    <t>JENNY CAROLINA VELANDÍA MARTINEZ</t>
  </si>
  <si>
    <t>Coordinadora  Grupo de Convenios y Contratos</t>
  </si>
  <si>
    <t xml:space="preserve">UNIÓN TEMPORAL </t>
  </si>
  <si>
    <t xml:space="preserve">F. Que el Proponente no acredite la presentación de la información para renovar el Registro Único de Proponentes (RUP), a más tardar el quinto día hábil del mes de abril de cada año, o en la fecha que establezca la ley o el reglamento, si fuera una distinta. </t>
  </si>
  <si>
    <t>CARDIF COLOMBIA SEGUROS GENERALES S.A.</t>
  </si>
  <si>
    <t>EDGAR HERNANDEZ ROMERO</t>
  </si>
  <si>
    <t xml:space="preserve">Coordinador  Grupo de Convenios y Contratos(E)  </t>
  </si>
  <si>
    <t>G. Que el Proponente aporte información inexacta sobre la cual pueda existir una posible falsedad en los términos de la sección 1.11.</t>
  </si>
  <si>
    <t>CHUBB SEGUROS COLOMBIA S.A.</t>
  </si>
  <si>
    <t>KATHERINE PEÑA</t>
  </si>
  <si>
    <t>H. Que el Proponente se encuentre inmerso en un conflicto de interés previsto en una norma de rango constitucional o legal o en la causal contemplada en el numeral 1.14 del Pliego de Condiciones.</t>
  </si>
  <si>
    <t>COMPAÑÍA ASEGURADORA DE FIANZAS S.A. CONFIANZA</t>
  </si>
  <si>
    <t xml:space="preserve">CARMENZA DURAN </t>
  </si>
  <si>
    <t>I. No entregar la Garantía de seriedad de la oferta junto con la propuesta.</t>
  </si>
  <si>
    <t>COMPAÑÍA MUNDIAL DE SEGUROS S.A.</t>
  </si>
  <si>
    <t>J. Que el objeto social del Proponente, en caso de ser persona jurídica o el de sus integrantes, tratándose de Proponentes Plurales, no le permita ejecutar el objeto del Contrato.</t>
  </si>
  <si>
    <t>GENERALI COLOMBIA SEGUROS GENERALES S.A.</t>
  </si>
  <si>
    <t>K. Que el valor total de la oferta o aquel revisado en la audiencia efectiva de adjudicación exceda el Presupuesto Oficial estimado para el Proceso de Contratación.</t>
  </si>
  <si>
    <t>GLOBAL SEGUROS DE VIDA S.A.</t>
  </si>
  <si>
    <t>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t>
  </si>
  <si>
    <t>GRUPO EMPRESARIAL BOLÍVAR SOCIEDADES BOLÍVAR S.A. (HOLDING)</t>
  </si>
  <si>
    <t xml:space="preserve">M. Que el Proponente adicione, suprima, cambie, o modifique los ítems, la descripción, las especificaciones, el detalle, las unidades o cantidades señaladas en el Formulario 1 – Formulario de Presupuesto Oficial, de acuerdo con lo exigido por la Entidad. </t>
  </si>
  <si>
    <t>JMALUCELLI TRAVELERS SEGUROS S.A.</t>
  </si>
  <si>
    <t xml:space="preserve">N. No ofrecer el valor de un precio unitario u ofrecerlo en cero (0) pesos. </t>
  </si>
  <si>
    <t>LA PREVISORA S.A. COMPAÑÍA DE SEGUROS</t>
  </si>
  <si>
    <t xml:space="preserve">O. Superar el valor unitario de alguno o algunos de los siguientes ítems ofrecidos con respecto al valor establecido para cada ítem del Presupuesto Oficial: </t>
  </si>
  <si>
    <t>LIBERTY SEGUROS S.A.</t>
  </si>
  <si>
    <t xml:space="preserve">P.	No discriminar en la oferta económica el porcentaje de AIU en la forma como lo establece el Pliego de Condiciones y el Formulario 1 – Formulario de Presupuesto Oficial. P.	No discriminar en la oferta económica el porcentaje de AIU en la forma como lo establece el Pliego de Condiciones y el Formulario 1 – Formulario de Presupuesto Oficial. </t>
  </si>
  <si>
    <t>MAPFRE SEGUROS GENERALES DE COLOMBIA S.A.</t>
  </si>
  <si>
    <t>Q. Ofrecer como AIU un porcentaje cuya sumatoria sea superior al establecido por la Entidad en el Formulario 1 – Formulario de Presupuesto Oficial.</t>
  </si>
  <si>
    <t>METLIFE COLOMBIA SEGUROS DE VIDA S.A.</t>
  </si>
  <si>
    <t>R. Cuando se presente la propuesta condicionada para la adjudicación del Contrato</t>
  </si>
  <si>
    <t>NACIONAL DE SEGUROS S.A.</t>
  </si>
  <si>
    <t>S.	Presentar la oferta extemporáneamente.</t>
  </si>
  <si>
    <t>PAN AMERICAN LIFE DE COLOMBIA COMPAÑÍA DE SEGUROS S.A.</t>
  </si>
  <si>
    <t>T.	No presentar oferta económica o entregar la información de la propuesta económica en el sobre que no corresponda.T.	No presentar oferta económica o entregar la información de la propuesta económica en el sobre que no corresponda.</t>
  </si>
  <si>
    <t>POSITIVA COMPAÑÍA DE SEGUROS S.A.</t>
  </si>
  <si>
    <t xml:space="preserve">U.	Presentar más de una oferta económica con valores distintos en el Sobre 2. U.	Presentar más de una oferta económica con valores distintos en el Sobre 2. </t>
  </si>
  <si>
    <t>QBE SEGUROS S.A.</t>
  </si>
  <si>
    <t xml:space="preserve">V.	Cuando se determine que el valor total de la oferta es artificialmente bajo, de acuerdo con lo establecido en la sección 4.1.3 </t>
  </si>
  <si>
    <t>SEGUREXPO DE COLOMBIA S.A.</t>
  </si>
  <si>
    <t>W. Cuando se presenten propuestas parciales y esta posibilidad no haya sido establecida en el Pliego de Condiciones.</t>
  </si>
  <si>
    <t>SEGUROS ALFA S.A - SEGUROS DE VIDA ALFA S.A.</t>
  </si>
  <si>
    <t>X.	No informar todos los contratos que el Proponente tenga en ejecución antes del cierre, necesarios para acreditar su capacidad residual conforme con la sección 3.10.</t>
  </si>
  <si>
    <t>SEGUROS COLPATRIA S.A.</t>
  </si>
  <si>
    <t>Y.	Ofrecer un plazo superior al señalado por la Entidad en el Anexo 1 – Anexo Técnico</t>
  </si>
  <si>
    <t>SEGUROS DEL ESTADO S.A.</t>
  </si>
  <si>
    <t>Z. 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Anexo 1 – Anexo Técnico.</t>
  </si>
  <si>
    <t>SEGUROS GENERALES SURAMERICANA S.A.</t>
  </si>
  <si>
    <r>
      <t>A.</t>
    </r>
    <r>
      <rPr>
        <sz val="7"/>
        <rFont val="Times New Roman"/>
        <family val="1"/>
      </rPr>
      <t xml:space="preserve">     </t>
    </r>
    <r>
      <rPr>
        <sz val="10"/>
        <rFont val="Arial"/>
        <family val="2"/>
      </rPr>
      <t>Las demás previstas en la ley.</t>
    </r>
  </si>
  <si>
    <t>ZURICH COLOMBIA SEGUROS S.A.</t>
  </si>
  <si>
    <t>A. Que el Proponente o alguno de los integrantes del Proponente Plural esté incurso en causal de inhabilidad, incompatibilidad o prohibición previstas en la legislación para contratar.
[Cuando en un mismo Proceso de Contratación se postulen oferentes en la situación descrita por los literales g) y h) del numeral 1 del artículo 8 de la Ley 80 de 1993, la Entidad solo admitirá la primera oferta presentada en el tiempo]</t>
  </si>
  <si>
    <t>LICITACIÓN PÚBLICA</t>
  </si>
  <si>
    <t>MiPyme</t>
  </si>
  <si>
    <t>B. Cuando una misma persona natural o jurídica, o integrante de un Proponente Plural, presente o haga parte en más de una propuesta para el Proceso de Contratación. /Cuando una misma persona natural o jurídica, o integrante de un Proponente Plural presente o haga parte en más de una propuesta para el mismo lote o grupo de este Proceso de Contratación.</t>
  </si>
  <si>
    <t> Documentos tipo de concurso de méritos para interventoría de obra pública de infraestructura social</t>
  </si>
  <si>
    <t>LICITACIÓN PÚBLICA DE OBRA</t>
  </si>
  <si>
    <t>Documentos tipo de licitación de obra pública de infraestructura social – versión 2</t>
  </si>
  <si>
    <t>empresas y emprendimientos de mujeres.</t>
  </si>
  <si>
    <r>
      <t>C.</t>
    </r>
    <r>
      <rPr>
        <sz val="7"/>
        <color rgb="FF000000"/>
        <rFont val="Times New Roman"/>
        <family val="1"/>
      </rPr>
      <t xml:space="preserve"> </t>
    </r>
    <r>
      <rPr>
        <sz val="10"/>
        <color rgb="FF000000"/>
        <rFont val="Arial"/>
        <family val="2"/>
      </rPr>
      <t>Que la persona jurídica Proponente individual o integrante del Proponente Plural esté incursa en la situación descrita en el numeral 1 del artículo 38 de la Ley 1116 de 2006.</t>
    </r>
  </si>
  <si>
    <t xml:space="preserve"> Documentos tipo de menor cuantía de obra pública de infraestructura social</t>
  </si>
  <si>
    <t>Emprendimiento y empresa de persona con discapacidad</t>
  </si>
  <si>
    <r>
      <rPr>
        <sz val="7"/>
        <color rgb="FF000000"/>
        <rFont val="Times New Roman"/>
        <family val="1"/>
      </rPr>
      <t xml:space="preserve">D.  </t>
    </r>
    <r>
      <rPr>
        <sz val="10"/>
        <color rgb="FF000000"/>
        <rFont val="Arial"/>
        <family val="2"/>
      </rPr>
      <t>Que el proponente no aclare, subsane o aporte documentos necesarios para cumplir un requisito habilitante o aportándolos no lo haga de forma correcta, en los términos establecidos en la sección 1.6.</t>
    </r>
  </si>
  <si>
    <t>MÍNIMA CUANTÍA</t>
  </si>
  <si>
    <t>Documentos tipo para procesos de mínima cuantía de obra pública de infraestructura social</t>
  </si>
  <si>
    <t>E. Que la inscripción en el Registro Único de Proponentes (RUP) que realice el Proponente por primera vez o cuando han cesado los efectos y debe volver a inscribirse, no esté en firme en la fecha prevista para el cierre del Proceso de Contratación.</t>
  </si>
  <si>
    <t>F. Que el Proponente no acredite la presentación de la información para renovar el Registro Único de Proponentes (RUP) dentro del término previsto en la normativa vigente.</t>
  </si>
  <si>
    <t>JENNY ANDREA ROCHA</t>
  </si>
  <si>
    <t>G.	Que el Proponente aporte información inexacta sobre la cual pueda existir una posible falsedad en los términos de la sección 1.11 del Pliego de Condiciones.</t>
  </si>
  <si>
    <t>Coordinador  Grupo de Convenios y Contratos</t>
  </si>
  <si>
    <t>H.Que el Proponente se encuentre inmerso en un Conflicto de Interés previsto en una norma de rango constitucional o legal o en la causal contenida en el numeral 1.14 del Pliego de Condiciones.</t>
  </si>
  <si>
    <t>J. No entregar la Garantía de seriedad de la oferta junto con la propuesta.</t>
  </si>
  <si>
    <t>LEONARDO CARRILLO TORRES</t>
  </si>
  <si>
    <t>K.	Que el objeto social del Proponente, en caso de que se trate de una persona jurídica, o el de sus integrantes, tratándose de Proponentes Plurales, no le permita ejecutar el objeto del contrato.</t>
  </si>
  <si>
    <t>OTTO GABRIEL FORERO</t>
  </si>
  <si>
    <t xml:space="preserve">L. Que el valor total de la oferta o aquel revisado en la auddiencia efectiva de adjudicación exceda el Presupuesto Oficial estimado para el Proceso de Contratación. [o para el lote, la etapa o el grupo frente al que presentó oferta] y no se subsane ese defecto. </t>
  </si>
  <si>
    <t>RICARDO MOLINA</t>
  </si>
  <si>
    <t>M.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t>
  </si>
  <si>
    <t>YULY ANDREA LEON</t>
  </si>
  <si>
    <t xml:space="preserve">N. Que el Proponente adicione, suprima, cambie, o modifique los ítems, la descripción, las especificaciones, el detalle, las unidades o cantidades señaladas en el Formulario 1 – Formulario de Presupuesto Oficial, de acuerdo con lo exigido por la Entidad. </t>
  </si>
  <si>
    <t xml:space="preserve">O. No ofrecer el valor de un precio unitario u ofrecerlo en cero (0) pesos. </t>
  </si>
  <si>
    <t>P. Superar el valor unitario de alguno o algunos de los siguientes ítems ofrecidos con respecto al valor establecido para cada ítem del Presupuesto Oficial</t>
  </si>
  <si>
    <t xml:space="preserve">Q. No discriminar en la oferta económica el porcentaje de AIU en la forma como lo establece el Pliego de Condiciones y el Formulario 1 – Formulario de Presupuesto Oficial. </t>
  </si>
  <si>
    <t>R.Ofrecer como AIU un porcentaje cuya sumatoria sea superior al establecido por la Entidad en el Formulario 1 – Formulario de Presupuesto Oficial.</t>
  </si>
  <si>
    <t>S. Cuando se presente la propuesta condicionada para la adjudicación del Contrato.</t>
  </si>
  <si>
    <t>T. Presentar la oferta extemporáneamente.</t>
  </si>
  <si>
    <t>U. No presentar oferta económica o entregar la información de la propuesta económica en el sobre que no corresponda.</t>
  </si>
  <si>
    <t>V. Presentar más de una oferta económica con valores distintos en el Sobre 2 / Presentar más de una oferta económica con valores distintos para el mismo lote o grupo]</t>
  </si>
  <si>
    <t xml:space="preserve">W. Cuando se determine que el valor total de la oferta es artificialmente bajo, de acuerdo con lo establecido en la sección 4.1.3 </t>
  </si>
  <si>
    <t>X.Cuando se presenten propuestas parciales y esta posibilidad no haya sido establecida en el Pliego de Condiciones.</t>
  </si>
  <si>
    <t>Y. No informar todos los contratos que el Proponente tenga en ejecución antes del cierre, necesarios para acreditar su capacidad residual conforme con la sección 3.10.</t>
  </si>
  <si>
    <r>
      <t>Z.</t>
    </r>
    <r>
      <rPr>
        <sz val="7"/>
        <color rgb="FF000000"/>
        <rFont val="Times New Roman"/>
        <family val="1"/>
      </rPr>
      <t xml:space="preserve">     </t>
    </r>
    <r>
      <rPr>
        <sz val="10"/>
        <color rgb="FF000000"/>
        <rFont val="Arial"/>
        <family val="2"/>
      </rPr>
      <t>Ofrecer un plazo superior al señalado por la Entidad en el Anexo 1 – Anexo Técnico.</t>
    </r>
  </si>
  <si>
    <r>
      <t>AA.</t>
    </r>
    <r>
      <rPr>
        <sz val="7"/>
        <color rgb="FF000000"/>
        <rFont val="Times New Roman"/>
        <family val="1"/>
      </rPr>
      <t xml:space="preserve">     </t>
    </r>
    <r>
      <rPr>
        <sz val="10"/>
        <color rgb="FF000000"/>
        <rFont val="Arial"/>
        <family val="2"/>
      </rPr>
      <t>Ofrecer condiciones particulares del proyecto de inferior calidad, personal profesional sin los requisitos mínimos; actividades por ejecutar y su alcance, forma de pago, obras provisionales, permisos, licencias y autorizaciones, notas técnicas específicas, y documentos técnicos adicionales, en condiciones diferentes a las establecidas por la Entidad en el Anexo 1 – Anexo Técnico.</t>
    </r>
  </si>
  <si>
    <t xml:space="preserve">BB.Cuando el que presenta oferta o alguno de los miembros del Proponente Plural no acredita la condición de Mipyme y, en consecuencia, no entrega el RUP vigente y en firme al momento de su presentación, y no subsana su entrega, en los términos del numeral 1.6.  </t>
  </si>
  <si>
    <t xml:space="preserve">
CC.	Las demás previstas en la ley.</t>
  </si>
  <si>
    <t>DESIGNACIÓN DEL COMITÉ EVALUADOR</t>
  </si>
  <si>
    <t>PROCESO</t>
  </si>
  <si>
    <t>OBJETO:</t>
  </si>
  <si>
    <r>
      <rPr>
        <b/>
        <sz val="14"/>
        <rFont val="Work Sans"/>
        <family val="3"/>
        <charset val="1"/>
      </rPr>
      <t>PRESUPUESTO OFICIAL</t>
    </r>
    <r>
      <rPr>
        <sz val="14"/>
        <rFont val="Work Sans"/>
        <family val="3"/>
        <charset val="1"/>
      </rPr>
      <t xml:space="preserve">: </t>
    </r>
  </si>
  <si>
    <r>
      <rPr>
        <b/>
        <sz val="14"/>
        <rFont val="Work Sans"/>
      </rPr>
      <t>LUISA FERNANDA TRUJILLO BERNAL</t>
    </r>
    <r>
      <rPr>
        <sz val="14"/>
        <rFont val="Work Sans"/>
      </rPr>
      <t>,</t>
    </r>
    <r>
      <rPr>
        <b/>
        <sz val="14"/>
        <rFont val="Work Sans"/>
      </rPr>
      <t xml:space="preserve"> </t>
    </r>
    <r>
      <rPr>
        <sz val="14"/>
        <rFont val="Work Sans"/>
      </rPr>
      <t xml:space="preserve">mayor de edad y vecina de Bogotá, identificada con cédula de ciudadanía N°. 43.996.509, en su condición de Secretaria General, nombrada mediante Decreto N°. 1963 del 15 de noviembre de 2023 y posesionada mediante acta N°. 224 del 20 de noviembre de 2023, obrando en nombre y representación del </t>
    </r>
    <r>
      <rPr>
        <b/>
        <sz val="14"/>
        <rFont val="Work Sans"/>
      </rPr>
      <t>MINISTERIO DE LAS CULTURA, LAS ARTES Y LOS SABERES</t>
    </r>
    <r>
      <rPr>
        <sz val="14"/>
        <rFont val="Work Sans"/>
      </rPr>
      <t xml:space="preserve"> con NIT. 830.034.348-5, facultada para contratar de conformidad con las Leyes 80 de 1993 y 1150 de 2007 y sus normas reglamentarias y complementarias, y especialmente las delegadas mediante Resolución número 1851 del 21 de junio de 2019, designa el comité evaluador así:</t>
    </r>
  </si>
  <si>
    <t>1. Conformación del Comité</t>
  </si>
  <si>
    <t>NOMBRE</t>
  </si>
  <si>
    <t>CARGO</t>
  </si>
  <si>
    <t>Para la verificación de requisitos habilitantes de orden jurídico</t>
  </si>
  <si>
    <t>Para la verificación de requisitos habilitantes de orden financiero</t>
  </si>
  <si>
    <t>Para la verificación de requisitos habilitantes y de calificación técnicos y económicos</t>
  </si>
  <si>
    <t>2. PROPUESTAS PRESENTADAS</t>
  </si>
  <si>
    <t>#</t>
  </si>
  <si>
    <t>PROPONENTE</t>
  </si>
  <si>
    <t>CHUBB DE COLOMBIA COMPAÑÍA DE SEGUROS S.A.</t>
  </si>
  <si>
    <t>COMPAÑÍA ASEGURADORA DE FIANZAS S.A., CONFIANZA / CONFIANZA S.A.</t>
  </si>
  <si>
    <r>
      <t xml:space="preserve">1. El comité evaluador debe realizar su labor de manera objetiva, ciñéndose exclusivamente a las reglas contenidas en el pliego de condiciones.
2. Los miembros del comité evaluador están sujetos al régimen de inhabilidades e incompatibilidades y conflicto de interés.
3. Los análisis de verificación de requisitos habilitantes y de calificación </t>
    </r>
    <r>
      <rPr>
        <sz val="14"/>
        <color indexed="10"/>
        <rFont val="Work Sans"/>
      </rPr>
      <t xml:space="preserve"> </t>
    </r>
    <r>
      <rPr>
        <sz val="14"/>
        <rFont val="Work Sans"/>
      </rPr>
      <t xml:space="preserve">deben ser entregados en el grupo de contratos y convenios, a mas tardar el </t>
    </r>
    <r>
      <rPr>
        <sz val="14"/>
        <color rgb="FFFF0000"/>
        <rFont val="Work Sans"/>
      </rPr>
      <t xml:space="preserve"> XXXXXXXXXXX a las XXX</t>
    </r>
    <r>
      <rPr>
        <sz val="14"/>
        <rFont val="Work Sans"/>
      </rPr>
      <t xml:space="preserve"> con el fin de dar cumplimiento al cronograma del proceso fijado en el pliego de condiciones electrónico.
4. Las ofertas se pueden descargar en el SECOP II.</t>
    </r>
  </si>
  <si>
    <t>COMPAÑÍA DE SEGUROS BOLÍVAR S.A.</t>
  </si>
  <si>
    <t xml:space="preserve">COMPAÑÍA MUNDIAL DE SEGUROS S.A. </t>
  </si>
  <si>
    <t xml:space="preserve">CÓNDOR S.A. COMPAÑÍA DE SEGUROS GENERALES </t>
  </si>
  <si>
    <t>LUISA FERNANDA TRUJILLO BERNAL</t>
  </si>
  <si>
    <t>Secretaria General</t>
  </si>
  <si>
    <t>ECO SEGUROS S.A.</t>
  </si>
  <si>
    <t>Aprobó:</t>
  </si>
  <si>
    <t>GENERALI COLOMBIA-SEGUROS GENERALES S.A</t>
  </si>
  <si>
    <t>LA EQUIDAD SEGUROS GENERALES ORGANISMO COOPERATIVO / LA EQUIDAD</t>
  </si>
  <si>
    <t>Revisó:</t>
  </si>
  <si>
    <t>LIBERTY SEGUROS S.A., / LIBERTY SEGUROS / LIBERTY</t>
  </si>
  <si>
    <t xml:space="preserve">Proyectó: </t>
  </si>
  <si>
    <t>METLIFE COLOMBIA S.A</t>
  </si>
  <si>
    <t>POSITIVA  COMPAÑÍA DE SEGUROS S.A.</t>
  </si>
  <si>
    <t>QBE SEGUROS S.A. / QBE COLOMBIA / QBE SEGUROS</t>
  </si>
  <si>
    <t>ROYAL &amp; SUN ALLIANCE SEGUROS (COLOMBIA) S.A. / RSA</t>
  </si>
  <si>
    <t>SEGUREXPO DE COLOMBIA S.A. ASEGURADORA DE CRÉDITO Y DEL COMERCIO EXTERIOR</t>
  </si>
  <si>
    <t>SEGUROS ALFA S.A.</t>
  </si>
  <si>
    <t>SEGUROS COMERCIALES BOLÍVAR S.A.</t>
  </si>
  <si>
    <t>SKANDIA COMPAÑÍA DE SEGUROS DE VIDA S.A.</t>
  </si>
  <si>
    <t>LOTE</t>
  </si>
  <si>
    <t>PTO</t>
  </si>
  <si>
    <t>LOTE 1</t>
  </si>
  <si>
    <t>LOTE 2</t>
  </si>
  <si>
    <t>SELECCIONE</t>
  </si>
  <si>
    <t>LOTES 1 Y 2</t>
  </si>
  <si>
    <t>FECHA DE EVALUACIÓN</t>
  </si>
  <si>
    <t xml:space="preserve">INFORME DE VERIFICACIÓN DE REQUISITOS HABILITANTES JURÍDICOS </t>
  </si>
  <si>
    <t>CONSOLIDADO INFORME DE VERIFICACIÓN REQUISITOS HABILITANTES JURÍDICOS</t>
  </si>
  <si>
    <t>N° DE PROPUESTA</t>
  </si>
  <si>
    <t>LOTES A LOS QUE OFERTA</t>
  </si>
  <si>
    <t>RESULTADO</t>
  </si>
  <si>
    <r>
      <t xml:space="preserve">
</t>
    </r>
    <r>
      <rPr>
        <b/>
        <sz val="10"/>
        <rFont val="Arial"/>
        <family val="2"/>
      </rPr>
      <t>Proyectó:</t>
    </r>
    <r>
      <rPr>
        <b/>
        <sz val="10"/>
        <color rgb="FFC00000"/>
        <rFont val="Arial"/>
        <family val="2"/>
      </rPr>
      <t xml:space="preserve"> XXXX</t>
    </r>
    <r>
      <rPr>
        <b/>
        <sz val="10"/>
        <rFont val="Arial"/>
        <family val="2"/>
      </rPr>
      <t xml:space="preserve">
Abogado Grupo de Contratos y Convenios</t>
    </r>
  </si>
  <si>
    <r>
      <t xml:space="preserve">
Reviso: </t>
    </r>
    <r>
      <rPr>
        <b/>
        <sz val="10"/>
        <color rgb="FFC00000"/>
        <rFont val="Arial"/>
        <family val="2"/>
      </rPr>
      <t xml:space="preserve">Ricardo Molina </t>
    </r>
    <r>
      <rPr>
        <b/>
        <sz val="10"/>
        <rFont val="Arial"/>
        <family val="2"/>
      </rPr>
      <t xml:space="preserve">
Abogado Grupo de Contratos y Convenios</t>
    </r>
  </si>
  <si>
    <t>ANÁLISIS DE REQUISITOS JURÍDICOS</t>
  </si>
  <si>
    <t>FECHA DEL INFORME</t>
  </si>
  <si>
    <t>NÚMERO DEL PROCESO DE SELECCIÓN (REFERENCIA SECOP)</t>
  </si>
  <si>
    <t xml:space="preserve">VALOR TOTAL PRESUPUESTO OFICIAL </t>
  </si>
  <si>
    <t>DOCUMENTOS TIPO APLICABLES</t>
  </si>
  <si>
    <t>SI</t>
  </si>
  <si>
    <t xml:space="preserve">ADJUDICACIÓN POR LOTES </t>
  </si>
  <si>
    <t>LOTES A LOS QUE SE PRESENTA</t>
  </si>
  <si>
    <t>NUMERO Y NOMBRE DEL PROPONENTE</t>
  </si>
  <si>
    <t>NATURALEZA JURÍDICA</t>
  </si>
  <si>
    <t>ORIGEN</t>
  </si>
  <si>
    <t>IDENTIFICACIÓN</t>
  </si>
  <si>
    <t xml:space="preserve">Clase </t>
  </si>
  <si>
    <t>No.</t>
  </si>
  <si>
    <t xml:space="preserve">REPRESENTANTE LEGAL DEL PROPONENTE P JURÍDICA </t>
  </si>
  <si>
    <t>EL PROPONENTE ACREDITA ALGUNA CONDICIÓN PARA CRITERIOS DIFERENCIALES</t>
  </si>
  <si>
    <t>EMPRESAS Y EMPRENDIMIENTOS DE MUJERES</t>
  </si>
  <si>
    <t>EMPRENDIMIENTOS Y EMPRESAS DE PERSONAS CON DISCAPACIDAD</t>
  </si>
  <si>
    <t>FECHA Y HORA  DE ENTREGA DE LA OFERTA</t>
  </si>
  <si>
    <t>CANTIDAD DE LOTES A LOS QUE PRESENTA OFERTA</t>
  </si>
  <si>
    <t xml:space="preserve">VALOR DEL PTO DE LOS LOTES OFERTADOS PARA VERIFICACIÓN DE LA PÓLIZA DE SERIEDAD DE LA OFERTA </t>
  </si>
  <si>
    <t>VERIFICACIÓN CUMPLIMIENTO REQUISITOS JURÍDICOS - CONTENIDO SOBRE 1</t>
  </si>
  <si>
    <t>REQUISITO- NUMERAL DOCUMENTO BASE</t>
  </si>
  <si>
    <t>CAPÍTULO II- ELABORACIÓN Y PRESENTACIÓN DE LA OFERTA</t>
  </si>
  <si>
    <r>
      <rPr>
        <b/>
        <sz val="10"/>
        <rFont val="Arial"/>
        <family val="2"/>
      </rPr>
      <t xml:space="preserve">2.1 </t>
    </r>
    <r>
      <rPr>
        <sz val="10"/>
        <rFont val="Arial"/>
        <family val="2"/>
      </rPr>
      <t xml:space="preserve">El Proponente presenta el Formato 1 – Carta de Presentación de la Oferta,  firmado por la persona natural o por el representante legal del Proponente individual o Plural, o por el apoderado. 
</t>
    </r>
  </si>
  <si>
    <t>2.1 Quien suscribe la oferta y La persona natural (Proponente individual o integrante de un Proponente Plural) que pretenda participar en el presente proceso, debe acreditar que posee título como arquitecto o ingeniero en la respectiva rama de la ingeniería, para lo cual adjuntará copia de la tarjeta profesional y certificado de vigencia de la matrícula profesional expedida por la autoridad competente, vigente a la fecha de cierre de este procedimiento de selección. El requisito de la tarjeta profesional se puede suplir con el registro de que trata el artículo 18 del Decreto-Ley 2106 de 2019.</t>
  </si>
  <si>
    <r>
      <rPr>
        <b/>
        <sz val="10"/>
        <rFont val="Arial"/>
        <family val="2"/>
      </rPr>
      <t xml:space="preserve">2.2 </t>
    </r>
    <r>
      <rPr>
        <sz val="10"/>
        <rFont val="Arial"/>
        <family val="2"/>
      </rPr>
      <t xml:space="preserve">En caso de apoderado se anexa el poder otorgado en legal forma (artículo 5 del Decreto – Ley 019 de 2012), en el que se confiere al apoderado de manera clara y expresa facultades amplias y suficientes para actuar, obligar y responsabilizar a quien(es) representa en el trámite del proceso y en la suscripción del Contrato. 
</t>
    </r>
  </si>
  <si>
    <r>
      <rPr>
        <b/>
        <sz val="10"/>
        <rFont val="Arial"/>
        <family val="2"/>
      </rPr>
      <t xml:space="preserve">2.3 </t>
    </r>
    <r>
      <rPr>
        <sz val="10"/>
        <rFont val="Arial"/>
        <family val="2"/>
      </rPr>
      <t xml:space="preserve">La oferta es presentada en el Secop II antes de la fecha y hora de cierre y allega el sobre. El proponente es plural lo hace como usuario plural en el Secop. </t>
    </r>
  </si>
  <si>
    <r>
      <rPr>
        <b/>
        <sz val="10"/>
        <rFont val="Arial"/>
        <family val="2"/>
      </rPr>
      <t xml:space="preserve">1.9 </t>
    </r>
    <r>
      <rPr>
        <sz val="10"/>
        <rFont val="Arial"/>
        <family val="2"/>
      </rPr>
      <t>Los documentos públicos otorgados en el  exterior están apostillados o legalizados según corresponda</t>
    </r>
  </si>
  <si>
    <t>CAPÍTULO III- REQUISITOS HABILITANTES Y VERIFICACIÓN</t>
  </si>
  <si>
    <r>
      <rPr>
        <b/>
        <sz val="10"/>
        <rFont val="Arial"/>
        <family val="2"/>
      </rPr>
      <t xml:space="preserve">3.1 D. </t>
    </r>
    <r>
      <rPr>
        <sz val="10"/>
        <rFont val="Arial"/>
        <family val="2"/>
      </rPr>
      <t>Los Proponentes obligados a estar inscritos en el Registro Único de Proponentes (RUP), deben aportar certificado con fecha de expedición no mayor a treinta (30) días calendario anteriores a la fecha de cierre del Proceso de Contratación. En caso de modificarse la fecha de cierre del Proceso, se tendrá como referencia para establecer el plazo de vigencia del certificado la fecha originalmente establecida en el Pliego de condiciones definitivo.</t>
    </r>
  </si>
  <si>
    <r>
      <rPr>
        <b/>
        <sz val="10"/>
        <rFont val="Arial"/>
        <family val="2"/>
      </rPr>
      <t xml:space="preserve"> 3.2 C.- </t>
    </r>
    <r>
      <rPr>
        <sz val="10"/>
        <rFont val="Arial"/>
        <family val="2"/>
      </rPr>
      <t>No estar incursos en ninguna de las circunstancias de inhabilidad, incompatibilidad, conflicto de interés o prohibición para contratar previstas en la Constitución y en la ley (Artículo 4 del Acto Legislativo 01 de 2009, que modificó el artículo 122 de la Constitución Política de Colombia: Condena patromonio del estado) Artículos 8º y 9º de la Ley 80 de 1993 (incluye modificaciones Art. 18 de la Ley 1150 de 2007 y Artículos 1, 2, 4 , 5, 27, Parágrafo 2 articulo 84 , artículo 90 de la ley 1474 del 2011 (revisión en el RUP). Incluye consulta en REDAM (Ley 2097 de 2021)</t>
    </r>
  </si>
  <si>
    <r>
      <rPr>
        <b/>
        <sz val="10"/>
        <rFont val="Arial"/>
        <family val="2"/>
      </rPr>
      <t xml:space="preserve">3.2..- </t>
    </r>
    <r>
      <rPr>
        <sz val="10"/>
        <rFont val="Arial"/>
        <family val="2"/>
      </rPr>
      <t>No estar incurso en conflicto de interés numeral 1.14 (Quienes hayan realizados los estudios y diseños de la obra cuyo proceso de selección se va a realizar).</t>
    </r>
  </si>
  <si>
    <r>
      <rPr>
        <b/>
        <sz val="10"/>
        <rFont val="Arial"/>
        <family val="2"/>
      </rPr>
      <t xml:space="preserve">3.2 </t>
    </r>
    <r>
      <rPr>
        <sz val="10"/>
        <rFont val="Arial"/>
        <family val="2"/>
      </rPr>
      <t>D.	No estar reportados en el último boletín de responsables fiscales vigentes publicado por la Contraloría General de la República. Esta disposición aplica para el Proponente e integrantes de un Proponente Plural con domicilio en Colombia. Tratándose de Proponentes Extranjeros sin domicilio o sin sucursal en Colombia, deben declarar que no son responsables fiscales por actividades ejercidas en Colombia en el pasado y que no tienen sanciones vigentes en Colombia que impliquen inhabilidad para contratar con el Estado.</t>
    </r>
  </si>
  <si>
    <r>
      <rPr>
        <b/>
        <sz val="10"/>
        <rFont val="Arial"/>
        <family val="2"/>
      </rPr>
      <t>3.2 F.</t>
    </r>
    <r>
      <rPr>
        <sz val="10"/>
        <rFont val="Arial"/>
        <family val="2"/>
      </rPr>
      <t xml:space="preserve">La Entidad ha consultado los antecedentes judiciales en línea en los registros de las bases de datos, al igual que los antecedentes fiscales acorde con el artículo 60 de la Ley 610 de 2000, los antecedentes disciplinarios conforme con el artículo 1 de la Ley 1238 de 2008, el Registro Nacional de Medidas Correctivas del Ministerio de Defensa Nacional – Policía Nacional, de acuerdo con lo dispuesto en el artículo 184 de la Ley 1801 de 2016 – Código Nacional de Seguridad y Convivencia Ciudadana  y el proponente no registra antecedentes. </t>
    </r>
  </si>
  <si>
    <t>EXISTENCIA Y REPRESENTACION LEGAL</t>
  </si>
  <si>
    <t>Personas naturales</t>
  </si>
  <si>
    <r>
      <rPr>
        <b/>
        <sz val="10"/>
        <rFont val="Arial"/>
        <family val="2"/>
      </rPr>
      <t>3.3.1.</t>
    </r>
    <r>
      <rPr>
        <sz val="10"/>
        <rFont val="Arial"/>
        <family val="2"/>
      </rPr>
      <t xml:space="preserve">Persona natural de nacionalidad colombiana: cédula de ciudadanía. </t>
    </r>
  </si>
  <si>
    <t xml:space="preserve">Persona natural extranjera con residencia en Colombia: cédula de extranjería vigente. </t>
  </si>
  <si>
    <t>Persona natural extranjera sin domicilio en Colombia: pasaporte.</t>
  </si>
  <si>
    <r>
      <rPr>
        <b/>
        <sz val="10"/>
        <rFont val="Arial"/>
        <family val="2"/>
      </rPr>
      <t>3.4.</t>
    </r>
    <r>
      <rPr>
        <sz val="10"/>
        <rFont val="Arial"/>
        <family val="2"/>
      </rPr>
      <t xml:space="preserve">El Proponente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t>
    </r>
  </si>
  <si>
    <t>Personas jurídicas</t>
  </si>
  <si>
    <r>
      <t>A-</t>
    </r>
    <r>
      <rPr>
        <b/>
        <u/>
        <sz val="10"/>
        <rFont val="Arial"/>
        <family val="2"/>
      </rPr>
      <t>El proponente nacional o con sucursal en Colombia</t>
    </r>
    <r>
      <rPr>
        <sz val="10"/>
        <rFont val="Arial"/>
        <family val="2"/>
      </rPr>
      <t xml:space="preserve"> allega :
I-Certificado de existencia y representación legal expedido por la Cámara de Comercio o autoridad competente y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t>
    </r>
  </si>
  <si>
    <t>El certificado de existencia acredita que el objeto de la sociedad permite ejecutar las actividades descritas en el objeto del Proceso de Contratación</t>
  </si>
  <si>
    <t>El certificado de existencia acredita que la duración no será inferior a la del plazo del contrato y un año más.</t>
  </si>
  <si>
    <t xml:space="preserve">Si el representante legal de la sociedad tiene restricciones para contraer obligaciones en nombre de la misma,  acredita su capacidad a través de una autorización suficiente otorgada por el órgano social competente respectivo para cada caso. </t>
  </si>
  <si>
    <t>El certificado de existencia acredita el nombramiento del revisor fiscal en caso de que deba contar con uno.El certificado de existencia acredita el nombramiento del revisor fiscal en caso de que deba contar con uno. (Las sociedades comerciales que cumplan las siguientes condiciones:Poseer activos brutos al 31 de diciembre de 2026 iguales o superiores a 5.000 SMMLV (equivalentes aproximadamente a $7.117.500.000) o 580.000 UVB. Contar con ingresos brutos al 31 de diciembre de 2026 iguales o superiores a 3.000 SMMLV (equivalentes aproximadamente a $4.270.500.000) o 348.000 UVB</t>
  </si>
  <si>
    <t>El certificado de existencia acredita que las personas jurídicas extranjeras con actividades permanentes en Colombia (contratos de obra o servicios) deberán estar legalmente establecidas en el territorio nacional de acuerdo con los artículos 471 y 474 del Código de Comercio.</t>
  </si>
  <si>
    <t>III. Allega Certificación del revisor fiscal en caso de ser sociedad anónima colombiana, en la que conste si es abierta o cerrada.</t>
  </si>
  <si>
    <t xml:space="preserve">III. Fotocopia del documento de identificación del representante legal. (Y del suplente en caso que sea este quien firme la oferta) </t>
  </si>
  <si>
    <r>
      <t xml:space="preserve">B.	</t>
    </r>
    <r>
      <rPr>
        <b/>
        <u/>
        <sz val="10"/>
        <rFont val="Arial"/>
        <family val="2"/>
      </rPr>
      <t>El proponentes Persona jurídica extranjera sin Sucursal o domicilio en Colombia</t>
    </r>
    <r>
      <rPr>
        <b/>
        <sz val="10"/>
        <rFont val="Arial"/>
        <family val="2"/>
      </rPr>
      <t>:</t>
    </r>
    <r>
      <rPr>
        <sz val="10"/>
        <rFont val="Arial"/>
        <family val="2"/>
      </rPr>
      <t xml:space="preserve"> allega: Documentos que acredite la existencia y representación legal de la sociedad extranjera, presentados de conformidad con lo establecido en el Pliego de Condiciones, en el que debe constar, como mínimo, los aspectos del numeral 3.3.2.B del documento base.  (Nombre o razón social completa Nombre del representante legal o de la persona facultada para comprometer a la persona jurídica; Que el objeto de la sociedad permita ejecutar las actividades descritas en el objeto del Proceso de Contratación; facultades del representante legal o de la persona designada para comprometer a la persona jurídica, en la que se señale expresamente que el representante no tiene limitaciones para contraer obligaciones en nombre de la misma o aportando la autorización o documento correspondiente del órgano social competente para cada caso; Tipo, número y fecha del documento de constitución o creación; Fecha y clase de documento por el cual se reconoce la personería jurídica; Acreditar que su duración no será inferior a la del plazo del contrato y un año más; </t>
    </r>
    <r>
      <rPr>
        <b/>
        <sz val="10"/>
        <rFont val="Arial"/>
        <family val="2"/>
      </rPr>
      <t xml:space="preserve">Fotocopia del documento de identificación del representante legal. </t>
    </r>
  </si>
  <si>
    <r>
      <t xml:space="preserve">C. </t>
    </r>
    <r>
      <rPr>
        <b/>
        <u/>
        <sz val="10"/>
        <rFont val="Arial"/>
        <family val="2"/>
      </rPr>
      <t>Entidades Estatales:</t>
    </r>
    <r>
      <rPr>
        <sz val="10"/>
        <rFont val="Arial"/>
        <family val="2"/>
      </rPr>
      <t xml:space="preserve"> Deben presentar los siguientes documentos para acreditar su existencia:
Acto de creación de la Entidad Estatal. Este puede ser ley, decreto, ordenanza, acuerdo o certificado de existencia y representación legal (este último no mayor a treinta (30) días calendario anteriores a la fecha de cierre del proceso de selección) o documento equivalente que permita conocer la naturaleza jurídica, funciones, órganos de dirección o régimen jurídico de contratación de la Entidad Estatal y requisitos de este literal. </t>
    </r>
  </si>
  <si>
    <r>
      <rPr>
        <b/>
        <sz val="10"/>
        <rFont val="Arial"/>
        <family val="2"/>
      </rPr>
      <t>3.4.</t>
    </r>
    <r>
      <rPr>
        <sz val="10"/>
        <rFont val="Arial"/>
        <family val="2"/>
      </rPr>
      <t xml:space="preserve">El Proponente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r>
  </si>
  <si>
    <t>VERIFICACIÓN REQUISITOS PÓLIZA DE SERIEDAD DE LA OFERTA</t>
  </si>
  <si>
    <t>CUANTIA REQUERIDA</t>
  </si>
  <si>
    <t>10% PO</t>
  </si>
  <si>
    <t>VIGENCIA MÍNIMA</t>
  </si>
  <si>
    <t>ASEGURADORA</t>
  </si>
  <si>
    <t># POLIZA Y ANEXO O CERTIFICADO Y FECHA DE EXPEDICION</t>
  </si>
  <si>
    <t>CUANTIA ASEGURADA</t>
  </si>
  <si>
    <t>VIGENCIA DESDE</t>
  </si>
  <si>
    <t>VIGENCIA HASTA</t>
  </si>
  <si>
    <r>
      <rPr>
        <b/>
        <sz val="10"/>
        <rFont val="Arial"/>
        <family val="2"/>
      </rPr>
      <t xml:space="preserve">7.1 </t>
    </r>
    <r>
      <rPr>
        <sz val="10"/>
        <rFont val="Arial"/>
        <family val="2"/>
      </rPr>
      <t xml:space="preserve">Presenta póliza de seriedad de la oferta a nombre del proponente y de la entidad estatal y esta cumple con la vigencia y cuantía mínima requeridas. </t>
    </r>
  </si>
  <si>
    <t xml:space="preserve">Póliza validada en el siguiente enlace: </t>
  </si>
  <si>
    <t xml:space="preserve">VERIFICACION CAUSALES DE RECHAZO </t>
  </si>
  <si>
    <t>LA OFERTA NO ESTÁ INCURSA EN LAS CAUSALES DE RECHAZO (NUMERAL 1.15)</t>
  </si>
  <si>
    <t>Proyectó:</t>
  </si>
  <si>
    <t xml:space="preserve">Revisó: </t>
  </si>
  <si>
    <t xml:space="preserve">Abogado Grupo de Convenios y Contratos	</t>
  </si>
  <si>
    <t>LOTES A LOS QUE PRESENTA OFERTA</t>
  </si>
  <si>
    <t>NACIONAL</t>
  </si>
  <si>
    <t xml:space="preserve">REPRESENTANTE LEGAL DEL PROPONENTE </t>
  </si>
  <si>
    <t>IDENTIFICACION DE INTEGRANTES PARA PROPONENTES PLURALES</t>
  </si>
  <si>
    <t>I.D</t>
  </si>
  <si>
    <t>REPRESENTANTE LEGAL Y DNI</t>
  </si>
  <si>
    <t>%PARTICIPACION</t>
  </si>
  <si>
    <t>XXX</t>
  </si>
  <si>
    <t>2.1 Quien suscribe la oferta y la persona natural proponente o integrante del proponente que posee título como arquitecto o ingeniero en la respectiva rama de la ingeniería, para lo cual adjunta copia de la tarjeta profesional y certificado de vigencia de la matrícula profesional expedida por la autoridad competente, vigente a la fecha de cierre de este procedimiento de selección y en caso de que quien suscribe no sea ingeniero presenta avalada la oferta por ingeniero civil  y allega copia de la tarjeta profesional y certificado de vigencia de la matrícula profesional vigente a la fecha de cierre.</t>
  </si>
  <si>
    <r>
      <rPr>
        <b/>
        <sz val="10"/>
        <rFont val="Arial"/>
        <family val="2"/>
      </rPr>
      <t xml:space="preserve">2.3 </t>
    </r>
    <r>
      <rPr>
        <sz val="10"/>
        <rFont val="Arial"/>
        <family val="2"/>
      </rPr>
      <t xml:space="preserve">La oferta es presentada en el Secop II antes de la fecha y hora de cierre y allega el sobre 1 y el sobre 2 de manera separada. La información de la oferta ecónómica no se incluye en el sobre 1 y si el proponente es plural lo hace como usuario plural en el Secop. </t>
    </r>
  </si>
  <si>
    <t>DOCUMENTO DE CONSTITUCION</t>
  </si>
  <si>
    <r>
      <rPr>
        <b/>
        <sz val="10"/>
        <rFont val="Arial"/>
        <family val="2"/>
      </rPr>
      <t xml:space="preserve">3.3.3 A </t>
    </r>
    <r>
      <rPr>
        <sz val="10"/>
        <rFont val="Arial"/>
        <family val="2"/>
      </rPr>
      <t xml:space="preserve">Presenta Fomato 2 o documento de conformación especificando si es  Unión Temporal o en Consorcio. En este documento los integrantes deben expresar su intención de conformar el Proponente Plural. En caso de que no exista precisión sobre el tipo de asociación se solicitará aclaración. Los Proponentes deben incluir como mínimo la información requerida en el Formato 2 – Conformación de Proponente Plural (Formato 2A – Consorcios) (Formato 2B – Uniones Temporales). </t>
    </r>
  </si>
  <si>
    <t>B.Acredita el nombramiento de un representante y un suplente, este último en caso de considerarlo conveniente, cuya designación deberá quedar definida en el Formato 2 – Conformación de Proponente Plural (Formato 2A – Consorcios) (Formato 2B – Uniones Temporales), de las personas naturales y/o jurídicas asociadas</t>
  </si>
  <si>
    <t>C.Aporta copia del documento de identificación del representante principal y suplente del Proponente Plural, en caso de que se haya nombrado este último.</t>
  </si>
  <si>
    <t xml:space="preserve">D.	Acredita que la vigencia del Proponente Plural no sea inferior a la del plazo del Contrato y un año adicional. Para efectos de la evaluación, este plazo será contado a partir de la fecha del cierre del Proceso de Contratación. </t>
  </si>
  <si>
    <t xml:space="preserve">E.El Proponente Plural debe señalar expresamente cuál es el porcentaje de participación de cada uno de sus integrantes. La sumatoria de este porcentaje no podrá ser diferente al 100 %. </t>
  </si>
  <si>
    <t>Documento está firmado por todos los integrantes del Proponente Plural y en el caso del integrante persona jurídica, por el representante legal de dicha persona, o por el apoderado de cualquiera de los anteriores.</t>
  </si>
  <si>
    <t>VERIFICACIÓN DE REQUISITOS HABILITANTES DE CADA INTEGRANTE</t>
  </si>
  <si>
    <t>REQUISITO</t>
  </si>
  <si>
    <t>INTEGRANTE 1</t>
  </si>
  <si>
    <t>INTEGRANTE 2</t>
  </si>
  <si>
    <t>INTEGRANTE 3</t>
  </si>
  <si>
    <t>INTEGRANTE 4</t>
  </si>
  <si>
    <r>
      <rPr>
        <b/>
        <sz val="10"/>
        <rFont val="Arial"/>
        <family val="2"/>
      </rPr>
      <t xml:space="preserve">3.1 D. </t>
    </r>
    <r>
      <rPr>
        <sz val="10"/>
        <rFont val="Arial"/>
        <family val="2"/>
      </rPr>
      <t>El integrante está obligado a estar inscrito en el Registro Único de Proponentes (RUP), y aportar el certificado con fecha de expedición no mayor a treinta (30) días calendario anteriores a la fecha de cierre del Proceso de Contratación. Vigente y en firme (En caso de modificarse la fecha de cierre del proceso, se tendrá como referencia para establecer el plazo de vigencia del certificado la originalmente indicada en el Pliego de Condiciones).El RUP debe haberse renovado en el plazo legal.</t>
    </r>
  </si>
  <si>
    <t xml:space="preserve">OBSERVACIONES </t>
  </si>
  <si>
    <r>
      <rPr>
        <b/>
        <sz val="10"/>
        <rFont val="Arial"/>
        <family val="2"/>
      </rPr>
      <t xml:space="preserve"> 3.2 </t>
    </r>
    <r>
      <rPr>
        <sz val="10"/>
        <rFont val="Arial"/>
        <family val="2"/>
      </rPr>
      <t>No estar incursos en ninguna de las circunstancias de inhabilidad, incompatibilidad, conflicto de interés o prohibición para contratar previstas en la Constitución y en la ley (Artículo 4 del Acto Legislativo 01 de 2009, que modificó el artículo 122 de la Constitución Política de Colombia: Condena patromonio del estado) Artículos 8º y 9º de la Ley 80 de 1993 (incluye modificaciones Art. 18 de la Ley 1150 de 2007 y Artículos 1, 2, 4 , 5, 27, Parágrafo 2 articulo 84 , artículo 90 de la ley 1474 del 2011 (revisión en el RUP). Incluye consulta en REDAM (Ley 2097 de 2021)</t>
    </r>
  </si>
  <si>
    <r>
      <rPr>
        <b/>
        <sz val="10"/>
        <rFont val="Arial"/>
        <family val="2"/>
      </rPr>
      <t xml:space="preserve">3.2 </t>
    </r>
    <r>
      <rPr>
        <sz val="10"/>
        <rFont val="Arial"/>
        <family val="2"/>
      </rPr>
      <t>No estar incurso en conflicto de interés numeral 1.14 (Quienes hayan realizados los estudios y diseños de la obra cuyo proceso de selección se va a realizar).</t>
    </r>
  </si>
  <si>
    <t xml:space="preserve">La Entidad ha consultado los antecedentes judiciales en línea en los registros de las bases de datos, al igual que los antecedentes fiscales acorde con el artículo 60 de la Ley 610 de 2000, los antecedentes disciplinarios conforme con el artículo 1 de la Ley 1238 de 2008, el Registro Nacional de Medidas Correctivas del Ministerio de Defensa Nacional – Policía Nacional, de acuerdo con lo dispuesto en el artículo 184 de la Ley 1801 de 2016 – Código Nacional de Seguridad y Convivencia Ciudadana y el integrante no registra antecedentes. </t>
  </si>
  <si>
    <t xml:space="preserve">Persona natural de nacionalidad colombiana: cédula de ciudadanía. </t>
  </si>
  <si>
    <t xml:space="preserve">El integrante persona natural debe acreditar la afiliación a los sistemas de seguridad social en salud y pensiones, aportando los certificados de afiliación respectivos o con el certificado de pago de la correspondiente planilla, pero no será obligatoria la presentación de este último. 
Los certificados de afiliación deben presentarse con fecha de expedición no mayor a treinta (30) días calendario anteriores al cierre del Proceso de Contratación. </t>
  </si>
  <si>
    <r>
      <t>A-</t>
    </r>
    <r>
      <rPr>
        <b/>
        <u/>
        <sz val="10"/>
        <rFont val="Arial"/>
        <family val="2"/>
      </rPr>
      <t>El integrante nacional o con sucursal en Colombia</t>
    </r>
    <r>
      <rPr>
        <sz val="10"/>
        <rFont val="Arial"/>
        <family val="2"/>
      </rPr>
      <t xml:space="preserve"> allega :
I-Certificado de existencia y representación legal expedido por la Cámara de Comercio o autoridad competente y la 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originalmente fijada en el Pliego de Condiciones.)</t>
    </r>
  </si>
  <si>
    <t>El certificado de existencia acredita el nombramiento del revisor fiscal en caso de que deba contar con uno. (Las sociedades comerciales que cumplan las siguientes condiciones:Poseer activos brutos al 31 de diciembre de 2023 iguales o superiores a 5.000 smmlv o 580.000 UVB ($5.800.000.000), Contar con ingresos brutos al 31 de diciembre de 2023, iguales o superiores a 3.000 smmlv o 348.000 UVB ($3.480.000.000); Sociedades por acciones, Sucursales de compañías extranjeras, Sociedades en las que la administración no corresponda a los socios, cuando así lo disponga al menos el 20 % del capital de la sociedad, excluida la administración.)</t>
  </si>
  <si>
    <r>
      <rPr>
        <sz val="7"/>
        <rFont val="Times New Roman"/>
        <family val="1"/>
      </rPr>
      <t xml:space="preserve">III. </t>
    </r>
    <r>
      <rPr>
        <sz val="10"/>
        <rFont val="Arial"/>
        <family val="2"/>
      </rPr>
      <t>Fotocopia del documento de identificación del representante legal.</t>
    </r>
    <r>
      <rPr>
        <sz val="10"/>
        <rFont val="Arial"/>
        <family val="1"/>
      </rPr>
      <t xml:space="preserve"> (Y del suplente en caso que sea este quien firme la oferta) </t>
    </r>
  </si>
  <si>
    <t xml:space="preserve">El integrante persona jurídica debe presentar el Formato 6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laborales, pensiones y aportes a las cajas de compensación familiar, al Instituto Colombiano de Bienestar Familiar, al Servicio Nacional de Aprendizaje y al Fondo Nacional de Formación Profesional para la Industria de Construcción, cuando a ello haya lugar. </t>
  </si>
  <si>
    <r>
      <rPr>
        <b/>
        <sz val="10"/>
        <rFont val="Arial"/>
        <family val="2"/>
      </rPr>
      <t xml:space="preserve">7.1 </t>
    </r>
    <r>
      <rPr>
        <sz val="10"/>
        <rFont val="Arial"/>
        <family val="2"/>
      </rPr>
      <t xml:space="preserve">Presenta póliza de seriedad de la oferta a nombre del proponente identificando cada uno de sus integrantes, asegura a  la entidad estatal y esta cumple con la vigencia y cuantía mínima requeridas  y contiene los amparos del decreto 1082 de 2015. </t>
    </r>
  </si>
  <si>
    <t>901.352.057-8</t>
  </si>
  <si>
    <t>CARTA DE PRESENTACION</t>
  </si>
  <si>
    <t xml:space="preserve">El proponente allega el Formato 1 – Carta de Presentación de la Oferta suscrita por el representante legal. </t>
  </si>
  <si>
    <t xml:space="preserve">El proponente allega el Formato 1 – Carta de Presentación de la Oferta, se encuentra suscrito por ISMAEL ENRIQUE GUTIERREZ HERRERA, quien avala la oferta acreditando el título de ingeniero civil con matrícula profesional No. 25202-16623CND, aporta certificado del COPNIA vigente y T.P
</t>
  </si>
  <si>
    <t>Propuesta presentada el 20/04/2026  12:50:00 a. m.</t>
  </si>
  <si>
    <t>RUP 17 ABRIL 2026</t>
  </si>
  <si>
    <t>RUP Renovado, viegnte y en firme con fecha de expedición del 17 DE ABRIL DE 2026</t>
  </si>
  <si>
    <t>CAPACIDAD JURIDICA</t>
  </si>
  <si>
    <t>Sin observaciones</t>
  </si>
  <si>
    <t>2-CEDULA RPL ESTELAR</t>
  </si>
  <si>
    <t>FORMATO 6 PAGOS DE SEGURIDAD SOCIAL Y APORTES PARAFISCALES</t>
  </si>
  <si>
    <t>11-44-101281439</t>
  </si>
  <si>
    <t>GARANTIA DE SERIEDAD DE LA OFERTA PROPONENTE ESTELAR_1</t>
  </si>
  <si>
    <t>La garantía de seriedad de la oferta cumple con los requisitos exigidos</t>
  </si>
  <si>
    <t>https://consultapoliza.segurosdelestado.com/consultapoliza/Home/ConsultarPoliza</t>
  </si>
  <si>
    <t>MAYORCA CONSTRUCCIONES SAS</t>
  </si>
  <si>
    <t>901.725.241-9</t>
  </si>
  <si>
    <t>WEIMAR MAYORCA TORRES</t>
  </si>
  <si>
    <t>Formato 1_Carta de presentación de la oferta</t>
  </si>
  <si>
    <t xml:space="preserve">El Proponente presenta el Formato 1 – Carta de Presentación de la Oferta,  debidamente firmado por el representante legal del Proponente  Plural. 
</t>
  </si>
  <si>
    <t xml:space="preserve">El Proponente presenta el Formato 1 – Carta de Presentación de la Oferta,  se encuentra suscrito por  DIEGO REINEL FERNÁNDEZ ORDOÑEZ, Representante Legal, Ingeniero Civil con Matrícula Profesional No 19202-46295. Aporta certificado del COPNIA vigente y T.P. </t>
  </si>
  <si>
    <t>Propuesta presentada el 20/04/2026  7:14:00 a. m.</t>
  </si>
  <si>
    <t>NO CUMPLE</t>
  </si>
  <si>
    <t xml:space="preserve">El Proponente no aporta el Formato 2 </t>
  </si>
  <si>
    <t xml:space="preserve">El Proponente no aporta el Formato 2, por lo cual no se puede identificar quienes son los integrantes del consorcio y su representante legal suplente </t>
  </si>
  <si>
    <t>Aporta certificado trámite de renovación del RUP del 8 de abril de 2026. Aporta RUP con fecha de expedición del 04-04-2026 en firme, año 2025</t>
  </si>
  <si>
    <t>El Proponente Plural  APORTA el REDAM vigente del integrante del consorcio</t>
  </si>
  <si>
    <t>C-100114954</t>
  </si>
  <si>
    <t>POLIZA FIRMADA</t>
  </si>
  <si>
    <t>https://productos.mundialseguros.com.co/</t>
  </si>
  <si>
    <t>C&amp;C INGENIERIA E INVERSIONES SAS</t>
  </si>
  <si>
    <t>900.030.839-5</t>
  </si>
  <si>
    <t>MARIA CAMILA RAMOS LOZANO</t>
  </si>
  <si>
    <t>1. CARTA DE PRESENTACION</t>
  </si>
  <si>
    <t xml:space="preserve">El Proponente presenta el Formato 1 – Carta de Presentación de la Oferta,  se encuentra suscrito por CAMILO ERNESTO ROJAS TOVAR, Representante Legal, Ingeniero Civil con Matrícula Profesional No 25202086047CND. Aporta certificado del COPNIA vigente y T.P. </t>
  </si>
  <si>
    <t>Propuesta presentada el 20/04/2026  20/04/2026 7:16 AM</t>
  </si>
  <si>
    <t>3. CARTA CONSORCIAL</t>
  </si>
  <si>
    <t>2. DOCUMENTOS</t>
  </si>
  <si>
    <t xml:space="preserve">El Proponente aporta RUP con fecha de expedición del 30 de marzo de 2026, con renovación año 2025. Sin embargo no acredita la renovación del año 2026, como lo señala el articulo 2.2.1.1.1.5.1 del Decreto 1082 de 2015. nforme a lo anterior se requiere al oferente para que allegue el Certificado de Registro Unico de Proponenes en las condiciones establecidas en el Pliego de Condiciones. Se señala que de haberse realizado el tramíte de renovacion para la presente vigencia y con el fin de advertir que los efectos del RUP no han cesado, el oferente debera allegar soporte de radicacion ante la cámara de comercio de los documentos
para su renovación que evidencien que el tramíte se hizo dentro de lostiempos dispuestos en la norma </t>
  </si>
  <si>
    <t xml:space="preserve">El Proponente aporta RUP con fecha de expedición del 7 de abril de 2026, con renovación año 2025. Sin embargo no acredita la renovación del año 2026, como lo señala el articulo 2.2.1.1.1.5.1 del Decreto 1082 de 2015. nforme a lo anterior se requiere al oferente para que allegue el Certificado de Registro Unico de Proponenes en las condiciones establecidas en el Pliego de Condiciones. Se señala que de haberse realizado el tramíte de renovacion para la presente vigencia y con el fin de advertir que los efectos del RUP no han cesado, el oferente debera allegar soporte de radicacion ante la cámara de comercio de los documentos
para su renovación que evidencien que el tramíte se hizo dentro de lostiempos dispuestos en la norma </t>
  </si>
  <si>
    <t>Aporta acta de junta de socios en la cual le otorgan facultades el representante legal para presentar oferta y contratar.</t>
  </si>
  <si>
    <t>61-44-101064573</t>
  </si>
  <si>
    <t>9. GARANTIA DE SERIEDAD</t>
  </si>
  <si>
    <t>901.583.183-9</t>
  </si>
  <si>
    <t xml:space="preserve">El proponente allega el Formato 1 – Carta de Presentación de la Oferta, se encuentra suscrito por DIEGO ERNESTO DUEÑAS PUENTES, quien avala la oferta acreditando el título de ingeniero civil con matrícula profesional No. 25202-53876 CND, aporta certificado del COPNIA vigente y T.P
</t>
  </si>
  <si>
    <t>Propuesta presentada el 20/04/2026 7:35 AM</t>
  </si>
  <si>
    <t>RUP ERJ (26-03-2026)</t>
  </si>
  <si>
    <t xml:space="preserve">El Proponente aporta RUP con fecha de expedición del 26 de marzo de 2026, con renovación año 2025. Sin embargo no acredita la renovación del año 2026, como lo señala el articulo 2.2.1.1.1.5.1 del Decreto 1082 de 2015. nforme a lo anterior se requiere al oferente para que allegue el Certificado de Registro Unico de Proponenes en las condiciones establecidas en el Pliego de Condiciones. Se señala que de haberse realizado el tramíte de renovacion para la presente vigencia y con el fin de advertir que los efectos del RUP no han cesado, el oferente debera allegar soporte de radicacion ante la cámara de comercio de los documentos
para su renovación que evidencien que el tramíte se hizo dentro de lostiempos dispuestos en la norma </t>
  </si>
  <si>
    <t>REDAM ANA MARIA CARRILLO ALARCON_1</t>
  </si>
  <si>
    <t>Documentos ERJ</t>
  </si>
  <si>
    <t>Formato 6_Pagos de seguridad social y aportes legales</t>
  </si>
  <si>
    <t>61-44-101064554</t>
  </si>
  <si>
    <t>Poliza</t>
  </si>
  <si>
    <t>832.007.417-8</t>
  </si>
  <si>
    <t>01 FORMATO 1_ CARTA DE PRESENTACION DE OFERTA</t>
  </si>
  <si>
    <t xml:space="preserve">El proponente allega el Formato 1 – Carta de Presentación de la Oferta, se encuentra suscrito por JOSE AGUSTIN CORTES HERRERA,Rpresentante Legal, acreditando el título de ingeniero civil con matrícula profesional No. 25202-123959 CND, aporta certificado del COPNIA vigente y T.P
</t>
  </si>
  <si>
    <t>Propuesta presentada el 20/04/2026 8:19 AM</t>
  </si>
  <si>
    <t>09 FUNDACION ESPELETIA - RUP 200426</t>
  </si>
  <si>
    <t>RUP Renovado, viegnte y en firme con fecha de expedición del 20 DE ABRIL DE 2026</t>
  </si>
  <si>
    <t>03 CAPACIDAD JURIDICA</t>
  </si>
  <si>
    <t>APORTA CERTIFICADO DE INSPECCIÓN, VIGILANCIA Y CONTROL EXPEDIDO EL 24 DE FEBRERO DE 2026 POR EL DIRECTOR LEGAL AMBIENTAL DE LA SECRETARÍA DISTRITAL DE
AMBIENTE</t>
  </si>
  <si>
    <t>04 FORMATO 6_ PAGO SEGURIDAD SOCIAL Y APORTES</t>
  </si>
  <si>
    <t>C 100114955</t>
  </si>
  <si>
    <t>08 GARANTIA DE SERIEDAD</t>
  </si>
  <si>
    <t>El proponente allega el Formato 1 – Carta de Presentación de la Oferta suscrita por JOSE RAUL GONZALEZ RIVER, quien participa como profesional en el ejercicio de una profesión liberal.</t>
  </si>
  <si>
    <t xml:space="preserve">El proponente allega el Formato 1 – Carta de Presentación de la Oferta, se encuentra suscrito por JOSE RAUL GONZALEZ RIVERA, quien avala la oferta acreditando el título de ingeniero civil con matrícula profesional No. 08202094453ATLD, aporta T.P. Se relaiza la consulta del Certificado de vigencia y antecedentes disciplinarios, el cual no tiene anotaciones.
</t>
  </si>
  <si>
    <t>RUP JOSE GONZALEZ 31 DE MARZO2026 (1)_1</t>
  </si>
  <si>
    <t xml:space="preserve">El Proponente aporta RUP con fecha de expedición del 31 de marzo de 2026, con renovación año 2025. Sin embargo no acredita la renovación del año 2026, como lo señala el articulo 2.2.1.1.1.5.1 del Decreto 1082 de 2015 nforme a lo anterior se requiere al oferente para que allegue el Certificado de Registro Unico de Proponenes en las condiciones establecidas en el Pliego de Condiciones. Se señala que de haberse realizado el tramíte de renovacion para la presente vigencia y con el fin de advertir que los efectos del RUP no han cesado, el oferente debera allegar soporte de radicacion ante la cámara de comercio de los documentos
para su renovación que evidencien que el tramíte se hizo dentro de lostiempos dispuestos en la norma </t>
  </si>
  <si>
    <t>3.2. CAPACIDAD JURIDICA</t>
  </si>
  <si>
    <t>CERTIFICADOS DE AFILIACION EPS Y PENSION</t>
  </si>
  <si>
    <t>CNS-100000929</t>
  </si>
  <si>
    <t>POL_217_10_100000929_0</t>
  </si>
  <si>
    <t>ENERGY CG COLOMBIA SAS</t>
  </si>
  <si>
    <t>900.805.621-4</t>
  </si>
  <si>
    <t>ALEXANDER ORTEGON NARANJO</t>
  </si>
  <si>
    <t>PROYECTOS CIVILES, AMBIENTALES
Y DE PETROLEOS SAS – CAMPING
INGENIERIA SAS</t>
  </si>
  <si>
    <t>900.090.385-1</t>
  </si>
  <si>
    <t>JAVIER JOSE PEREIRA AREIZA</t>
  </si>
  <si>
    <t>13.826.536-9</t>
  </si>
  <si>
    <t>CARTA PRESENTACION UT CAMPEN MINCULTURA 2026</t>
  </si>
  <si>
    <t xml:space="preserve">El Proponente presenta el Formato 1 – Carta de Presentación de la Oferta,  se encuentra suscrito por JAVIER JOSE PEREIRA AREIZA, quien avala la propuesta, acreditando la profesión de Ingeniero Civil con Matrícula Profesional No 68202-06902 STD. Aporta certificado del COPNIA vigente y T.P. </t>
  </si>
  <si>
    <t>Propuesta presentada el 20/04/2026 8:42 AM</t>
  </si>
  <si>
    <t>DOCUMENTO CONSTITUCION UT CAMPEN MINCULTURA 2026</t>
  </si>
  <si>
    <t>DOCUMENTOS LEGALES INTEGRANTES DE LA UT CAMPEN MINCULTURA 2026</t>
  </si>
  <si>
    <t xml:space="preserve">El Proponente aporta RUP con fecha de expedición del 9 de abril de 2026, con renovación año 2025. Sin embargo no acredita la renovación del año 2026, como lo señala el articulo 2.2.1.1.1.5.1 del Decreto 1082 de 2015. Conforme a lo anterior se requiere al oferente para que allegue el Certificado de Registro Unico de Proponenes en las condiciones establecidas en el Pliego de Condiciones. Se señala que de haberse realizado el tramíte de renovacion para la presente vigencia y con el fin de advertir que los efectos del RUP no han cesado, el oferente debera allegar soporte de radicacion ante la cámara de comercio de los documentos
para su renovación que evidencien que el tramíte se hizo dentro de lostiempos dispuestos en la norma </t>
  </si>
  <si>
    <t>El proponente no aporta la tarjeta profesional ni el certificado de vigencia y antecedentes de la junta central de contadores del revisor fiscal que suscribe el Formato 6</t>
  </si>
  <si>
    <t>BY-100065303</t>
  </si>
  <si>
    <t>POLIZA UT CAMPEN MINCULTURA 2026 FIRMADA</t>
  </si>
  <si>
    <t>900.405.611-4</t>
  </si>
  <si>
    <t xml:space="preserve">El proponente allega el Formato 1 – Carta de Presentación de la Oferta suscrita por el representante legal.  Sin embargo NO CUMPLE, no incluye la composición accionaria de la persona jurídica como lo señala el pliego. </t>
  </si>
  <si>
    <t xml:space="preserve">El proponente allega el Formato 1 – Carta de Presentación de la Oferta, se encuentra suscrito por DANIEL ANDRES TORO GONZALEZ, Representante Legal acreditando el título de ingeniero civil con matrícula profesional No. 25202171061CND, aporta certificado del COPNIA vigente y T.P
</t>
  </si>
  <si>
    <t>Paquete_Formato4_EEFF_RUP</t>
  </si>
  <si>
    <t>El Proponente aporta RUP con fecha de expedición del 14 de agosto de 2024, con renovación año 2024. No acredita la renovación del año 2026, como lo señala el articulo 2.2.1.1.1.5.1 del Decreto 1082 de 2015</t>
  </si>
  <si>
    <t>UNICO_PDF_ANTECEDENTES_v2</t>
  </si>
  <si>
    <t xml:space="preserve">El Proponente no aporta el documento de identidad del representante legal de la persona juridica. En consecuencia no es posible realizar la consulta de los antecedentes. </t>
  </si>
  <si>
    <t xml:space="preserve">El Proponente no aporta el certificado de existencia y representación legal </t>
  </si>
  <si>
    <t xml:space="preserve">El Proponente no aporta el documento de identidad del representante legal de la persona juridica. </t>
  </si>
  <si>
    <t>Formato 6_Pagos de seguridad social y aportes legales_2</t>
  </si>
  <si>
    <t>430 47 994000075799</t>
  </si>
  <si>
    <t>430-47-994000075799-0.PDF_1</t>
  </si>
  <si>
    <t>SELECCIÓN ABREVIADA DE MENOR CUANTÍA-SUBASTA INVERSA</t>
  </si>
  <si>
    <t xml:space="preserve">RECIO TURISMO S.A.				</t>
  </si>
  <si>
    <t>890104068-7</t>
  </si>
  <si>
    <t>RECIO TURISMO S.A.</t>
  </si>
  <si>
    <t>3.1.1 Carta de Presentación (ANEXO N°. 1)</t>
  </si>
  <si>
    <t xml:space="preserve"> "Carta de Presentación (ANEXO N°. 1).pdf". Folio 1 </t>
  </si>
  <si>
    <t xml:space="preserve">Presenta el Anexo 1 firmado por el señor RODOLFO RECIO MUNCK, representante legal del proponente </t>
  </si>
  <si>
    <t>"CC  RODOLFO RECIO MUNCK.pdf" Folio 1</t>
  </si>
  <si>
    <t>Presenta documento del Representante Legal del proponente</t>
  </si>
  <si>
    <t>No aplica para el proponente</t>
  </si>
  <si>
    <t>"Camara de comercio 23-01-2024.pdf" Folio 1</t>
  </si>
  <si>
    <t>Fecha de expedición: 23 de enero de 2024
Último año renovado: 2023
Vigencia: 1 de noviembre de 2053</t>
  </si>
  <si>
    <t>"Camara de comercio 23-01-2024.pdf" Pag. 2</t>
  </si>
  <si>
    <t>OBJETO SOCIAL: "(…) B. La venta a cualquier titulo de toda clase de pasajes aéreos, marítimos, terrestre, férreo, fluvial y otros medios. (…)"</t>
  </si>
  <si>
    <t>"ACTA JUNTA DIRECTIVA - MINISTERIO DE CULTURA.docx.pdf" Folio 1</t>
  </si>
  <si>
    <t>Mediante ACTA No.190 Reunión Extraordinaria de la Junta Directiva de Recio Turismo S.A, de fecha del 5 de febrero de 2024 La junta directiva autorizó expresamente a los Gerentes, RODOLFO MAURICIO RECIO
MUNCK y ROSEMARIE MUNCK DE RECIO , para que presente propuesta, (...)celebren el contrato que se derive con la Entidad MINISTERIO DE CULTURA (...) en el proceso: SUBASTA INVERSA ELECTRÓNICA MC-SAS-001-2024 por valor de TRES MIL CIENTO NOVENTA Y CINCO MILLONES QUINIENTOS CINCUENTA MIL TRESCIENTOS VEINTE PESOS M/CTE.
($3.195.550.320), INCLUIDOS TODOS LOS IMPUESTOS, TASAS Y
CONTRIBUCIONES A QUE HAYA LUGAR</t>
  </si>
  <si>
    <t>"RUP 09-01-2024.pdf" Folio 1</t>
  </si>
  <si>
    <t>Fecha de expedición: 9 de enero de 2024
Fecha de inscripción: 11 de agosto de 2023</t>
  </si>
  <si>
    <t>"POLIZA MINISTERIO DE LAS CULTURAS LAS ARTES Y LOS SABERES_1.pdf" Folio 1</t>
  </si>
  <si>
    <t>Aseguradora: SEGUROS DEL ESTADO S.A.
# de Póliza: 85-44-101127018 de 5 de febrero de 2024
Certificado / Anexo: 0
Valor Asegurado: $319.555.032
Vigencia: Hasta el 6/5/2024
Se anexa consulta de verificación (https://consultapoliza.segurosdelestado.com/ConsultaPoliza/)</t>
  </si>
  <si>
    <t>3.1.9 Certificación de pagos de seguridad social y aportes parafiscales persona jurídica (ANEXO N° 2, 2A, 2B, 2C o 2D). Firmado por Revisor Fiscal / Representante Legal</t>
  </si>
  <si>
    <t>"Certificación de pagos de seguridad social y aportes parafiscales persona jurídica (ANEXO N° 2, 2A, 2B, 2C o 2D)..pdf" Folio 1</t>
  </si>
  <si>
    <t>Presenta Formato 2 PERSONA JURÍDICA, firmado por el Revisor Fiscal, la señora Karina Angelica Pacheco Martinez con C.C. 22492178 T.P. No. 108003-T</t>
  </si>
  <si>
    <t>3.1.10 Compromiso Anticorrupción y Origen lícito de los Recursos (Anexo 3)</t>
  </si>
  <si>
    <t>"Compromiso Anticorrupción y Origen lícito de los Recursos (Anexo 3).pdf" Folio 1</t>
  </si>
  <si>
    <t xml:space="preserve">Presenta Formato 3, firmado por el señor RODOLFO RECIO MUNCK, representante legal del proponente </t>
  </si>
  <si>
    <t>3.1.11 Certificaciones expedidas por los Entes de Control y medidas Correctivas</t>
  </si>
  <si>
    <t>Se hizo consulta</t>
  </si>
  <si>
    <t>Se realizaron las consultas correspondientes para la persona jurídica y representante legal (se anexan al informe)</t>
  </si>
  <si>
    <t>"REDAM RODOLFO RECIO 15-01-2024.pdf" Folio 1</t>
  </si>
  <si>
    <t>Presenta documento. No obstante el mismo no tiene el código de verificación para validar, por lo cual se requiere al oferente que SUBSANE la correcta presentación del documento</t>
  </si>
  <si>
    <t>RESULTADO DE LA EVALUACIÓN  DE LA OFERTA</t>
  </si>
  <si>
    <r>
      <t xml:space="preserve">
</t>
    </r>
    <r>
      <rPr>
        <sz val="10"/>
        <rFont val="Arial"/>
        <family val="2"/>
      </rPr>
      <t>Elaboró:</t>
    </r>
    <r>
      <rPr>
        <b/>
        <sz val="10"/>
        <rFont val="Arial"/>
        <family val="2"/>
      </rPr>
      <t xml:space="preserve">KATHERINE MARRUGO SALDARRIAGA
</t>
    </r>
    <r>
      <rPr>
        <sz val="10"/>
        <rFont val="Arial"/>
        <family val="2"/>
      </rPr>
      <t>Abogada Grupo de Contratos y Convenios</t>
    </r>
  </si>
  <si>
    <r>
      <rPr>
        <sz val="10"/>
        <rFont val="Arial"/>
        <family val="2"/>
      </rPr>
      <t>Revisó:</t>
    </r>
    <r>
      <rPr>
        <b/>
        <sz val="10"/>
        <rFont val="Arial"/>
        <family val="2"/>
      </rPr>
      <t xml:space="preserve"> CARMENZA DURÁN ALFONSO
</t>
    </r>
    <r>
      <rPr>
        <sz val="10"/>
        <rFont val="Arial"/>
        <family val="2"/>
      </rPr>
      <t>Abogada Grupo de Contratos y Convenios</t>
    </r>
  </si>
  <si>
    <t xml:space="preserve">CONSOLIDADO DE REQUISITOS HABILITANTES </t>
  </si>
  <si>
    <t>DEFINITIVO</t>
  </si>
  <si>
    <t>REALIZAR LA FASE DE DIAGNÓSTICO DEL PLAN ESPECIAL DE MANEJO Y PROTECCIÓN DEL PRIMER CONJUNTO PRIORIZADO DE LOCOMOTORAS A VAPOR DECLARADAS BIEN DE INTERÉS CULTURAL DE ÁMBITO NACIONAL, UBICADAS EN OCHO MUNICIPIOS DE COLOMBIA</t>
  </si>
  <si>
    <t xml:space="preserve">CONSOLIDADO INFORME DE VERIFICACIÓN REQUISITOS HABILITANTES </t>
  </si>
  <si>
    <t>REQ. JURÍDICOS</t>
  </si>
  <si>
    <t>REQ. TÉCNICO-ECONÓMICOS</t>
  </si>
  <si>
    <t>REQ. FINANCIEROS</t>
  </si>
  <si>
    <t>CONSOLIDADO</t>
  </si>
  <si>
    <t>HABILITADA</t>
  </si>
  <si>
    <t>NO HABILITADA</t>
  </si>
  <si>
    <t xml:space="preserve">
Proyectó:EXCINJAHUER LAVERDE 
Abogado Grupo de Contratos y Convenios</t>
  </si>
  <si>
    <t>Reviso: Carmenza Duran Alfonso 
Abogada Grupo de Contratos y Convenios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</si>
</sst>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 &quot;€&quot;_-;\-* #,##0.00\ &quot;€&quot;_-;_-* &quot;-&quot;??\ &quot;€&quot;_-;_-@_-"/>
    <numFmt numFmtId="165" formatCode="_([$$-240A]\ * #,##0.00_);_([$$-240A]\ * \(#,##0.00\);_([$$-240A]\ * &quot;-&quot;??_);_(@_)"/>
    <numFmt numFmtId="166" formatCode="_-[$$-240A]\ * #,##0.00_-;\-[$$-240A]\ * #,##0.00_-;_-[$$-240A]\ * &quot;-&quot;??_-;_-@_-"/>
    <numFmt numFmtId="167" formatCode="[$-240A]d&quot; de &quot;mmmm&quot; de &quot;yyyy;@"/>
    <numFmt numFmtId="168" formatCode="_-* #,##0.00\ _€_-;\-* #,##0.00\ _€_-;_-* &quot;-&quot;??\ _€_-;_-@_-"/>
    <numFmt numFmtId="169" formatCode="[$-580A]d&quot; de &quot;mmmm&quot; de &quot;yyyy;@"/>
    <numFmt numFmtId="170" formatCode="_-[$$-240A]\ * #,##0_-;\-[$$-240A]\ * #,##0_-;_-[$$-240A]\ * &quot;-&quot;??_-;_-@_-"/>
    <numFmt numFmtId="171" formatCode="[$$-240A]\ #,##0.00"/>
    <numFmt numFmtId="172" formatCode="dd\-mm\-yy;@"/>
    <numFmt numFmtId="173" formatCode="_([$$-240A]\ * #,##0_);_([$$-240A]\ * \(#,##0\);_([$$-240A]\ * &quot;-&quot;??_);_(@_)"/>
    <numFmt numFmtId="174" formatCode="d/mm/yyyy;@"/>
    <numFmt numFmtId="175" formatCode="[$-240A]h:mm:ss\ AM/PM;@"/>
    <numFmt numFmtId="176" formatCode="[$-240A]dddd\,\ dd&quot; de &quot;mmmm&quot; de &quot;yyyy;@"/>
  </numFmts>
  <fonts count="69" x14ac:knownFonts="1">
    <font>
      <sz val="10"/>
      <name val="Arial"/>
    </font>
    <font>
      <sz val="10"/>
      <name val="Arial"/>
      <family val="2"/>
    </font>
    <font>
      <b/>
      <sz val="10"/>
      <name val="Arial"/>
      <family val="2"/>
    </font>
    <font>
      <b/>
      <sz val="9"/>
      <name val="Verdana"/>
      <family val="2"/>
    </font>
    <font>
      <sz val="8"/>
      <name val="Arial"/>
      <family val="2"/>
    </font>
    <font>
      <b/>
      <sz val="11"/>
      <name val="Arial"/>
      <family val="2"/>
    </font>
    <font>
      <b/>
      <sz val="12"/>
      <name val="Arial"/>
      <family val="2"/>
    </font>
    <font>
      <b/>
      <sz val="9"/>
      <name val="Arial"/>
      <family val="2"/>
    </font>
    <font>
      <b/>
      <sz val="9"/>
      <color indexed="8"/>
      <name val="Arial"/>
      <family val="2"/>
    </font>
    <font>
      <sz val="12"/>
      <name val="Arial Narrow"/>
      <family val="2"/>
    </font>
    <font>
      <sz val="9"/>
      <color indexed="8"/>
      <name val="Arial"/>
      <family val="2"/>
    </font>
    <font>
      <sz val="8"/>
      <name val="Arial Narrow"/>
      <family val="2"/>
    </font>
    <font>
      <u/>
      <sz val="10"/>
      <color indexed="12"/>
      <name val="Arial"/>
      <family val="2"/>
    </font>
    <font>
      <sz val="9"/>
      <name val="Arial"/>
      <family val="2"/>
    </font>
    <font>
      <b/>
      <sz val="9"/>
      <color indexed="8"/>
      <name val="Tahoma"/>
      <family val="2"/>
    </font>
    <font>
      <sz val="9"/>
      <color indexed="8"/>
      <name val="Tahoma"/>
      <family val="2"/>
    </font>
    <font>
      <sz val="12"/>
      <name val="Arial"/>
      <family val="2"/>
    </font>
    <font>
      <sz val="7"/>
      <name val="Times New Roman"/>
      <family val="1"/>
    </font>
    <font>
      <b/>
      <sz val="9"/>
      <color rgb="FF000000"/>
      <name val="Arial"/>
      <family val="2"/>
    </font>
    <font>
      <sz val="9"/>
      <color rgb="FF000000"/>
      <name val="Arial"/>
      <family val="2"/>
    </font>
    <font>
      <b/>
      <sz val="9"/>
      <name val="Work Sans"/>
      <family val="3"/>
    </font>
    <font>
      <b/>
      <sz val="11"/>
      <name val="Work Sans"/>
      <family val="3"/>
    </font>
    <font>
      <sz val="12"/>
      <name val="Work Sans"/>
      <family val="3"/>
    </font>
    <font>
      <sz val="11"/>
      <name val="Work Sans"/>
      <family val="3"/>
    </font>
    <font>
      <b/>
      <sz val="10"/>
      <name val="Work Sans"/>
    </font>
    <font>
      <b/>
      <sz val="14"/>
      <name val="Work Sans"/>
    </font>
    <font>
      <i/>
      <sz val="9"/>
      <color rgb="FF000000"/>
      <name val="Arial"/>
      <family val="2"/>
    </font>
    <font>
      <sz val="11"/>
      <color rgb="FF000000"/>
      <name val="Arial"/>
      <family val="2"/>
    </font>
    <font>
      <b/>
      <sz val="9"/>
      <color rgb="FF000000"/>
      <name val="Tahoma"/>
      <family val="2"/>
    </font>
    <font>
      <sz val="9"/>
      <color rgb="FF000000"/>
      <name val="Tahoma"/>
      <family val="2"/>
    </font>
    <font>
      <sz val="11"/>
      <name val="Arial"/>
      <family val="2"/>
    </font>
    <font>
      <sz val="9"/>
      <color theme="4" tint="-0.249977111117893"/>
      <name val="Arial"/>
      <family val="2"/>
    </font>
    <font>
      <b/>
      <sz val="12"/>
      <name val="Arial Narrow"/>
      <family val="2"/>
    </font>
    <font>
      <sz val="10"/>
      <name val="Arial"/>
      <family val="2"/>
    </font>
    <font>
      <sz val="10"/>
      <color theme="1"/>
      <name val="Arial"/>
      <family val="2"/>
    </font>
    <font>
      <sz val="10"/>
      <color rgb="FF000000"/>
      <name val="Arial"/>
      <family val="2"/>
    </font>
    <font>
      <sz val="10"/>
      <name val="Arial"/>
      <family val="1"/>
    </font>
    <font>
      <b/>
      <u/>
      <sz val="10"/>
      <name val="Arial"/>
      <family val="2"/>
    </font>
    <font>
      <b/>
      <sz val="8"/>
      <name val="Work Sans"/>
    </font>
    <font>
      <b/>
      <sz val="14"/>
      <name val="Arial"/>
      <family val="2"/>
    </font>
    <font>
      <sz val="16"/>
      <name val="Arial"/>
      <family val="2"/>
    </font>
    <font>
      <b/>
      <sz val="10"/>
      <color theme="1"/>
      <name val="Arial"/>
      <family val="2"/>
    </font>
    <font>
      <b/>
      <sz val="10"/>
      <color indexed="8"/>
      <name val="Arial"/>
      <family val="2"/>
    </font>
    <font>
      <sz val="10"/>
      <color theme="4" tint="-0.249977111117893"/>
      <name val="Arial"/>
      <family val="2"/>
    </font>
    <font>
      <sz val="10"/>
      <color indexed="8"/>
      <name val="Arial"/>
      <family val="2"/>
    </font>
    <font>
      <b/>
      <sz val="10"/>
      <color rgb="FF000000"/>
      <name val="Arial"/>
      <family val="2"/>
    </font>
    <font>
      <sz val="10"/>
      <color theme="0"/>
      <name val="Arial"/>
      <family val="2"/>
    </font>
    <font>
      <sz val="7"/>
      <color rgb="FF000000"/>
      <name val="Times New Roman"/>
      <family val="1"/>
    </font>
    <font>
      <sz val="10"/>
      <color rgb="FF000000"/>
      <name val="Arial"/>
      <family val="1"/>
    </font>
    <font>
      <sz val="12"/>
      <name val="Calibri"/>
      <family val="2"/>
      <scheme val="minor"/>
    </font>
    <font>
      <sz val="10"/>
      <name val="Arial"/>
      <family val="2"/>
    </font>
    <font>
      <sz val="10"/>
      <name val="Work Sans"/>
      <family val="3"/>
      <charset val="1"/>
    </font>
    <font>
      <sz val="11"/>
      <name val="Work Sans"/>
      <family val="3"/>
      <charset val="1"/>
    </font>
    <font>
      <sz val="11"/>
      <color theme="1"/>
      <name val="Work Sans"/>
      <family val="3"/>
      <charset val="1"/>
    </font>
    <font>
      <sz val="14"/>
      <name val="Work Sans"/>
    </font>
    <font>
      <sz val="14"/>
      <color indexed="10"/>
      <name val="Work Sans"/>
    </font>
    <font>
      <sz val="14"/>
      <name val="Work Sans"/>
      <family val="3"/>
      <charset val="1"/>
    </font>
    <font>
      <b/>
      <sz val="10"/>
      <color theme="1"/>
      <name val="Work Sans"/>
    </font>
    <font>
      <b/>
      <sz val="9"/>
      <name val="Work Sans"/>
    </font>
    <font>
      <sz val="10"/>
      <name val="Work Sans"/>
    </font>
    <font>
      <u/>
      <sz val="10"/>
      <color theme="10"/>
      <name val="Arial"/>
      <family val="2"/>
    </font>
    <font>
      <sz val="14"/>
      <color rgb="FF000000"/>
      <name val="Calibri"/>
      <family val="2"/>
    </font>
    <font>
      <b/>
      <sz val="14"/>
      <name val="Work Sans"/>
      <family val="3"/>
      <charset val="1"/>
    </font>
    <font>
      <sz val="14"/>
      <name val="Arial"/>
      <family val="2"/>
    </font>
    <font>
      <sz val="14"/>
      <color theme="1"/>
      <name val="Work Sans"/>
    </font>
    <font>
      <sz val="14"/>
      <color rgb="FFFF0000"/>
      <name val="Work Sans"/>
    </font>
    <font>
      <b/>
      <sz val="10"/>
      <color rgb="FFC00000"/>
      <name val="Arial"/>
      <family val="2"/>
    </font>
    <font>
      <sz val="11"/>
      <color rgb="FF737E86"/>
      <name val="Nunito Sans"/>
    </font>
    <font>
      <sz val="13"/>
      <color rgb="FF333333"/>
      <name val="Work Sans"/>
    </font>
  </fonts>
  <fills count="20">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EDEDED"/>
        <bgColor rgb="FF000000"/>
      </patternFill>
    </fill>
    <fill>
      <patternFill patternType="solid">
        <fgColor rgb="FFFFFFFF"/>
        <bgColor rgb="FF000000"/>
      </patternFill>
    </fill>
    <fill>
      <patternFill patternType="solid">
        <fgColor theme="0" tint="-0.14999847407452621"/>
        <bgColor rgb="FF000000"/>
      </patternFill>
    </fill>
    <fill>
      <patternFill patternType="solid">
        <fgColor rgb="FFFFFF00"/>
        <bgColor indexed="64"/>
      </patternFill>
    </fill>
    <fill>
      <patternFill patternType="solid">
        <fgColor rgb="FFFFFF00"/>
        <bgColor rgb="FF000000"/>
      </patternFill>
    </fill>
    <fill>
      <patternFill patternType="solid">
        <fgColor theme="2"/>
        <bgColor indexed="64"/>
      </patternFill>
    </fill>
    <fill>
      <patternFill patternType="solid">
        <fgColor theme="9" tint="0.79998168889431442"/>
        <bgColor indexed="64"/>
      </patternFill>
    </fill>
    <fill>
      <patternFill patternType="solid">
        <fgColor rgb="FFF4F9F1"/>
        <bgColor indexed="64"/>
      </patternFill>
    </fill>
    <fill>
      <patternFill patternType="solid">
        <fgColor theme="0" tint="-4.9989318521683403E-2"/>
        <bgColor indexed="64"/>
      </patternFill>
    </fill>
    <fill>
      <patternFill patternType="solid">
        <fgColor rgb="FFD6DCE4"/>
        <bgColor rgb="FF000000"/>
      </patternFill>
    </fill>
    <fill>
      <patternFill patternType="solid">
        <fgColor rgb="FFFFFFCC"/>
        <bgColor indexed="64"/>
      </patternFill>
    </fill>
    <fill>
      <patternFill patternType="solid">
        <fgColor rgb="FFE2EFDA"/>
        <bgColor rgb="FF000000"/>
      </patternFill>
    </fill>
    <fill>
      <patternFill patternType="solid">
        <fgColor rgb="FFD9D9D9"/>
        <bgColor rgb="FF000000"/>
      </patternFill>
    </fill>
    <fill>
      <patternFill patternType="solid">
        <fgColor rgb="FFFFB1AF"/>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bottom/>
      <diagonal/>
    </border>
    <border>
      <left/>
      <right style="medium">
        <color indexed="64"/>
      </right>
      <top/>
      <bottom/>
      <diagonal/>
    </border>
    <border>
      <left style="double">
        <color indexed="64"/>
      </left>
      <right style="double">
        <color indexed="64"/>
      </right>
      <top style="double">
        <color indexed="64"/>
      </top>
      <bottom style="double">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double">
        <color indexed="64"/>
      </left>
      <right/>
      <top/>
      <bottom/>
      <diagonal/>
    </border>
    <border>
      <left style="thin">
        <color indexed="64"/>
      </left>
      <right style="thin">
        <color indexed="64"/>
      </right>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top/>
      <bottom style="double">
        <color indexed="64"/>
      </bottom>
      <diagonal/>
    </border>
    <border>
      <left style="double">
        <color indexed="64"/>
      </left>
      <right/>
      <top/>
      <bottom style="double">
        <color indexed="64"/>
      </bottom>
      <diagonal/>
    </border>
    <border>
      <left style="double">
        <color indexed="64"/>
      </left>
      <right/>
      <top style="double">
        <color indexed="64"/>
      </top>
      <bottom/>
      <diagonal/>
    </border>
    <border>
      <left style="double">
        <color indexed="64"/>
      </left>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style="medium">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style="thin">
        <color rgb="FF000000"/>
      </right>
      <top style="thin">
        <color indexed="64"/>
      </top>
      <bottom style="thin">
        <color indexed="64"/>
      </bottom>
      <diagonal/>
    </border>
    <border>
      <left/>
      <right style="thin">
        <color indexed="64"/>
      </right>
      <top/>
      <bottom/>
      <diagonal/>
    </border>
    <border>
      <left/>
      <right style="thin">
        <color rgb="FF000000"/>
      </right>
      <top style="thin">
        <color rgb="FF000000"/>
      </top>
      <bottom style="thin">
        <color rgb="FF000000"/>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top/>
      <bottom style="thin">
        <color indexed="64"/>
      </bottom>
      <diagonal/>
    </border>
    <border>
      <left style="double">
        <color indexed="64"/>
      </left>
      <right/>
      <top style="thin">
        <color indexed="64"/>
      </top>
      <bottom/>
      <diagonal/>
    </border>
    <border>
      <left/>
      <right style="double">
        <color indexed="64"/>
      </right>
      <top/>
      <bottom/>
      <diagonal/>
    </border>
    <border>
      <left style="double">
        <color indexed="64"/>
      </left>
      <right/>
      <top style="thin">
        <color indexed="64"/>
      </top>
      <bottom style="thin">
        <color indexed="64"/>
      </bottom>
      <diagonal/>
    </border>
    <border>
      <left/>
      <right style="double">
        <color indexed="64"/>
      </right>
      <top style="thin">
        <color rgb="FF000000"/>
      </top>
      <bottom style="thin">
        <color rgb="FF000000"/>
      </bottom>
      <diagonal/>
    </border>
    <border>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right style="double">
        <color indexed="64"/>
      </right>
      <top/>
      <bottom style="double">
        <color indexed="64"/>
      </bottom>
      <diagonal/>
    </border>
    <border>
      <left/>
      <right style="double">
        <color rgb="FF000000"/>
      </right>
      <top style="thin">
        <color indexed="64"/>
      </top>
      <bottom style="thin">
        <color indexed="64"/>
      </bottom>
      <diagonal/>
    </border>
    <border>
      <left style="double">
        <color indexed="64"/>
      </left>
      <right style="medium">
        <color indexed="64"/>
      </right>
      <top style="double">
        <color indexed="64"/>
      </top>
      <bottom style="double">
        <color indexed="64"/>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thin">
        <color indexed="64"/>
      </bottom>
      <diagonal/>
    </border>
    <border>
      <left/>
      <right style="double">
        <color indexed="64"/>
      </right>
      <top/>
      <bottom style="thin">
        <color rgb="FF000000"/>
      </bottom>
      <diagonal/>
    </border>
  </borders>
  <cellStyleXfs count="9">
    <xf numFmtId="0" fontId="0" fillId="0" borderId="0"/>
    <xf numFmtId="168" fontId="1" fillId="0" borderId="0" applyFont="0" applyFill="0" applyBorder="0" applyAlignment="0" applyProtection="0"/>
    <xf numFmtId="164" fontId="1" fillId="0" borderId="0" applyFont="0" applyFill="0" applyBorder="0" applyAlignment="0" applyProtection="0"/>
    <xf numFmtId="0" fontId="12" fillId="0" borderId="0" applyNumberFormat="0" applyFill="0" applyBorder="0" applyAlignment="0" applyProtection="0">
      <alignment vertical="top"/>
      <protection locked="0"/>
    </xf>
    <xf numFmtId="9" fontId="33" fillId="0" borderId="0" applyFont="0" applyFill="0" applyBorder="0" applyAlignment="0" applyProtection="0"/>
    <xf numFmtId="0" fontId="1" fillId="0" borderId="0"/>
    <xf numFmtId="164" fontId="50" fillId="0" borderId="0" applyFont="0" applyFill="0" applyBorder="0" applyAlignment="0" applyProtection="0"/>
    <xf numFmtId="9" fontId="1" fillId="0" borderId="0" applyFont="0" applyFill="0" applyBorder="0" applyAlignment="0" applyProtection="0"/>
    <xf numFmtId="0" fontId="60" fillId="0" borderId="0" applyNumberFormat="0" applyFill="0" applyBorder="0" applyAlignment="0" applyProtection="0"/>
  </cellStyleXfs>
  <cellXfs count="692">
    <xf numFmtId="0" fontId="0" fillId="0" borderId="0" xfId="0"/>
    <xf numFmtId="0" fontId="4" fillId="0" borderId="0" xfId="0" applyFont="1"/>
    <xf numFmtId="165" fontId="0" fillId="0" borderId="0" xfId="2" applyNumberFormat="1" applyFont="1" applyProtection="1"/>
    <xf numFmtId="166" fontId="0" fillId="0" borderId="0" xfId="0" applyNumberFormat="1"/>
    <xf numFmtId="2" fontId="0" fillId="0" borderId="0" xfId="0" applyNumberFormat="1"/>
    <xf numFmtId="168" fontId="0" fillId="0" borderId="0" xfId="1" applyFont="1" applyProtection="1"/>
    <xf numFmtId="0" fontId="0" fillId="0" borderId="21" xfId="0" applyBorder="1" applyAlignment="1">
      <alignment horizontal="right"/>
    </xf>
    <xf numFmtId="0" fontId="11" fillId="0" borderId="0" xfId="0" applyFont="1" applyAlignment="1">
      <alignment horizontal="left" vertical="center" wrapText="1"/>
    </xf>
    <xf numFmtId="0" fontId="0" fillId="0" borderId="21" xfId="0" applyBorder="1"/>
    <xf numFmtId="0" fontId="2" fillId="0" borderId="0" xfId="0" applyFont="1" applyAlignment="1">
      <alignment vertical="center"/>
    </xf>
    <xf numFmtId="0" fontId="2" fillId="0" borderId="0" xfId="0" applyFont="1" applyAlignment="1">
      <alignment horizontal="center" vertical="center"/>
    </xf>
    <xf numFmtId="0" fontId="2" fillId="0" borderId="0" xfId="3" applyFont="1" applyAlignment="1" applyProtection="1">
      <alignment horizontal="left" vertical="center"/>
    </xf>
    <xf numFmtId="0" fontId="13" fillId="0" borderId="0" xfId="0" applyFont="1"/>
    <xf numFmtId="0" fontId="12" fillId="0" borderId="0" xfId="3" applyAlignment="1" applyProtection="1"/>
    <xf numFmtId="0" fontId="4" fillId="0" borderId="0" xfId="0" applyFont="1" applyAlignment="1">
      <alignment horizontal="justify" vertical="center"/>
    </xf>
    <xf numFmtId="165" fontId="0" fillId="0" borderId="18" xfId="2" applyNumberFormat="1" applyFont="1" applyBorder="1" applyAlignment="1" applyProtection="1">
      <alignment horizontal="justify" vertical="center" wrapText="1"/>
    </xf>
    <xf numFmtId="167" fontId="0" fillId="0" borderId="20" xfId="0" applyNumberFormat="1" applyBorder="1" applyAlignment="1">
      <alignment horizontal="justify" vertical="center" wrapText="1"/>
    </xf>
    <xf numFmtId="0" fontId="2" fillId="0" borderId="0" xfId="0" applyFont="1" applyAlignment="1">
      <alignment horizontal="justify" vertical="center"/>
    </xf>
    <xf numFmtId="0" fontId="0" fillId="0" borderId="0" xfId="0" applyAlignment="1">
      <alignment horizontal="justify" vertical="center"/>
    </xf>
    <xf numFmtId="0" fontId="6" fillId="2" borderId="16" xfId="0" applyFont="1" applyFill="1" applyBorder="1" applyAlignment="1">
      <alignment horizontal="left" vertical="center"/>
    </xf>
    <xf numFmtId="0" fontId="9" fillId="0" borderId="1"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5" fillId="0" borderId="15" xfId="0" applyFont="1" applyBorder="1" applyAlignment="1">
      <alignment horizontal="center" vertical="center" wrapText="1"/>
    </xf>
    <xf numFmtId="0" fontId="5" fillId="0" borderId="14" xfId="0" applyFont="1" applyBorder="1" applyAlignment="1">
      <alignment horizontal="centerContinuous" vertical="center" wrapText="1"/>
    </xf>
    <xf numFmtId="0" fontId="5" fillId="0" borderId="0" xfId="0" applyFont="1" applyAlignment="1">
      <alignment horizontal="centerContinuous" vertical="center" wrapText="1"/>
    </xf>
    <xf numFmtId="0" fontId="5" fillId="0" borderId="11" xfId="0" applyFont="1" applyBorder="1" applyAlignment="1">
      <alignment horizontal="centerContinuous" vertical="center" wrapText="1"/>
    </xf>
    <xf numFmtId="0" fontId="5" fillId="0" borderId="12" xfId="0" applyFont="1" applyBorder="1" applyAlignment="1">
      <alignment horizontal="centerContinuous" vertical="center" wrapText="1"/>
    </xf>
    <xf numFmtId="0" fontId="5" fillId="0" borderId="13" xfId="0" applyFont="1" applyBorder="1" applyAlignment="1">
      <alignment horizontal="centerContinuous" vertical="center" wrapText="1"/>
    </xf>
    <xf numFmtId="0" fontId="2" fillId="0" borderId="1" xfId="0" applyFont="1" applyBorder="1" applyAlignment="1">
      <alignment horizontal="centerContinuous" vertical="center"/>
    </xf>
    <xf numFmtId="0" fontId="12" fillId="0" borderId="1" xfId="3" applyBorder="1" applyAlignment="1" applyProtection="1">
      <alignment horizontal="center"/>
    </xf>
    <xf numFmtId="0" fontId="6" fillId="2" borderId="1" xfId="0" applyFont="1" applyFill="1" applyBorder="1" applyAlignment="1">
      <alignment horizontal="justify" vertical="center"/>
    </xf>
    <xf numFmtId="0" fontId="6" fillId="2" borderId="1" xfId="0" applyFont="1" applyFill="1" applyBorder="1" applyAlignment="1" applyProtection="1">
      <alignment horizontal="justify" vertical="center" wrapText="1"/>
      <protection locked="0"/>
    </xf>
    <xf numFmtId="0" fontId="9" fillId="0" borderId="10" xfId="0" applyFont="1" applyBorder="1" applyAlignment="1" applyProtection="1">
      <alignment horizontal="center" vertical="center" wrapText="1"/>
      <protection locked="0"/>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49" fontId="8" fillId="4" borderId="1" xfId="0" applyNumberFormat="1" applyFont="1" applyFill="1" applyBorder="1" applyAlignment="1" applyProtection="1">
      <alignment horizontal="center" vertical="center" wrapText="1"/>
      <protection locked="0"/>
    </xf>
    <xf numFmtId="0" fontId="2" fillId="0" borderId="1" xfId="0" applyFont="1" applyBorder="1" applyAlignment="1">
      <alignment horizontal="justify" wrapText="1"/>
    </xf>
    <xf numFmtId="0" fontId="2" fillId="0" borderId="1" xfId="0" applyFont="1" applyBorder="1" applyAlignment="1">
      <alignment wrapText="1"/>
    </xf>
    <xf numFmtId="0" fontId="9" fillId="0" borderId="7" xfId="0" applyFont="1" applyBorder="1" applyAlignment="1" applyProtection="1">
      <alignment horizontal="center" vertical="center" wrapText="1"/>
      <protection locked="0"/>
    </xf>
    <xf numFmtId="0" fontId="9" fillId="0" borderId="26"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49" fontId="8" fillId="4" borderId="6" xfId="0" applyNumberFormat="1" applyFont="1" applyFill="1" applyBorder="1" applyAlignment="1" applyProtection="1">
      <alignment horizontal="center" vertical="center" wrapText="1"/>
      <protection locked="0"/>
    </xf>
    <xf numFmtId="0" fontId="0" fillId="0" borderId="0" xfId="0" applyAlignment="1">
      <alignment horizontal="right"/>
    </xf>
    <xf numFmtId="0" fontId="9" fillId="0" borderId="5" xfId="0" applyFont="1" applyBorder="1" applyAlignment="1" applyProtection="1">
      <alignment horizontal="center" vertical="center" wrapText="1"/>
      <protection locked="0"/>
    </xf>
    <xf numFmtId="49" fontId="19" fillId="0" borderId="1" xfId="0" applyNumberFormat="1" applyFont="1" applyBorder="1" applyAlignment="1" applyProtection="1">
      <alignment horizontal="center" vertical="center" wrapText="1"/>
      <protection locked="0"/>
    </xf>
    <xf numFmtId="49" fontId="19" fillId="0" borderId="6" xfId="0" applyNumberFormat="1" applyFont="1" applyBorder="1" applyAlignment="1" applyProtection="1">
      <alignment horizontal="center" vertical="center" wrapText="1"/>
      <protection locked="0"/>
    </xf>
    <xf numFmtId="167" fontId="0" fillId="0" borderId="0" xfId="0" applyNumberFormat="1" applyAlignment="1">
      <alignment horizontal="justify" vertical="center" wrapText="1"/>
    </xf>
    <xf numFmtId="0" fontId="22" fillId="0" borderId="11" xfId="0" applyFont="1" applyBorder="1" applyAlignment="1">
      <alignment horizontal="center" vertical="center"/>
    </xf>
    <xf numFmtId="0" fontId="22" fillId="0" borderId="33" xfId="0" applyFont="1" applyBorder="1" applyAlignment="1">
      <alignment horizontal="center" vertical="center"/>
    </xf>
    <xf numFmtId="0" fontId="20" fillId="8" borderId="34" xfId="0" applyFont="1" applyFill="1" applyBorder="1" applyAlignment="1">
      <alignment horizontal="center" vertical="center" wrapText="1"/>
    </xf>
    <xf numFmtId="0" fontId="6" fillId="2" borderId="16" xfId="0" applyFont="1" applyFill="1" applyBorder="1" applyAlignment="1">
      <alignment horizontal="left" vertical="center" wrapText="1"/>
    </xf>
    <xf numFmtId="0" fontId="21" fillId="8" borderId="16" xfId="0" applyFont="1" applyFill="1" applyBorder="1" applyAlignment="1">
      <alignment vertical="center" wrapText="1"/>
    </xf>
    <xf numFmtId="0" fontId="23" fillId="7" borderId="16" xfId="0" applyFont="1" applyFill="1" applyBorder="1" applyAlignment="1">
      <alignment horizontal="justify" vertical="center" wrapText="1"/>
    </xf>
    <xf numFmtId="0" fontId="0" fillId="0" borderId="0" xfId="0" applyAlignment="1">
      <alignment horizontal="center"/>
    </xf>
    <xf numFmtId="0" fontId="25" fillId="7" borderId="16" xfId="0" applyFont="1" applyFill="1" applyBorder="1" applyAlignment="1">
      <alignment horizontal="center" vertical="center"/>
    </xf>
    <xf numFmtId="0" fontId="25" fillId="7" borderId="16" xfId="0" applyFont="1" applyFill="1" applyBorder="1" applyAlignment="1">
      <alignment horizontal="justify" vertical="center" wrapText="1"/>
    </xf>
    <xf numFmtId="0" fontId="24" fillId="0" borderId="16" xfId="0" applyFont="1" applyBorder="1" applyAlignment="1">
      <alignment horizontal="justify" vertical="center"/>
    </xf>
    <xf numFmtId="0" fontId="25" fillId="7" borderId="16" xfId="0" applyFont="1" applyFill="1" applyBorder="1" applyAlignment="1">
      <alignment vertical="center"/>
    </xf>
    <xf numFmtId="0" fontId="25" fillId="0" borderId="16" xfId="0" applyFont="1" applyBorder="1" applyAlignment="1">
      <alignment horizontal="center"/>
    </xf>
    <xf numFmtId="0" fontId="21" fillId="8" borderId="16" xfId="0" applyFont="1" applyFill="1" applyBorder="1" applyAlignment="1">
      <alignment horizontal="center" vertical="center" wrapText="1"/>
    </xf>
    <xf numFmtId="0" fontId="22" fillId="0" borderId="0" xfId="0" applyFont="1" applyAlignment="1">
      <alignment horizontal="center" vertical="center"/>
    </xf>
    <xf numFmtId="0" fontId="23" fillId="7" borderId="0" xfId="0" applyFont="1" applyFill="1" applyAlignment="1">
      <alignment horizontal="justify" vertical="center" wrapText="1"/>
    </xf>
    <xf numFmtId="0" fontId="25" fillId="7" borderId="0" xfId="0" applyFont="1" applyFill="1" applyAlignment="1">
      <alignment vertical="center"/>
    </xf>
    <xf numFmtId="0" fontId="25" fillId="7" borderId="0" xfId="0" applyFont="1" applyFill="1" applyAlignment="1">
      <alignment horizontal="justify" vertical="center" wrapText="1"/>
    </xf>
    <xf numFmtId="0" fontId="24" fillId="0" borderId="0" xfId="0" applyFont="1" applyAlignment="1">
      <alignment horizontal="justify" vertical="center"/>
    </xf>
    <xf numFmtId="0" fontId="25" fillId="0" borderId="0" xfId="0" applyFont="1" applyAlignment="1">
      <alignment horizontal="center"/>
    </xf>
    <xf numFmtId="0" fontId="6" fillId="6" borderId="1" xfId="0" applyFont="1" applyFill="1" applyBorder="1" applyAlignment="1" applyProtection="1">
      <alignment horizontal="justify" vertical="center" wrapText="1"/>
      <protection locked="0"/>
    </xf>
    <xf numFmtId="0" fontId="10" fillId="3" borderId="6" xfId="0" applyFont="1" applyFill="1" applyBorder="1" applyAlignment="1" applyProtection="1">
      <alignment horizontal="justify" vertical="center" wrapText="1"/>
      <protection locked="0"/>
    </xf>
    <xf numFmtId="0" fontId="1" fillId="0" borderId="30" xfId="0" applyFont="1" applyBorder="1" applyAlignment="1">
      <alignment horizontal="left" vertical="center" wrapText="1"/>
    </xf>
    <xf numFmtId="0" fontId="9" fillId="9" borderId="1" xfId="0" applyFont="1" applyFill="1" applyBorder="1" applyAlignment="1" applyProtection="1">
      <alignment horizontal="center" vertical="center" wrapText="1"/>
      <protection locked="0"/>
    </xf>
    <xf numFmtId="0" fontId="1" fillId="0" borderId="23" xfId="0" applyFont="1" applyBorder="1" applyAlignment="1">
      <alignment horizontal="left" vertical="center" wrapText="1"/>
    </xf>
    <xf numFmtId="0" fontId="10" fillId="3" borderId="2" xfId="0" applyFont="1" applyFill="1" applyBorder="1" applyAlignment="1" applyProtection="1">
      <alignment horizontal="justify" vertical="center" wrapText="1"/>
      <protection locked="0"/>
    </xf>
    <xf numFmtId="0" fontId="1" fillId="0" borderId="4" xfId="0" applyFont="1" applyBorder="1" applyAlignment="1">
      <alignment horizontal="left" vertical="center" wrapText="1"/>
    </xf>
    <xf numFmtId="0" fontId="1" fillId="0" borderId="6" xfId="0" applyFont="1" applyBorder="1" applyAlignment="1">
      <alignment horizontal="left" vertical="center" wrapText="1"/>
    </xf>
    <xf numFmtId="0" fontId="27" fillId="0" borderId="0" xfId="0" applyFont="1" applyAlignment="1">
      <alignment horizontal="justify" vertical="center"/>
    </xf>
    <xf numFmtId="165" fontId="0" fillId="0" borderId="18" xfId="2" applyNumberFormat="1" applyFont="1" applyFill="1" applyBorder="1" applyAlignment="1" applyProtection="1">
      <alignment horizontal="justify" vertical="center" wrapText="1"/>
    </xf>
    <xf numFmtId="167" fontId="1" fillId="0" borderId="20" xfId="0" applyNumberFormat="1" applyFont="1" applyBorder="1" applyAlignment="1">
      <alignment horizontal="justify" vertical="center" wrapText="1"/>
    </xf>
    <xf numFmtId="0" fontId="25" fillId="0" borderId="16" xfId="0" applyFont="1" applyBorder="1" applyAlignment="1">
      <alignment horizontal="center" vertical="center"/>
    </xf>
    <xf numFmtId="49" fontId="8" fillId="0" borderId="10" xfId="0" applyNumberFormat="1" applyFont="1" applyBorder="1" applyAlignment="1" applyProtection="1">
      <alignment horizontal="center" vertical="center" wrapText="1"/>
      <protection locked="0"/>
    </xf>
    <xf numFmtId="49" fontId="8" fillId="0" borderId="1" xfId="0" applyNumberFormat="1" applyFont="1" applyBorder="1" applyAlignment="1" applyProtection="1">
      <alignment horizontal="center" vertical="center" wrapText="1"/>
      <protection locked="0"/>
    </xf>
    <xf numFmtId="49" fontId="8" fillId="0" borderId="6" xfId="0" applyNumberFormat="1" applyFont="1" applyBorder="1" applyAlignment="1" applyProtection="1">
      <alignment horizontal="center" vertical="center" wrapText="1"/>
      <protection locked="0"/>
    </xf>
    <xf numFmtId="49" fontId="10" fillId="0" borderId="1" xfId="0" applyNumberFormat="1" applyFont="1" applyBorder="1" applyAlignment="1" applyProtection="1">
      <alignment horizontal="center" vertical="center" wrapText="1"/>
      <protection locked="0"/>
    </xf>
    <xf numFmtId="0" fontId="0" fillId="9" borderId="0" xfId="0" applyFill="1" applyAlignment="1">
      <alignment horizontal="center"/>
    </xf>
    <xf numFmtId="0" fontId="1" fillId="0" borderId="1" xfId="0" applyFont="1" applyBorder="1" applyAlignment="1">
      <alignment horizontal="center" wrapText="1"/>
    </xf>
    <xf numFmtId="0" fontId="25" fillId="10" borderId="16" xfId="0" applyFont="1" applyFill="1" applyBorder="1" applyAlignment="1">
      <alignment horizontal="justify" vertical="center" wrapText="1"/>
    </xf>
    <xf numFmtId="0" fontId="25" fillId="0" borderId="16" xfId="0" applyFont="1" applyBorder="1" applyAlignment="1">
      <alignment horizontal="justify" vertical="center" wrapText="1"/>
    </xf>
    <xf numFmtId="165" fontId="2" fillId="0" borderId="18" xfId="2" applyNumberFormat="1" applyFont="1" applyFill="1" applyBorder="1" applyAlignment="1" applyProtection="1">
      <alignment horizontal="justify" vertical="center" wrapText="1"/>
    </xf>
    <xf numFmtId="167" fontId="2" fillId="0" borderId="20" xfId="0" applyNumberFormat="1" applyFont="1" applyBorder="1" applyAlignment="1">
      <alignment horizontal="justify" vertical="center" wrapText="1"/>
    </xf>
    <xf numFmtId="0" fontId="1" fillId="0" borderId="0" xfId="0" applyFont="1"/>
    <xf numFmtId="0" fontId="1" fillId="3" borderId="23" xfId="0" applyFont="1" applyFill="1" applyBorder="1" applyAlignment="1">
      <alignment horizontal="left" vertical="center" wrapText="1"/>
    </xf>
    <xf numFmtId="0" fontId="1" fillId="9" borderId="23" xfId="0" applyFont="1" applyFill="1" applyBorder="1" applyAlignment="1">
      <alignment horizontal="left" vertical="center" wrapText="1"/>
    </xf>
    <xf numFmtId="0" fontId="1" fillId="0" borderId="0" xfId="0" applyFont="1" applyAlignment="1">
      <alignment horizontal="center" vertical="center"/>
    </xf>
    <xf numFmtId="0" fontId="1" fillId="0" borderId="29" xfId="0" applyFont="1" applyBorder="1" applyAlignment="1">
      <alignment horizontal="justify" vertical="center" wrapText="1"/>
    </xf>
    <xf numFmtId="0" fontId="1" fillId="0" borderId="22" xfId="0" applyFont="1" applyBorder="1" applyAlignment="1">
      <alignment horizontal="center" vertical="center"/>
    </xf>
    <xf numFmtId="0" fontId="1" fillId="0" borderId="25" xfId="0" applyFont="1" applyBorder="1" applyAlignment="1">
      <alignment horizontal="left" vertical="center" wrapText="1"/>
    </xf>
    <xf numFmtId="0" fontId="12" fillId="0" borderId="0" xfId="3" applyAlignment="1" applyProtection="1">
      <alignment wrapText="1"/>
    </xf>
    <xf numFmtId="0" fontId="0" fillId="0" borderId="0" xfId="0" applyAlignment="1">
      <alignment wrapText="1"/>
    </xf>
    <xf numFmtId="0" fontId="1" fillId="0" borderId="0" xfId="0" applyFont="1" applyAlignment="1">
      <alignment wrapText="1"/>
    </xf>
    <xf numFmtId="49" fontId="31" fillId="0" borderId="1" xfId="0" applyNumberFormat="1" applyFont="1" applyBorder="1" applyAlignment="1" applyProtection="1">
      <alignment horizontal="center" vertical="center" wrapText="1"/>
      <protection locked="0"/>
    </xf>
    <xf numFmtId="0" fontId="1" fillId="0" borderId="0" xfId="0" applyFont="1" applyAlignment="1">
      <alignment horizontal="justify" vertical="center" wrapText="1"/>
    </xf>
    <xf numFmtId="0" fontId="1" fillId="0" borderId="0" xfId="0" applyFont="1" applyAlignment="1">
      <alignment vertical="center" wrapText="1"/>
    </xf>
    <xf numFmtId="0" fontId="0" fillId="0" borderId="0" xfId="0" applyAlignment="1">
      <alignment vertical="center" wrapText="1"/>
    </xf>
    <xf numFmtId="0" fontId="34" fillId="0" borderId="0" xfId="0" applyFont="1" applyAlignment="1">
      <alignment vertical="center" wrapText="1"/>
    </xf>
    <xf numFmtId="0" fontId="32" fillId="0" borderId="1" xfId="0" applyFont="1" applyBorder="1" applyAlignment="1" applyProtection="1">
      <alignment horizontal="center" vertical="center" wrapText="1"/>
      <protection locked="0"/>
    </xf>
    <xf numFmtId="0" fontId="38" fillId="0" borderId="0" xfId="0" applyFont="1"/>
    <xf numFmtId="0" fontId="35" fillId="0" borderId="0" xfId="0" applyFont="1" applyAlignment="1">
      <alignment horizontal="center" vertical="center" wrapText="1"/>
    </xf>
    <xf numFmtId="0" fontId="35" fillId="0" borderId="0" xfId="0" applyFont="1" applyAlignment="1">
      <alignment vertical="center"/>
    </xf>
    <xf numFmtId="0" fontId="40" fillId="0" borderId="0" xfId="0" applyFont="1" applyAlignment="1">
      <alignment horizontal="center"/>
    </xf>
    <xf numFmtId="0" fontId="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1" fillId="0" borderId="0" xfId="5"/>
    <xf numFmtId="0" fontId="1" fillId="0" borderId="5" xfId="5" applyBorder="1"/>
    <xf numFmtId="0" fontId="4" fillId="0" borderId="0" xfId="5" applyFont="1"/>
    <xf numFmtId="0" fontId="4" fillId="0" borderId="0" xfId="5" applyFont="1" applyAlignment="1">
      <alignment horizontal="justify" vertical="center"/>
    </xf>
    <xf numFmtId="0" fontId="4" fillId="0" borderId="45" xfId="5" applyFont="1" applyBorder="1" applyAlignment="1">
      <alignment horizontal="justify" vertical="center"/>
    </xf>
    <xf numFmtId="0" fontId="2" fillId="0" borderId="1" xfId="5" applyFont="1" applyBorder="1" applyAlignment="1">
      <alignment horizontal="right" vertical="center" wrapText="1"/>
    </xf>
    <xf numFmtId="0" fontId="2" fillId="3" borderId="1" xfId="5" applyFont="1" applyFill="1" applyBorder="1" applyAlignment="1" applyProtection="1">
      <alignment horizontal="center" vertical="center" wrapText="1"/>
      <protection locked="0"/>
    </xf>
    <xf numFmtId="166" fontId="2" fillId="3" borderId="1" xfId="5" applyNumberFormat="1" applyFont="1" applyFill="1" applyBorder="1" applyAlignment="1" applyProtection="1">
      <alignment vertical="center" wrapText="1"/>
      <protection locked="0"/>
    </xf>
    <xf numFmtId="0" fontId="2" fillId="0" borderId="1" xfId="5" applyFont="1" applyBorder="1" applyAlignment="1" applyProtection="1">
      <alignment horizontal="center" vertical="center" wrapText="1"/>
      <protection locked="0"/>
    </xf>
    <xf numFmtId="166" fontId="1" fillId="0" borderId="0" xfId="5" applyNumberFormat="1"/>
    <xf numFmtId="2" fontId="1" fillId="0" borderId="0" xfId="5" applyNumberFormat="1"/>
    <xf numFmtId="0" fontId="11" fillId="0" borderId="0" xfId="5" applyFont="1" applyAlignment="1">
      <alignment horizontal="left" vertical="center" wrapText="1"/>
    </xf>
    <xf numFmtId="0" fontId="2" fillId="14" borderId="1" xfId="5" applyFont="1" applyFill="1" applyBorder="1" applyAlignment="1">
      <alignment horizontal="center" vertical="center" wrapText="1"/>
    </xf>
    <xf numFmtId="0" fontId="2" fillId="14" borderId="1" xfId="5" applyFont="1" applyFill="1" applyBorder="1" applyAlignment="1">
      <alignment horizontal="center" vertical="center"/>
    </xf>
    <xf numFmtId="0" fontId="2" fillId="0" borderId="1" xfId="5" applyFont="1" applyBorder="1" applyAlignment="1">
      <alignment horizontal="centerContinuous" vertical="center"/>
    </xf>
    <xf numFmtId="0" fontId="2" fillId="0" borderId="0" xfId="5" applyFont="1" applyAlignment="1">
      <alignment vertical="center"/>
    </xf>
    <xf numFmtId="0" fontId="2" fillId="0" borderId="0" xfId="5" applyFont="1" applyAlignment="1">
      <alignment horizontal="center" vertical="center"/>
    </xf>
    <xf numFmtId="0" fontId="2" fillId="0" borderId="0" xfId="5" applyFont="1" applyAlignment="1">
      <alignment horizontal="justify" vertical="center"/>
    </xf>
    <xf numFmtId="0" fontId="1" fillId="0" borderId="0" xfId="5" applyAlignment="1">
      <alignment horizontal="justify" vertical="center"/>
    </xf>
    <xf numFmtId="0" fontId="13" fillId="0" borderId="0" xfId="5" applyFont="1"/>
    <xf numFmtId="0" fontId="1" fillId="0" borderId="0" xfId="5" applyAlignment="1">
      <alignment wrapText="1"/>
    </xf>
    <xf numFmtId="0" fontId="34" fillId="0" borderId="0" xfId="5" applyFont="1" applyAlignment="1">
      <alignment vertical="center" wrapText="1"/>
    </xf>
    <xf numFmtId="0" fontId="1" fillId="0" borderId="0" xfId="5" applyAlignment="1">
      <alignment vertical="center" wrapText="1"/>
    </xf>
    <xf numFmtId="0" fontId="35" fillId="0" borderId="0" xfId="5" applyFont="1" applyAlignment="1">
      <alignment horizontal="center" vertical="center" wrapText="1"/>
    </xf>
    <xf numFmtId="0" fontId="38" fillId="0" borderId="0" xfId="5" applyFont="1"/>
    <xf numFmtId="0" fontId="1" fillId="0" borderId="0" xfId="5" applyAlignment="1">
      <alignment horizontal="justify" vertical="center" wrapText="1"/>
    </xf>
    <xf numFmtId="0" fontId="35" fillId="0" borderId="0" xfId="5" applyFont="1" applyAlignment="1">
      <alignment vertical="center"/>
    </xf>
    <xf numFmtId="0" fontId="2" fillId="0" borderId="1" xfId="0" applyFont="1" applyBorder="1" applyAlignment="1">
      <alignment horizontal="center" vertical="center" wrapText="1"/>
    </xf>
    <xf numFmtId="0" fontId="1" fillId="0" borderId="1" xfId="5" applyBorder="1"/>
    <xf numFmtId="0" fontId="1" fillId="0" borderId="1" xfId="5" applyBorder="1" applyAlignment="1">
      <alignment horizontal="left" vertical="center" wrapText="1"/>
    </xf>
    <xf numFmtId="0" fontId="1" fillId="0" borderId="1" xfId="5" applyBorder="1" applyAlignment="1">
      <alignment horizontal="justify" vertical="center" wrapText="1"/>
    </xf>
    <xf numFmtId="0" fontId="1" fillId="0" borderId="1" xfId="5" applyBorder="1" applyAlignment="1">
      <alignment horizontal="justify" vertical="center"/>
    </xf>
    <xf numFmtId="0" fontId="1" fillId="0" borderId="1" xfId="5" applyBorder="1" applyAlignment="1">
      <alignment horizontal="center" vertical="center" wrapText="1"/>
    </xf>
    <xf numFmtId="170" fontId="1" fillId="0" borderId="1" xfId="5" applyNumberFormat="1" applyBorder="1" applyAlignment="1">
      <alignment horizontal="center" vertical="center" wrapText="1"/>
    </xf>
    <xf numFmtId="169" fontId="1" fillId="0" borderId="1" xfId="5" applyNumberFormat="1" applyBorder="1" applyAlignment="1">
      <alignment horizontal="center" vertical="center" wrapText="1"/>
    </xf>
    <xf numFmtId="0" fontId="1" fillId="0" borderId="1" xfId="5" applyBorder="1" applyAlignment="1" applyProtection="1">
      <alignment horizontal="center" vertical="center" wrapText="1"/>
      <protection locked="0"/>
    </xf>
    <xf numFmtId="0" fontId="2" fillId="2" borderId="1" xfId="5" applyFont="1" applyFill="1" applyBorder="1" applyAlignment="1">
      <alignment horizontal="left" vertical="center"/>
    </xf>
    <xf numFmtId="0" fontId="2" fillId="2" borderId="1" xfId="5" applyFont="1" applyFill="1" applyBorder="1" applyAlignment="1">
      <alignment horizontal="right" vertical="center" wrapText="1"/>
    </xf>
    <xf numFmtId="0" fontId="2" fillId="2" borderId="1" xfId="5" applyFont="1" applyFill="1" applyBorder="1" applyAlignment="1">
      <alignment horizontal="justify" vertical="center"/>
    </xf>
    <xf numFmtId="0" fontId="2" fillId="2" borderId="1" xfId="5" applyFont="1" applyFill="1" applyBorder="1" applyAlignment="1">
      <alignment horizontal="justify" vertical="center" wrapText="1"/>
    </xf>
    <xf numFmtId="0" fontId="1" fillId="0" borderId="1" xfId="5" applyBorder="1" applyAlignment="1" applyProtection="1">
      <alignment vertical="center"/>
      <protection locked="0"/>
    </xf>
    <xf numFmtId="0" fontId="41" fillId="3" borderId="46" xfId="5" applyFont="1" applyFill="1" applyBorder="1" applyAlignment="1" applyProtection="1">
      <alignment horizontal="center" vertical="center"/>
      <protection locked="0"/>
    </xf>
    <xf numFmtId="0" fontId="2" fillId="4" borderId="1" xfId="5" applyFont="1" applyFill="1" applyBorder="1" applyAlignment="1">
      <alignment horizontal="center" vertical="center"/>
    </xf>
    <xf numFmtId="0" fontId="2" fillId="4" borderId="1" xfId="5" applyFont="1" applyFill="1" applyBorder="1" applyAlignment="1">
      <alignment horizontal="center" vertical="center" wrapText="1"/>
    </xf>
    <xf numFmtId="49" fontId="42" fillId="4" borderId="1" xfId="5" applyNumberFormat="1" applyFont="1" applyFill="1" applyBorder="1" applyAlignment="1">
      <alignment horizontal="center" vertical="center" wrapText="1"/>
    </xf>
    <xf numFmtId="49" fontId="43" fillId="0" borderId="1" xfId="5" applyNumberFormat="1" applyFont="1" applyBorder="1" applyAlignment="1" applyProtection="1">
      <alignment horizontal="center" vertical="center" wrapText="1"/>
      <protection locked="0"/>
    </xf>
    <xf numFmtId="49" fontId="44" fillId="0" borderId="1" xfId="5" applyNumberFormat="1" applyFont="1" applyBorder="1" applyAlignment="1" applyProtection="1">
      <alignment horizontal="center" vertical="center" wrapText="1"/>
      <protection locked="0"/>
    </xf>
    <xf numFmtId="0" fontId="2" fillId="15" borderId="1" xfId="5" applyFont="1" applyFill="1" applyBorder="1" applyAlignment="1">
      <alignment horizontal="center" vertical="center"/>
    </xf>
    <xf numFmtId="0" fontId="2" fillId="15" borderId="28" xfId="5" applyFont="1" applyFill="1" applyBorder="1" applyAlignment="1">
      <alignment horizontal="center" vertical="center" wrapText="1"/>
    </xf>
    <xf numFmtId="49" fontId="45" fillId="15" borderId="28" xfId="5" applyNumberFormat="1" applyFont="1" applyFill="1" applyBorder="1" applyAlignment="1">
      <alignment horizontal="center" vertical="center" wrapText="1"/>
    </xf>
    <xf numFmtId="0" fontId="2" fillId="2" borderId="1" xfId="5" applyFont="1" applyFill="1" applyBorder="1" applyAlignment="1">
      <alignment horizontal="center" vertical="center" wrapText="1"/>
    </xf>
    <xf numFmtId="0" fontId="1" fillId="0" borderId="28" xfId="5" applyBorder="1" applyAlignment="1" applyProtection="1">
      <alignment horizontal="center" vertical="center" wrapText="1"/>
      <protection locked="0"/>
    </xf>
    <xf numFmtId="0" fontId="2" fillId="0" borderId="0" xfId="5" applyFont="1"/>
    <xf numFmtId="0" fontId="1" fillId="0" borderId="28" xfId="5" applyBorder="1" applyAlignment="1">
      <alignment horizontal="center" vertical="center" wrapText="1"/>
    </xf>
    <xf numFmtId="172" fontId="1" fillId="0" borderId="26" xfId="5" applyNumberFormat="1" applyBorder="1" applyAlignment="1">
      <alignment horizontal="center" vertical="center" wrapText="1"/>
    </xf>
    <xf numFmtId="172" fontId="1" fillId="0" borderId="28" xfId="5" applyNumberFormat="1" applyBorder="1" applyAlignment="1">
      <alignment horizontal="center" vertical="center" wrapText="1"/>
    </xf>
    <xf numFmtId="171" fontId="46" fillId="3" borderId="28" xfId="5" applyNumberFormat="1" applyFont="1" applyFill="1" applyBorder="1" applyAlignment="1">
      <alignment horizontal="right" vertical="center" wrapText="1"/>
    </xf>
    <xf numFmtId="171" fontId="1" fillId="0" borderId="1" xfId="5" applyNumberFormat="1" applyBorder="1" applyAlignment="1" applyProtection="1">
      <alignment horizontal="right" vertical="center" wrapText="1"/>
      <protection locked="0"/>
    </xf>
    <xf numFmtId="172" fontId="1" fillId="0" borderId="1" xfId="5" applyNumberFormat="1" applyBorder="1" applyAlignment="1" applyProtection="1">
      <alignment horizontal="center" vertical="center" wrapText="1"/>
      <protection locked="0"/>
    </xf>
    <xf numFmtId="169" fontId="1" fillId="0" borderId="1" xfId="5" applyNumberFormat="1" applyBorder="1" applyAlignment="1" applyProtection="1">
      <alignment horizontal="center" vertical="center" wrapText="1"/>
      <protection locked="0"/>
    </xf>
    <xf numFmtId="171" fontId="1" fillId="0" borderId="28" xfId="5" applyNumberFormat="1" applyBorder="1" applyAlignment="1" applyProtection="1">
      <alignment horizontal="right" vertical="center" wrapText="1"/>
      <protection locked="0"/>
    </xf>
    <xf numFmtId="172" fontId="1" fillId="0" borderId="26" xfId="5" applyNumberFormat="1" applyBorder="1" applyAlignment="1" applyProtection="1">
      <alignment horizontal="center" vertical="center" wrapText="1"/>
      <protection locked="0"/>
    </xf>
    <xf numFmtId="0" fontId="2" fillId="14" borderId="1" xfId="5" applyFont="1" applyFill="1" applyBorder="1" applyAlignment="1" applyProtection="1">
      <alignment horizontal="center" vertical="center" wrapText="1"/>
      <protection locked="0"/>
    </xf>
    <xf numFmtId="169" fontId="1" fillId="0" borderId="26" xfId="5" applyNumberFormat="1" applyBorder="1" applyAlignment="1" applyProtection="1">
      <alignment horizontal="center" vertical="center" wrapText="1"/>
      <protection locked="0"/>
    </xf>
    <xf numFmtId="0" fontId="2" fillId="0" borderId="7" xfId="5" applyFont="1" applyBorder="1" applyAlignment="1">
      <alignment horizontal="center" vertical="center" wrapText="1"/>
    </xf>
    <xf numFmtId="0" fontId="2" fillId="3" borderId="24" xfId="5" applyFont="1" applyFill="1" applyBorder="1" applyAlignment="1" applyProtection="1">
      <alignment horizontal="center" vertical="center" wrapText="1"/>
      <protection locked="0"/>
    </xf>
    <xf numFmtId="0" fontId="1" fillId="0" borderId="24" xfId="5" applyBorder="1" applyAlignment="1" applyProtection="1">
      <alignment vertical="center"/>
      <protection locked="0"/>
    </xf>
    <xf numFmtId="0" fontId="41" fillId="3" borderId="54" xfId="5" applyFont="1" applyFill="1" applyBorder="1" applyAlignment="1" applyProtection="1">
      <alignment horizontal="center" vertical="center"/>
      <protection locked="0"/>
    </xf>
    <xf numFmtId="166" fontId="1" fillId="0" borderId="24" xfId="5" applyNumberFormat="1" applyBorder="1" applyAlignment="1" applyProtection="1">
      <alignment vertical="center"/>
      <protection locked="0"/>
    </xf>
    <xf numFmtId="9" fontId="6" fillId="0" borderId="24" xfId="4" applyFont="1" applyFill="1" applyBorder="1" applyAlignment="1" applyProtection="1">
      <alignment horizontal="center" vertical="center" wrapText="1"/>
    </xf>
    <xf numFmtId="169" fontId="1" fillId="0" borderId="24" xfId="5" applyNumberFormat="1" applyBorder="1" applyAlignment="1" applyProtection="1">
      <alignment horizontal="center" vertical="center" wrapText="1"/>
      <protection locked="0"/>
    </xf>
    <xf numFmtId="0" fontId="0" fillId="0" borderId="51" xfId="0" applyBorder="1"/>
    <xf numFmtId="0" fontId="1" fillId="0" borderId="3" xfId="5" applyBorder="1"/>
    <xf numFmtId="0" fontId="4" fillId="0" borderId="52" xfId="5" applyFont="1" applyBorder="1" applyAlignment="1">
      <alignment horizontal="justify" vertical="center"/>
    </xf>
    <xf numFmtId="166" fontId="2" fillId="3" borderId="24" xfId="5" applyNumberFormat="1" applyFont="1" applyFill="1" applyBorder="1" applyAlignment="1">
      <alignment vertical="center" wrapText="1"/>
    </xf>
    <xf numFmtId="0" fontId="2" fillId="2" borderId="23"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6" fillId="0" borderId="1" xfId="0" applyFont="1" applyBorder="1" applyAlignment="1">
      <alignment horizontal="justify" vertical="center" wrapText="1"/>
    </xf>
    <xf numFmtId="0" fontId="6" fillId="0" borderId="1" xfId="0" applyFont="1" applyBorder="1" applyAlignment="1">
      <alignment horizontal="center" vertical="center" wrapText="1"/>
    </xf>
    <xf numFmtId="0" fontId="39" fillId="0" borderId="23" xfId="0" applyFont="1" applyBorder="1" applyAlignment="1">
      <alignment horizontal="center" vertical="center" wrapText="1"/>
    </xf>
    <xf numFmtId="49" fontId="8" fillId="4" borderId="1" xfId="0" applyNumberFormat="1" applyFont="1" applyFill="1" applyBorder="1" applyAlignment="1">
      <alignment horizontal="center" vertical="center" wrapText="1"/>
    </xf>
    <xf numFmtId="0" fontId="1" fillId="0" borderId="23" xfId="0" applyFont="1" applyBorder="1" applyAlignment="1">
      <alignment horizontal="justify" vertical="center" wrapText="1"/>
    </xf>
    <xf numFmtId="0" fontId="1" fillId="0" borderId="1" xfId="0" applyFont="1" applyBorder="1" applyAlignment="1">
      <alignment horizontal="justify" vertical="center" wrapText="1"/>
    </xf>
    <xf numFmtId="0" fontId="32"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9" fillId="0" borderId="1" xfId="0" applyFont="1" applyBorder="1" applyAlignment="1">
      <alignment horizontal="center" vertical="center" wrapText="1"/>
    </xf>
    <xf numFmtId="0" fontId="7" fillId="5" borderId="1" xfId="0" applyFont="1" applyFill="1" applyBorder="1" applyAlignment="1">
      <alignment horizontal="center" vertical="center"/>
    </xf>
    <xf numFmtId="0" fontId="7" fillId="5" borderId="24" xfId="0" applyFont="1" applyFill="1" applyBorder="1" applyAlignment="1">
      <alignment horizontal="center" vertical="center"/>
    </xf>
    <xf numFmtId="0" fontId="32" fillId="0" borderId="24" xfId="0" applyFont="1" applyBorder="1" applyAlignment="1">
      <alignment horizontal="center" vertical="center" wrapText="1"/>
    </xf>
    <xf numFmtId="0" fontId="2" fillId="0" borderId="23" xfId="0" applyFont="1" applyBorder="1" applyAlignment="1">
      <alignment horizontal="center" vertical="center" wrapText="1"/>
    </xf>
    <xf numFmtId="0" fontId="7" fillId="18" borderId="1" xfId="0" applyFont="1" applyFill="1" applyBorder="1" applyAlignment="1">
      <alignment horizontal="center" vertical="center"/>
    </xf>
    <xf numFmtId="0" fontId="7" fillId="18" borderId="24" xfId="0" applyFont="1" applyFill="1" applyBorder="1" applyAlignment="1">
      <alignment horizontal="center" vertical="center"/>
    </xf>
    <xf numFmtId="49" fontId="19" fillId="0" borderId="1" xfId="0" applyNumberFormat="1" applyFont="1" applyBorder="1" applyAlignment="1">
      <alignment horizontal="center" vertical="center" wrapText="1"/>
    </xf>
    <xf numFmtId="169" fontId="1" fillId="0" borderId="24" xfId="5" applyNumberFormat="1" applyBorder="1" applyAlignment="1">
      <alignment horizontal="center" vertical="center" wrapText="1"/>
    </xf>
    <xf numFmtId="0" fontId="2" fillId="14" borderId="24" xfId="5" applyFont="1" applyFill="1" applyBorder="1" applyAlignment="1">
      <alignment horizontal="center" vertical="center" wrapText="1"/>
    </xf>
    <xf numFmtId="172" fontId="1" fillId="0" borderId="56" xfId="5" applyNumberFormat="1" applyBorder="1" applyAlignment="1">
      <alignment horizontal="center" vertical="center" wrapText="1"/>
    </xf>
    <xf numFmtId="0" fontId="7" fillId="15" borderId="1" xfId="0" applyFont="1" applyFill="1" applyBorder="1" applyAlignment="1">
      <alignment horizontal="center" vertical="center" wrapText="1"/>
    </xf>
    <xf numFmtId="49" fontId="18" fillId="15" borderId="1" xfId="0" applyNumberFormat="1" applyFont="1" applyFill="1" applyBorder="1" applyAlignment="1">
      <alignment horizontal="center" vertical="center" wrapText="1"/>
    </xf>
    <xf numFmtId="0" fontId="32" fillId="0" borderId="24" xfId="0" applyFont="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24" xfId="0" applyFont="1" applyBorder="1" applyAlignment="1" applyProtection="1">
      <alignment vertical="center" wrapText="1"/>
      <protection locked="0"/>
    </xf>
    <xf numFmtId="0" fontId="2" fillId="0" borderId="23" xfId="0" applyFont="1" applyBorder="1" applyAlignment="1" applyProtection="1">
      <alignment horizontal="center" vertical="center" wrapText="1"/>
      <protection locked="0"/>
    </xf>
    <xf numFmtId="0" fontId="19" fillId="0" borderId="1" xfId="0" applyFont="1" applyBorder="1" applyAlignment="1" applyProtection="1">
      <alignment vertical="center" wrapText="1"/>
      <protection locked="0"/>
    </xf>
    <xf numFmtId="0" fontId="19" fillId="0" borderId="24" xfId="0" applyFont="1" applyBorder="1" applyAlignment="1" applyProtection="1">
      <alignment vertical="center" wrapText="1"/>
      <protection locked="0"/>
    </xf>
    <xf numFmtId="0" fontId="2" fillId="3" borderId="2" xfId="5" applyFont="1" applyFill="1" applyBorder="1" applyAlignment="1">
      <alignment horizontal="center" vertical="center"/>
    </xf>
    <xf numFmtId="0" fontId="2" fillId="3" borderId="5" xfId="5" applyFont="1" applyFill="1" applyBorder="1" applyAlignment="1" applyProtection="1">
      <alignment horizontal="center" vertical="center"/>
      <protection locked="0"/>
    </xf>
    <xf numFmtId="0" fontId="2" fillId="0" borderId="5" xfId="5" applyFont="1" applyBorder="1" applyAlignment="1" applyProtection="1">
      <alignment horizontal="center" vertical="center" wrapText="1"/>
      <protection locked="0"/>
    </xf>
    <xf numFmtId="0" fontId="35" fillId="0" borderId="0" xfId="0" applyFont="1" applyAlignment="1">
      <alignment horizontal="justify" vertical="center" wrapText="1"/>
    </xf>
    <xf numFmtId="0" fontId="48" fillId="0" borderId="0" xfId="0" applyFont="1" applyAlignment="1">
      <alignment horizontal="justify" vertical="center" wrapText="1"/>
    </xf>
    <xf numFmtId="0" fontId="2" fillId="0" borderId="1" xfId="0" applyFont="1" applyBorder="1" applyAlignment="1" applyProtection="1">
      <alignment horizontal="justify" vertical="center" wrapText="1"/>
      <protection locked="0"/>
    </xf>
    <xf numFmtId="9" fontId="2" fillId="0" borderId="24" xfId="4" applyFont="1" applyFill="1" applyBorder="1" applyAlignment="1" applyProtection="1">
      <alignment horizontal="center" vertical="center" wrapText="1"/>
      <protection locked="0"/>
    </xf>
    <xf numFmtId="0" fontId="2" fillId="0" borderId="24" xfId="0" applyFont="1" applyBorder="1" applyAlignment="1">
      <alignment horizontal="center" vertical="center"/>
    </xf>
    <xf numFmtId="0" fontId="49" fillId="0" borderId="1" xfId="0" applyFont="1" applyBorder="1" applyAlignment="1" applyProtection="1">
      <alignment vertical="center" wrapText="1"/>
      <protection locked="0"/>
    </xf>
    <xf numFmtId="0" fontId="51" fillId="0" borderId="0" xfId="0" applyFont="1"/>
    <xf numFmtId="3" fontId="52" fillId="0" borderId="0" xfId="0" applyNumberFormat="1" applyFont="1"/>
    <xf numFmtId="3" fontId="51" fillId="0" borderId="0" xfId="0" applyNumberFormat="1" applyFont="1"/>
    <xf numFmtId="0" fontId="51" fillId="0" borderId="0" xfId="0" applyFont="1" applyAlignment="1">
      <alignment horizontal="center" wrapText="1"/>
    </xf>
    <xf numFmtId="0" fontId="53" fillId="0" borderId="1" xfId="0" applyFont="1" applyBorder="1" applyAlignment="1">
      <alignment wrapText="1"/>
    </xf>
    <xf numFmtId="0" fontId="53" fillId="0" borderId="26" xfId="0" applyFont="1" applyBorder="1" applyAlignment="1">
      <alignment wrapText="1"/>
    </xf>
    <xf numFmtId="0" fontId="53" fillId="0" borderId="26" xfId="0" applyFont="1" applyBorder="1"/>
    <xf numFmtId="0" fontId="53" fillId="0" borderId="1" xfId="0" applyFont="1" applyBorder="1"/>
    <xf numFmtId="0" fontId="53" fillId="0" borderId="5" xfId="0" applyFont="1" applyBorder="1"/>
    <xf numFmtId="0" fontId="1" fillId="0" borderId="1" xfId="0" applyFont="1" applyBorder="1" applyAlignment="1" applyProtection="1">
      <alignment horizontal="justify" vertical="center" wrapText="1"/>
      <protection locked="0"/>
    </xf>
    <xf numFmtId="9" fontId="1" fillId="0" borderId="24" xfId="4" applyFont="1" applyFill="1" applyBorder="1" applyAlignment="1" applyProtection="1">
      <alignment horizontal="center" vertical="center" wrapText="1"/>
      <protection locked="0"/>
    </xf>
    <xf numFmtId="0" fontId="0" fillId="0" borderId="0" xfId="0" applyProtection="1">
      <protection locked="0"/>
    </xf>
    <xf numFmtId="166" fontId="0" fillId="0" borderId="0" xfId="0" applyNumberFormat="1" applyProtection="1">
      <protection locked="0"/>
    </xf>
    <xf numFmtId="0" fontId="1" fillId="0" borderId="17" xfId="0" applyFont="1" applyBorder="1" applyAlignment="1">
      <alignment horizontal="right" vertical="center" wrapText="1"/>
    </xf>
    <xf numFmtId="0" fontId="2" fillId="0" borderId="19" xfId="0" applyFont="1" applyBorder="1" applyAlignment="1">
      <alignment horizontal="right" vertical="center" wrapText="1"/>
    </xf>
    <xf numFmtId="0" fontId="2" fillId="0" borderId="28" xfId="0" applyFont="1" applyBorder="1" applyAlignment="1">
      <alignment horizontal="center" wrapText="1"/>
    </xf>
    <xf numFmtId="0" fontId="16" fillId="7" borderId="0" xfId="0" applyFont="1" applyFill="1" applyAlignment="1">
      <alignment horizontal="center"/>
    </xf>
    <xf numFmtId="166" fontId="0" fillId="0" borderId="0" xfId="0" applyNumberFormat="1" applyAlignment="1">
      <alignment horizontal="right"/>
    </xf>
    <xf numFmtId="0" fontId="2" fillId="0" borderId="0" xfId="0" applyFont="1"/>
    <xf numFmtId="166" fontId="2" fillId="0" borderId="0" xfId="0" applyNumberFormat="1" applyFont="1" applyAlignment="1">
      <alignment horizontal="right"/>
    </xf>
    <xf numFmtId="0" fontId="57" fillId="0" borderId="1" xfId="0" applyFont="1" applyBorder="1" applyAlignment="1">
      <alignment vertical="center" wrapText="1"/>
    </xf>
    <xf numFmtId="166" fontId="58" fillId="0" borderId="1" xfId="0" applyNumberFormat="1" applyFont="1" applyBorder="1" applyAlignment="1">
      <alignment horizontal="right" vertical="center"/>
    </xf>
    <xf numFmtId="0" fontId="57" fillId="0" borderId="0" xfId="0" applyFont="1" applyAlignment="1">
      <alignment vertical="center" wrapText="1"/>
    </xf>
    <xf numFmtId="0" fontId="20" fillId="0" borderId="34" xfId="0" applyFont="1" applyBorder="1" applyAlignment="1">
      <alignment horizontal="center" vertical="center" wrapText="1"/>
    </xf>
    <xf numFmtId="0" fontId="21" fillId="8" borderId="64" xfId="0" applyFont="1" applyFill="1" applyBorder="1" applyAlignment="1">
      <alignment horizontal="center" vertical="center" wrapText="1"/>
    </xf>
    <xf numFmtId="167" fontId="2" fillId="0" borderId="0" xfId="0" applyNumberFormat="1" applyFont="1" applyAlignment="1">
      <alignment horizontal="center" vertical="center" wrapText="1"/>
    </xf>
    <xf numFmtId="0" fontId="0" fillId="0" borderId="3" xfId="0" applyBorder="1" applyAlignment="1">
      <alignment vertical="center" wrapText="1"/>
    </xf>
    <xf numFmtId="0" fontId="0" fillId="0" borderId="3" xfId="0" applyBorder="1"/>
    <xf numFmtId="0" fontId="6" fillId="11" borderId="26" xfId="0" applyFont="1" applyFill="1" applyBorder="1" applyAlignment="1">
      <alignment horizontal="center" vertical="center" wrapText="1"/>
    </xf>
    <xf numFmtId="0" fontId="6" fillId="0" borderId="1" xfId="0" applyFont="1" applyBorder="1" applyAlignment="1">
      <alignment horizontal="centerContinuous" vertical="center" wrapText="1"/>
    </xf>
    <xf numFmtId="0" fontId="16" fillId="0" borderId="27" xfId="0" applyFont="1" applyBorder="1" applyAlignment="1">
      <alignment horizontal="centerContinuous" vertical="center" wrapText="1"/>
    </xf>
    <xf numFmtId="0" fontId="16" fillId="0" borderId="26" xfId="0" applyFont="1" applyBorder="1" applyAlignment="1">
      <alignment horizontal="centerContinuous" vertical="center" wrapText="1"/>
    </xf>
    <xf numFmtId="176" fontId="16" fillId="0" borderId="26" xfId="0" applyNumberFormat="1" applyFont="1" applyBorder="1" applyAlignment="1">
      <alignment horizontal="right" vertical="center" wrapText="1"/>
    </xf>
    <xf numFmtId="0" fontId="6" fillId="11" borderId="1" xfId="0" applyFont="1" applyFill="1" applyBorder="1" applyAlignment="1">
      <alignment horizontal="center" vertical="center" wrapText="1"/>
    </xf>
    <xf numFmtId="0" fontId="6" fillId="11" borderId="1" xfId="0" applyFont="1" applyFill="1" applyBorder="1" applyAlignment="1">
      <alignment vertical="center" wrapText="1"/>
    </xf>
    <xf numFmtId="0" fontId="0" fillId="0" borderId="26" xfId="0" applyBorder="1" applyProtection="1">
      <protection locked="0"/>
    </xf>
    <xf numFmtId="0" fontId="56" fillId="0" borderId="1" xfId="0" applyFont="1" applyBorder="1" applyAlignment="1">
      <alignment horizontal="center" vertical="center" wrapText="1"/>
    </xf>
    <xf numFmtId="0" fontId="49" fillId="0" borderId="1" xfId="0" applyFont="1" applyBorder="1" applyAlignment="1" applyProtection="1">
      <alignment horizontal="left" vertical="center" wrapText="1"/>
      <protection locked="0"/>
    </xf>
    <xf numFmtId="0" fontId="1" fillId="0" borderId="3" xfId="0" applyFont="1" applyBorder="1" applyAlignment="1">
      <alignment horizontal="left" vertical="center" wrapText="1"/>
    </xf>
    <xf numFmtId="0" fontId="1" fillId="0" borderId="0" xfId="0" applyFont="1" applyAlignment="1">
      <alignment horizontal="left" vertical="center" wrapText="1"/>
    </xf>
    <xf numFmtId="0" fontId="59" fillId="0" borderId="11" xfId="0" applyFont="1" applyBorder="1" applyAlignment="1">
      <alignment horizontal="centerContinuous" vertical="center" wrapText="1"/>
    </xf>
    <xf numFmtId="0" fontId="59" fillId="0" borderId="12" xfId="0" applyFont="1" applyBorder="1" applyAlignment="1">
      <alignment horizontal="centerContinuous" vertical="center" wrapText="1"/>
    </xf>
    <xf numFmtId="0" fontId="59" fillId="0" borderId="13" xfId="0" applyFont="1" applyBorder="1" applyAlignment="1">
      <alignment horizontal="centerContinuous" vertical="center" wrapText="1"/>
    </xf>
    <xf numFmtId="0" fontId="59" fillId="0" borderId="63" xfId="0" applyFont="1" applyBorder="1" applyAlignment="1">
      <alignment horizontal="centerContinuous"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59" fillId="0" borderId="12" xfId="0" applyFont="1" applyBorder="1" applyAlignment="1">
      <alignment horizontal="center" vertical="center"/>
    </xf>
    <xf numFmtId="0" fontId="59" fillId="0" borderId="13" xfId="0" applyFont="1" applyBorder="1" applyAlignment="1">
      <alignment horizontal="center" vertical="center"/>
    </xf>
    <xf numFmtId="0" fontId="0" fillId="0" borderId="0" xfId="0" applyAlignment="1">
      <alignment horizontal="center" vertical="center" wrapText="1"/>
    </xf>
    <xf numFmtId="0" fontId="6" fillId="11" borderId="28" xfId="0" applyFont="1" applyFill="1" applyBorder="1" applyAlignment="1">
      <alignment horizontal="centerContinuous" vertical="center" wrapText="1"/>
    </xf>
    <xf numFmtId="0" fontId="1" fillId="0" borderId="1" xfId="0" applyFont="1" applyBorder="1" applyAlignment="1">
      <alignment horizontal="left" vertical="center" wrapText="1"/>
    </xf>
    <xf numFmtId="0" fontId="0" fillId="0" borderId="1" xfId="0" applyBorder="1" applyAlignment="1">
      <alignment horizontal="center" vertical="center" wrapText="1"/>
    </xf>
    <xf numFmtId="0" fontId="16" fillId="0" borderId="1" xfId="0" applyFont="1" applyBorder="1" applyAlignment="1">
      <alignment horizontal="centerContinuous" vertical="center" wrapText="1"/>
    </xf>
    <xf numFmtId="0" fontId="6" fillId="11" borderId="6" xfId="0" applyFont="1" applyFill="1" applyBorder="1" applyAlignment="1">
      <alignment horizontal="centerContinuous" vertical="center" wrapText="1"/>
    </xf>
    <xf numFmtId="0" fontId="0" fillId="0" borderId="45" xfId="0" applyBorder="1" applyAlignment="1">
      <alignment horizontal="center" vertical="center" wrapText="1"/>
    </xf>
    <xf numFmtId="0" fontId="0" fillId="0" borderId="4" xfId="0" applyBorder="1" applyAlignment="1">
      <alignment horizontal="center" vertical="center" wrapText="1"/>
    </xf>
    <xf numFmtId="0" fontId="0" fillId="0" borderId="9" xfId="0" applyBorder="1" applyAlignment="1">
      <alignment horizontal="centerContinuous" vertical="center" wrapText="1"/>
    </xf>
    <xf numFmtId="0" fontId="16" fillId="0" borderId="8" xfId="0" applyFont="1" applyBorder="1" applyAlignment="1">
      <alignment horizontal="centerContinuous" vertical="center" wrapText="1"/>
    </xf>
    <xf numFmtId="0" fontId="0" fillId="0" borderId="9" xfId="0" applyBorder="1" applyAlignment="1">
      <alignment horizontal="centerContinuous" wrapText="1"/>
    </xf>
    <xf numFmtId="0" fontId="0" fillId="0" borderId="28" xfId="0" applyBorder="1" applyAlignment="1">
      <alignment horizontal="centerContinuous" vertical="center" wrapText="1"/>
    </xf>
    <xf numFmtId="0" fontId="0" fillId="0" borderId="26" xfId="0" applyBorder="1" applyAlignment="1">
      <alignment horizontal="centerContinuous"/>
    </xf>
    <xf numFmtId="0" fontId="0" fillId="0" borderId="28" xfId="0" applyBorder="1" applyAlignment="1">
      <alignment horizontal="center" vertical="center" wrapText="1"/>
    </xf>
    <xf numFmtId="20" fontId="16" fillId="0" borderId="1" xfId="0" applyNumberFormat="1" applyFont="1" applyBorder="1" applyAlignment="1">
      <alignment horizontal="centerContinuous" vertical="center" wrapText="1"/>
    </xf>
    <xf numFmtId="0" fontId="1" fillId="0" borderId="26" xfId="0" applyFont="1" applyBorder="1" applyAlignment="1">
      <alignment horizontal="centerContinuous" vertical="center"/>
    </xf>
    <xf numFmtId="0" fontId="1" fillId="0" borderId="26" xfId="0" applyFont="1" applyBorder="1" applyAlignment="1" applyProtection="1">
      <alignment wrapText="1"/>
      <protection locked="0"/>
    </xf>
    <xf numFmtId="0" fontId="1" fillId="0" borderId="26" xfId="0" applyFont="1" applyBorder="1" applyProtection="1">
      <protection locked="0"/>
    </xf>
    <xf numFmtId="0" fontId="0" fillId="0" borderId="26" xfId="0" applyBorder="1" applyAlignment="1" applyProtection="1">
      <alignment wrapText="1"/>
      <protection locked="0"/>
    </xf>
    <xf numFmtId="0" fontId="1" fillId="0" borderId="26" xfId="0" applyFont="1" applyBorder="1" applyAlignment="1" applyProtection="1">
      <alignment vertical="center" wrapText="1"/>
      <protection locked="0"/>
    </xf>
    <xf numFmtId="0" fontId="1" fillId="0" borderId="26" xfId="0" applyFont="1" applyBorder="1" applyAlignment="1" applyProtection="1">
      <alignment vertical="center"/>
      <protection locked="0"/>
    </xf>
    <xf numFmtId="0" fontId="0" fillId="0" borderId="26" xfId="0" applyBorder="1" applyAlignment="1" applyProtection="1">
      <alignment horizontal="center" wrapText="1"/>
      <protection locked="0"/>
    </xf>
    <xf numFmtId="0" fontId="1" fillId="0" borderId="26" xfId="0" applyFont="1" applyBorder="1" applyAlignment="1" applyProtection="1">
      <alignment horizontal="left" vertical="center" wrapText="1"/>
      <protection locked="0"/>
    </xf>
    <xf numFmtId="0" fontId="0" fillId="0" borderId="26" xfId="0" applyBorder="1" applyAlignment="1" applyProtection="1">
      <alignment vertical="center"/>
      <protection locked="0"/>
    </xf>
    <xf numFmtId="0" fontId="0" fillId="0" borderId="26" xfId="0" applyBorder="1" applyAlignment="1" applyProtection="1">
      <alignment vertical="center" wrapText="1"/>
      <protection locked="0"/>
    </xf>
    <xf numFmtId="0" fontId="0" fillId="0" borderId="0" xfId="0" applyAlignment="1">
      <alignment horizontal="center" vertical="center"/>
    </xf>
    <xf numFmtId="0" fontId="0" fillId="0" borderId="2" xfId="0" applyBorder="1" applyAlignment="1">
      <alignment vertical="center"/>
    </xf>
    <xf numFmtId="0" fontId="6" fillId="0" borderId="26" xfId="0" applyFont="1" applyBorder="1" applyAlignment="1">
      <alignment horizontal="centerContinuous" vertical="center" wrapText="1"/>
    </xf>
    <xf numFmtId="0" fontId="49" fillId="0" borderId="1" xfId="0" applyFont="1" applyBorder="1" applyAlignment="1">
      <alignment horizontal="center" vertical="center"/>
    </xf>
    <xf numFmtId="0" fontId="0" fillId="0" borderId="0" xfId="0" applyAlignment="1">
      <alignment vertical="center"/>
    </xf>
    <xf numFmtId="0" fontId="62" fillId="12" borderId="16" xfId="0" applyFont="1" applyFill="1" applyBorder="1" applyAlignment="1">
      <alignment horizontal="center" vertical="center"/>
    </xf>
    <xf numFmtId="0" fontId="62" fillId="12" borderId="11" xfId="0" applyFont="1" applyFill="1" applyBorder="1" applyAlignment="1">
      <alignment horizontal="center" vertical="center"/>
    </xf>
    <xf numFmtId="0" fontId="62" fillId="12" borderId="16" xfId="0" applyFont="1" applyFill="1" applyBorder="1" applyAlignment="1">
      <alignment vertical="center" wrapText="1"/>
    </xf>
    <xf numFmtId="173" fontId="56" fillId="0" borderId="60" xfId="6" applyNumberFormat="1" applyFont="1" applyBorder="1" applyAlignment="1" applyProtection="1">
      <alignment horizontal="center" vertical="center" wrapText="1"/>
    </xf>
    <xf numFmtId="0" fontId="56" fillId="0" borderId="0" xfId="0" applyFont="1" applyAlignment="1">
      <alignment horizontal="left" vertical="center" wrapText="1"/>
    </xf>
    <xf numFmtId="165" fontId="56" fillId="0" borderId="0" xfId="0" applyNumberFormat="1" applyFont="1" applyAlignment="1">
      <alignment wrapText="1"/>
    </xf>
    <xf numFmtId="174" fontId="56" fillId="0" borderId="16" xfId="0" applyNumberFormat="1" applyFont="1" applyBorder="1" applyAlignment="1">
      <alignment horizontal="center" vertical="center" wrapText="1"/>
    </xf>
    <xf numFmtId="20" fontId="62" fillId="12" borderId="16" xfId="0" applyNumberFormat="1" applyFont="1" applyFill="1" applyBorder="1" applyAlignment="1">
      <alignment horizontal="center" vertical="center" wrapText="1"/>
    </xf>
    <xf numFmtId="175" fontId="56" fillId="0" borderId="16" xfId="0" applyNumberFormat="1" applyFont="1" applyBorder="1" applyAlignment="1">
      <alignment horizontal="center" vertical="center" wrapText="1"/>
    </xf>
    <xf numFmtId="0" fontId="62" fillId="0" borderId="0" xfId="0" applyFont="1" applyAlignment="1">
      <alignment horizontal="center" vertical="center" wrapText="1"/>
    </xf>
    <xf numFmtId="167" fontId="56" fillId="0" borderId="0" xfId="0" applyNumberFormat="1" applyFont="1" applyAlignment="1">
      <alignment horizontal="center" vertical="center" wrapText="1"/>
    </xf>
    <xf numFmtId="20" fontId="62" fillId="0" borderId="0" xfId="0" applyNumberFormat="1" applyFont="1" applyAlignment="1">
      <alignment vertical="center" wrapText="1"/>
    </xf>
    <xf numFmtId="175" fontId="56" fillId="0" borderId="0" xfId="0" applyNumberFormat="1" applyFont="1" applyAlignment="1">
      <alignment horizontal="center" vertical="center" wrapText="1"/>
    </xf>
    <xf numFmtId="0" fontId="54" fillId="0" borderId="34" xfId="0" applyFont="1" applyBorder="1" applyAlignment="1">
      <alignment vertical="center" wrapText="1"/>
    </xf>
    <xf numFmtId="0" fontId="56" fillId="0" borderId="61" xfId="0" applyFont="1" applyBorder="1" applyAlignment="1">
      <alignment horizontal="center" vertical="center" wrapText="1"/>
    </xf>
    <xf numFmtId="0" fontId="56" fillId="0" borderId="0" xfId="0" applyFont="1"/>
    <xf numFmtId="0" fontId="62" fillId="0" borderId="3" xfId="0" applyFont="1" applyBorder="1" applyAlignment="1">
      <alignment horizontal="left"/>
    </xf>
    <xf numFmtId="0" fontId="62" fillId="0" borderId="3" xfId="0" applyFont="1" applyBorder="1" applyAlignment="1">
      <alignment vertical="center"/>
    </xf>
    <xf numFmtId="0" fontId="62" fillId="0" borderId="0" xfId="0" applyFont="1" applyAlignment="1">
      <alignment vertical="center"/>
    </xf>
    <xf numFmtId="0" fontId="56" fillId="0" borderId="0" xfId="0" applyFont="1" applyAlignment="1">
      <alignment vertical="center"/>
    </xf>
    <xf numFmtId="0" fontId="64" fillId="0" borderId="0" xfId="0" applyFont="1" applyAlignment="1" applyProtection="1">
      <alignment vertical="center" wrapText="1"/>
      <protection locked="0"/>
    </xf>
    <xf numFmtId="0" fontId="64" fillId="0" borderId="0" xfId="0" applyFont="1" applyAlignment="1" applyProtection="1">
      <alignment vertical="top" wrapText="1"/>
      <protection locked="0"/>
    </xf>
    <xf numFmtId="0" fontId="54" fillId="0" borderId="0" xfId="0" applyFont="1" applyAlignment="1" applyProtection="1">
      <alignment vertical="center"/>
      <protection locked="0"/>
    </xf>
    <xf numFmtId="0" fontId="56" fillId="0" borderId="0" xfId="0" applyFont="1" applyProtection="1">
      <protection locked="0"/>
    </xf>
    <xf numFmtId="0" fontId="56" fillId="0" borderId="0" xfId="0" applyFont="1" applyAlignment="1" applyProtection="1">
      <alignment vertical="center"/>
      <protection locked="0"/>
    </xf>
    <xf numFmtId="0" fontId="56" fillId="0" borderId="0" xfId="0" applyFont="1" applyAlignment="1">
      <alignment horizontal="justify" vertical="center"/>
    </xf>
    <xf numFmtId="0" fontId="51" fillId="0" borderId="21" xfId="0" applyFont="1" applyBorder="1" applyAlignment="1">
      <alignment horizontal="center" wrapText="1"/>
    </xf>
    <xf numFmtId="0" fontId="51" fillId="0" borderId="52" xfId="0" applyFont="1" applyBorder="1" applyAlignment="1">
      <alignment horizontal="center" wrapText="1"/>
    </xf>
    <xf numFmtId="0" fontId="62" fillId="14" borderId="23" xfId="0" applyFont="1" applyFill="1" applyBorder="1" applyAlignment="1">
      <alignment horizontal="center" vertical="center" wrapText="1"/>
    </xf>
    <xf numFmtId="0" fontId="56" fillId="0" borderId="23" xfId="0" applyFont="1" applyBorder="1" applyAlignment="1">
      <alignment horizontal="center" vertical="center" wrapText="1"/>
    </xf>
    <xf numFmtId="165" fontId="1" fillId="0" borderId="1" xfId="2" applyNumberFormat="1" applyFont="1" applyFill="1" applyBorder="1" applyAlignment="1" applyProtection="1">
      <alignment horizontal="center" vertical="center" wrapText="1"/>
      <protection locked="0"/>
    </xf>
    <xf numFmtId="0" fontId="6" fillId="11" borderId="9" xfId="0" applyFont="1" applyFill="1" applyBorder="1" applyAlignment="1">
      <alignment horizontal="center" vertical="center" wrapText="1"/>
    </xf>
    <xf numFmtId="0" fontId="1" fillId="0" borderId="7" xfId="5" applyBorder="1" applyAlignment="1" applyProtection="1">
      <alignment horizontal="center" vertical="center"/>
      <protection locked="0"/>
    </xf>
    <xf numFmtId="0" fontId="35" fillId="0" borderId="28" xfId="0" applyFont="1" applyBorder="1" applyAlignment="1">
      <alignment horizontal="center" vertical="center" wrapText="1"/>
    </xf>
    <xf numFmtId="0" fontId="35" fillId="0" borderId="10" xfId="0" applyFont="1" applyBorder="1" applyAlignment="1">
      <alignment horizontal="center" vertical="center" wrapText="1"/>
    </xf>
    <xf numFmtId="0" fontId="67" fillId="0" borderId="0" xfId="0" applyFont="1"/>
    <xf numFmtId="0" fontId="2" fillId="2" borderId="7" xfId="5" applyFont="1" applyFill="1" applyBorder="1" applyAlignment="1">
      <alignment horizontal="justify" vertical="center" wrapText="1"/>
    </xf>
    <xf numFmtId="0" fontId="68" fillId="0" borderId="0" xfId="0" applyFont="1"/>
    <xf numFmtId="0" fontId="2" fillId="2" borderId="10" xfId="5" applyFont="1" applyFill="1" applyBorder="1" applyAlignment="1">
      <alignment horizontal="justify" vertical="center" wrapText="1"/>
    </xf>
    <xf numFmtId="0" fontId="41" fillId="3" borderId="65" xfId="5" applyFont="1" applyFill="1" applyBorder="1" applyAlignment="1" applyProtection="1">
      <alignment horizontal="center" vertical="center"/>
      <protection locked="0"/>
    </xf>
    <xf numFmtId="0" fontId="1" fillId="0" borderId="1" xfId="5" applyBorder="1" applyAlignment="1" applyProtection="1">
      <alignment horizontal="center" vertical="center"/>
      <protection locked="0"/>
    </xf>
    <xf numFmtId="0" fontId="1" fillId="0" borderId="1" xfId="0" applyFont="1" applyBorder="1" applyAlignment="1">
      <alignment horizontal="centerContinuous" vertical="center" wrapText="1"/>
    </xf>
    <xf numFmtId="166" fontId="61" fillId="0" borderId="1" xfId="0" applyNumberFormat="1" applyFont="1" applyBorder="1" applyAlignment="1">
      <alignment horizontal="right" vertical="center"/>
    </xf>
    <xf numFmtId="0" fontId="1" fillId="0" borderId="1" xfId="0" applyFont="1" applyBorder="1" applyAlignment="1">
      <alignment horizontal="center" vertical="center"/>
    </xf>
    <xf numFmtId="0" fontId="35" fillId="0" borderId="9" xfId="0" applyFont="1" applyBorder="1" applyAlignment="1">
      <alignment horizontal="center" vertical="center" wrapText="1"/>
    </xf>
    <xf numFmtId="0" fontId="45" fillId="0" borderId="1" xfId="0" applyFont="1" applyBorder="1" applyAlignment="1">
      <alignment horizontal="left" vertical="center" wrapText="1"/>
    </xf>
    <xf numFmtId="0" fontId="45" fillId="0" borderId="10" xfId="0" applyFont="1" applyBorder="1" applyAlignment="1">
      <alignment horizontal="left" vertical="center" wrapText="1"/>
    </xf>
    <xf numFmtId="0" fontId="35" fillId="0" borderId="0" xfId="0" applyFont="1" applyAlignment="1">
      <alignment horizontal="left" vertical="center" wrapText="1"/>
    </xf>
    <xf numFmtId="3" fontId="45" fillId="0" borderId="10" xfId="0" applyNumberFormat="1" applyFont="1" applyBorder="1" applyAlignment="1">
      <alignment horizontal="left" vertical="center" wrapText="1"/>
    </xf>
    <xf numFmtId="0" fontId="35" fillId="0" borderId="10" xfId="0" applyFont="1" applyBorder="1" applyAlignment="1">
      <alignment horizontal="left" vertical="center" wrapText="1"/>
    </xf>
    <xf numFmtId="3" fontId="41" fillId="3" borderId="46" xfId="5" applyNumberFormat="1" applyFont="1" applyFill="1" applyBorder="1" applyAlignment="1" applyProtection="1">
      <alignment horizontal="center" vertical="center"/>
      <protection locked="0"/>
    </xf>
    <xf numFmtId="166" fontId="1" fillId="0" borderId="24" xfId="5" applyNumberFormat="1" applyBorder="1" applyAlignment="1" applyProtection="1">
      <alignment horizontal="center" vertical="center"/>
      <protection locked="0"/>
    </xf>
    <xf numFmtId="22" fontId="41" fillId="3" borderId="46" xfId="5" applyNumberFormat="1" applyFont="1" applyFill="1" applyBorder="1" applyAlignment="1" applyProtection="1">
      <alignment horizontal="center" vertical="center"/>
      <protection locked="0"/>
    </xf>
    <xf numFmtId="0" fontId="2" fillId="3" borderId="21" xfId="5" applyFont="1" applyFill="1" applyBorder="1" applyAlignment="1" applyProtection="1">
      <alignment horizontal="center" vertical="center"/>
      <protection locked="0"/>
    </xf>
    <xf numFmtId="166" fontId="1" fillId="0" borderId="1" xfId="5" applyNumberFormat="1" applyBorder="1" applyAlignment="1">
      <alignment horizontal="center" vertical="center" wrapText="1"/>
    </xf>
    <xf numFmtId="3" fontId="41" fillId="3" borderId="54" xfId="5" applyNumberFormat="1" applyFont="1" applyFill="1" applyBorder="1" applyAlignment="1" applyProtection="1">
      <alignment horizontal="center" vertical="center"/>
      <protection locked="0"/>
    </xf>
    <xf numFmtId="22" fontId="41" fillId="3" borderId="65" xfId="5" applyNumberFormat="1" applyFont="1" applyFill="1" applyBorder="1" applyAlignment="1" applyProtection="1">
      <alignment horizontal="center" vertical="center"/>
      <protection locked="0"/>
    </xf>
    <xf numFmtId="3" fontId="1" fillId="0" borderId="1" xfId="0" applyNumberFormat="1" applyFont="1" applyBorder="1" applyAlignment="1" applyProtection="1">
      <alignment horizontal="center" vertical="center" wrapText="1"/>
      <protection locked="0"/>
    </xf>
    <xf numFmtId="22" fontId="41" fillId="3" borderId="46" xfId="5" applyNumberFormat="1" applyFont="1" applyFill="1" applyBorder="1" applyAlignment="1" applyProtection="1">
      <alignment horizontal="center" vertical="center" wrapText="1"/>
      <protection locked="0"/>
    </xf>
    <xf numFmtId="0" fontId="45" fillId="0" borderId="10" xfId="0" applyFont="1" applyBorder="1" applyAlignment="1">
      <alignment horizontal="center" vertical="center" wrapText="1"/>
    </xf>
    <xf numFmtId="0" fontId="9" fillId="19" borderId="1" xfId="0" applyFont="1" applyFill="1" applyBorder="1" applyAlignment="1" applyProtection="1">
      <alignment horizontal="center" vertical="center" wrapText="1"/>
      <protection locked="0"/>
    </xf>
    <xf numFmtId="0" fontId="2" fillId="0" borderId="0" xfId="5" applyFont="1" applyAlignment="1" applyProtection="1">
      <alignment horizontal="center" vertical="center" wrapText="1"/>
      <protection locked="0"/>
    </xf>
    <xf numFmtId="0" fontId="2" fillId="0" borderId="45" xfId="5" applyFont="1" applyBorder="1" applyAlignment="1" applyProtection="1">
      <alignment horizontal="center" vertical="center" wrapText="1"/>
      <protection locked="0"/>
    </xf>
    <xf numFmtId="0" fontId="2" fillId="0" borderId="8" xfId="5" applyFont="1" applyBorder="1" applyAlignment="1">
      <alignment horizontal="center" vertical="center" wrapText="1"/>
    </xf>
    <xf numFmtId="0" fontId="2" fillId="0" borderId="9" xfId="5" applyFont="1" applyBorder="1" applyAlignment="1">
      <alignment horizontal="center" vertical="center" wrapText="1"/>
    </xf>
    <xf numFmtId="0" fontId="2" fillId="0" borderId="3" xfId="5" applyFont="1" applyBorder="1" applyAlignment="1">
      <alignment horizontal="center" vertical="center"/>
    </xf>
    <xf numFmtId="0" fontId="2" fillId="3" borderId="3" xfId="5" applyFont="1" applyFill="1" applyBorder="1" applyAlignment="1">
      <alignment horizontal="center" vertical="center"/>
    </xf>
    <xf numFmtId="0" fontId="2" fillId="3" borderId="4" xfId="5" applyFont="1" applyFill="1" applyBorder="1" applyAlignment="1">
      <alignment horizontal="center" vertical="center"/>
    </xf>
    <xf numFmtId="0" fontId="2" fillId="12" borderId="1" xfId="5" applyFont="1" applyFill="1" applyBorder="1" applyAlignment="1">
      <alignment horizontal="center" vertical="center"/>
    </xf>
    <xf numFmtId="0" fontId="44" fillId="0" borderId="1" xfId="5" applyFont="1" applyBorder="1" applyAlignment="1" applyProtection="1">
      <alignment horizontal="justify" vertical="center" wrapText="1"/>
      <protection locked="0"/>
    </xf>
    <xf numFmtId="0" fontId="2" fillId="3" borderId="0" xfId="5" applyFont="1" applyFill="1" applyAlignment="1" applyProtection="1">
      <alignment horizontal="center" vertical="center"/>
      <protection locked="0"/>
    </xf>
    <xf numFmtId="0" fontId="2" fillId="3" borderId="45" xfId="5" applyFont="1" applyFill="1" applyBorder="1" applyAlignment="1" applyProtection="1">
      <alignment horizontal="center" vertical="center"/>
      <protection locked="0"/>
    </xf>
    <xf numFmtId="0" fontId="45" fillId="15" borderId="26" xfId="5" applyFont="1" applyFill="1" applyBorder="1" applyAlignment="1">
      <alignment horizontal="center" vertical="center"/>
    </xf>
    <xf numFmtId="0" fontId="45" fillId="15" borderId="28" xfId="5" applyFont="1" applyFill="1" applyBorder="1" applyAlignment="1">
      <alignment horizontal="center" vertical="center"/>
    </xf>
    <xf numFmtId="0" fontId="0" fillId="0" borderId="26" xfId="0" applyBorder="1" applyAlignment="1" applyProtection="1">
      <alignment horizontal="center" vertical="center" wrapText="1"/>
      <protection locked="0"/>
    </xf>
    <xf numFmtId="0" fontId="0" fillId="0" borderId="56" xfId="0" applyBorder="1" applyAlignment="1" applyProtection="1">
      <alignment horizontal="center" vertical="center" wrapText="1"/>
      <protection locked="0"/>
    </xf>
    <xf numFmtId="0" fontId="12" fillId="0" borderId="26" xfId="3" applyBorder="1" applyAlignment="1" applyProtection="1">
      <alignment horizontal="center" vertical="center" wrapText="1"/>
      <protection locked="0"/>
    </xf>
    <xf numFmtId="0" fontId="1" fillId="0" borderId="27" xfId="5" applyBorder="1" applyAlignment="1" applyProtection="1">
      <alignment horizontal="center" vertical="center" wrapText="1"/>
      <protection locked="0"/>
    </xf>
    <xf numFmtId="0" fontId="1" fillId="0" borderId="56" xfId="5" applyBorder="1" applyAlignment="1" applyProtection="1">
      <alignment horizontal="center" vertical="center" wrapText="1"/>
      <protection locked="0"/>
    </xf>
    <xf numFmtId="0" fontId="1" fillId="0" borderId="1" xfId="5" applyBorder="1" applyAlignment="1">
      <alignment horizontal="center" vertical="center" wrapText="1"/>
    </xf>
    <xf numFmtId="0" fontId="1" fillId="0" borderId="6" xfId="5" applyBorder="1" applyAlignment="1" applyProtection="1">
      <alignment horizontal="center" vertical="center" wrapText="1"/>
      <protection locked="0"/>
    </xf>
    <xf numFmtId="0" fontId="1" fillId="0" borderId="22" xfId="5" applyBorder="1" applyAlignment="1" applyProtection="1">
      <alignment horizontal="center" vertical="center" wrapText="1"/>
      <protection locked="0"/>
    </xf>
    <xf numFmtId="0" fontId="1" fillId="0" borderId="10" xfId="5" applyBorder="1" applyAlignment="1" applyProtection="1">
      <alignment horizontal="center" vertical="center" wrapText="1"/>
      <protection locked="0"/>
    </xf>
    <xf numFmtId="0" fontId="2" fillId="0" borderId="1" xfId="5" applyFont="1" applyBorder="1" applyAlignment="1">
      <alignment horizontal="center" vertical="center"/>
    </xf>
    <xf numFmtId="0" fontId="1" fillId="0" borderId="1" xfId="5" applyBorder="1" applyAlignment="1" applyProtection="1">
      <alignment horizontal="justify" vertical="center" wrapText="1"/>
      <protection locked="0"/>
    </xf>
    <xf numFmtId="0" fontId="2" fillId="5" borderId="26" xfId="5" applyFont="1" applyFill="1" applyBorder="1" applyAlignment="1">
      <alignment horizontal="center" vertical="center"/>
    </xf>
    <xf numFmtId="0" fontId="2" fillId="5" borderId="27" xfId="5" applyFont="1" applyFill="1" applyBorder="1" applyAlignment="1">
      <alignment horizontal="center" vertical="center"/>
    </xf>
    <xf numFmtId="0" fontId="2" fillId="5" borderId="28" xfId="5" applyFont="1" applyFill="1" applyBorder="1" applyAlignment="1">
      <alignment horizontal="center" vertical="center"/>
    </xf>
    <xf numFmtId="0" fontId="2" fillId="13" borderId="1" xfId="5" applyFont="1" applyFill="1" applyBorder="1" applyAlignment="1">
      <alignment horizontal="center" vertical="center"/>
    </xf>
    <xf numFmtId="0" fontId="13" fillId="3" borderId="26" xfId="5" applyFont="1" applyFill="1" applyBorder="1" applyAlignment="1" applyProtection="1">
      <alignment horizontal="justify" vertical="center" wrapText="1"/>
      <protection locked="0"/>
    </xf>
    <xf numFmtId="0" fontId="13" fillId="3" borderId="56" xfId="5" applyFont="1" applyFill="1" applyBorder="1" applyAlignment="1" applyProtection="1">
      <alignment horizontal="justify" vertical="center" wrapText="1"/>
      <protection locked="0"/>
    </xf>
    <xf numFmtId="0" fontId="44" fillId="0" borderId="1" xfId="5" applyFont="1" applyBorder="1" applyAlignment="1" applyProtection="1">
      <alignment horizontal="center" vertical="center" wrapText="1"/>
      <protection locked="0"/>
    </xf>
    <xf numFmtId="0" fontId="1" fillId="3" borderId="1" xfId="5" applyFill="1" applyBorder="1" applyAlignment="1" applyProtection="1">
      <alignment horizontal="center" vertical="center" wrapText="1"/>
      <protection locked="0"/>
    </xf>
    <xf numFmtId="0" fontId="1" fillId="0" borderId="7" xfId="5" applyBorder="1" applyAlignment="1" applyProtection="1">
      <alignment horizontal="center" vertical="center"/>
      <protection locked="0"/>
    </xf>
    <xf numFmtId="0" fontId="1" fillId="0" borderId="9" xfId="5" applyBorder="1" applyAlignment="1" applyProtection="1">
      <alignment horizontal="center" vertical="center"/>
      <protection locked="0"/>
    </xf>
    <xf numFmtId="0" fontId="1" fillId="0" borderId="26" xfId="5" applyBorder="1" applyAlignment="1" applyProtection="1">
      <alignment horizontal="center" vertical="center"/>
      <protection locked="0"/>
    </xf>
    <xf numFmtId="0" fontId="1" fillId="0" borderId="28" xfId="5" applyBorder="1" applyAlignment="1" applyProtection="1">
      <alignment horizontal="center" vertical="center"/>
      <protection locked="0"/>
    </xf>
    <xf numFmtId="0" fontId="42" fillId="4" borderId="1" xfId="5" applyFont="1" applyFill="1" applyBorder="1" applyAlignment="1">
      <alignment horizontal="center" vertical="center"/>
    </xf>
    <xf numFmtId="0" fontId="6" fillId="12" borderId="53" xfId="0" applyFont="1" applyFill="1" applyBorder="1" applyAlignment="1">
      <alignment horizontal="center" vertical="center" wrapText="1"/>
    </xf>
    <xf numFmtId="0" fontId="6" fillId="12" borderId="27" xfId="0" applyFont="1" applyFill="1" applyBorder="1" applyAlignment="1">
      <alignment horizontal="center" vertical="center" wrapText="1"/>
    </xf>
    <xf numFmtId="0" fontId="6" fillId="12" borderId="56" xfId="0" applyFont="1" applyFill="1" applyBorder="1" applyAlignment="1">
      <alignment horizontal="center" vertical="center" wrapText="1"/>
    </xf>
    <xf numFmtId="0" fontId="1" fillId="0" borderId="26" xfId="5" applyBorder="1" applyAlignment="1" applyProtection="1">
      <alignment horizontal="center" vertical="center" wrapText="1"/>
      <protection locked="0"/>
    </xf>
    <xf numFmtId="0" fontId="1" fillId="0" borderId="28" xfId="5" applyBorder="1" applyAlignment="1" applyProtection="1">
      <alignment horizontal="center" vertical="center" wrapText="1"/>
      <protection locked="0"/>
    </xf>
    <xf numFmtId="0" fontId="2" fillId="16" borderId="1" xfId="5" applyFont="1" applyFill="1" applyBorder="1" applyAlignment="1" applyProtection="1">
      <alignment horizontal="center" vertical="center" wrapText="1"/>
      <protection locked="0"/>
    </xf>
    <xf numFmtId="0" fontId="1" fillId="0" borderId="8" xfId="5" applyBorder="1" applyAlignment="1" applyProtection="1">
      <alignment horizontal="center" vertical="center"/>
      <protection locked="0"/>
    </xf>
    <xf numFmtId="0" fontId="2" fillId="2" borderId="6" xfId="5" applyFont="1" applyFill="1" applyBorder="1" applyAlignment="1">
      <alignment horizontal="center" vertical="center" wrapText="1"/>
    </xf>
    <xf numFmtId="0" fontId="2" fillId="2" borderId="10" xfId="5" applyFont="1" applyFill="1" applyBorder="1" applyAlignment="1">
      <alignment horizontal="center" vertical="center" wrapText="1"/>
    </xf>
    <xf numFmtId="0" fontId="2" fillId="2" borderId="7" xfId="5" applyFont="1" applyFill="1" applyBorder="1" applyAlignment="1">
      <alignment horizontal="center" vertical="center" wrapText="1"/>
    </xf>
    <xf numFmtId="0" fontId="2" fillId="2" borderId="9" xfId="5" applyFont="1" applyFill="1" applyBorder="1" applyAlignment="1">
      <alignment horizontal="center" vertical="center" wrapText="1"/>
    </xf>
    <xf numFmtId="0" fontId="2" fillId="0" borderId="1" xfId="5" applyFont="1" applyBorder="1" applyAlignment="1" applyProtection="1">
      <alignment horizontal="center" vertical="center" wrapText="1"/>
      <protection locked="0"/>
    </xf>
    <xf numFmtId="0" fontId="1" fillId="0" borderId="1" xfId="5" applyBorder="1" applyAlignment="1">
      <alignment horizontal="center"/>
    </xf>
    <xf numFmtId="0" fontId="2" fillId="0" borderId="1" xfId="5" applyFont="1" applyBorder="1" applyAlignment="1">
      <alignment horizontal="center" vertical="center" wrapText="1"/>
    </xf>
    <xf numFmtId="0" fontId="3" fillId="0" borderId="1" xfId="5" applyFont="1" applyBorder="1" applyAlignment="1">
      <alignment horizontal="justify" vertical="center" wrapText="1"/>
    </xf>
    <xf numFmtId="0" fontId="2" fillId="11" borderId="1" xfId="5" applyFont="1" applyFill="1" applyBorder="1" applyAlignment="1">
      <alignment horizontal="center" vertical="center" wrapText="1"/>
    </xf>
    <xf numFmtId="169" fontId="2" fillId="3" borderId="1" xfId="5" applyNumberFormat="1" applyFont="1" applyFill="1" applyBorder="1" applyAlignment="1" applyProtection="1">
      <alignment horizontal="center" vertical="center" wrapText="1"/>
      <protection locked="0"/>
    </xf>
    <xf numFmtId="0" fontId="2" fillId="11" borderId="1" xfId="5" applyFont="1" applyFill="1" applyBorder="1" applyAlignment="1">
      <alignment horizontal="right" vertical="center"/>
    </xf>
    <xf numFmtId="0" fontId="2" fillId="3" borderId="1" xfId="5" applyFont="1" applyFill="1" applyBorder="1" applyAlignment="1" applyProtection="1">
      <alignment horizontal="center" vertical="center" wrapText="1"/>
      <protection locked="0"/>
    </xf>
    <xf numFmtId="0" fontId="2" fillId="11" borderId="1" xfId="5" applyFont="1" applyFill="1" applyBorder="1" applyAlignment="1">
      <alignment horizontal="right" vertical="center" wrapText="1"/>
    </xf>
    <xf numFmtId="0" fontId="8" fillId="4" borderId="1" xfId="0" applyFont="1" applyFill="1" applyBorder="1" applyAlignment="1">
      <alignment horizontal="center" vertical="center"/>
    </xf>
    <xf numFmtId="0" fontId="1" fillId="0" borderId="16" xfId="0" applyFont="1" applyBorder="1" applyAlignment="1">
      <alignment horizontal="justify" vertical="center" wrapText="1"/>
    </xf>
    <xf numFmtId="0" fontId="1" fillId="0" borderId="17" xfId="0" applyFont="1" applyBorder="1" applyAlignment="1">
      <alignment horizontal="right" vertical="center" wrapText="1"/>
    </xf>
    <xf numFmtId="0" fontId="2" fillId="0" borderId="19" xfId="0" applyFont="1" applyBorder="1" applyAlignment="1">
      <alignment horizontal="right" vertical="center" wrapText="1"/>
    </xf>
    <xf numFmtId="0" fontId="0" fillId="0" borderId="1" xfId="0" applyBorder="1" applyAlignment="1">
      <alignment horizontal="center"/>
    </xf>
    <xf numFmtId="0" fontId="2" fillId="0" borderId="1" xfId="0" applyFont="1" applyBorder="1" applyAlignment="1">
      <alignment horizontal="center" vertical="center" wrapText="1"/>
    </xf>
    <xf numFmtId="0" fontId="5" fillId="0" borderId="11" xfId="0" applyFont="1" applyBorder="1" applyAlignment="1">
      <alignment horizontal="right" vertical="center"/>
    </xf>
    <xf numFmtId="0" fontId="5" fillId="0" borderId="12" xfId="0" applyFont="1" applyBorder="1" applyAlignment="1">
      <alignment horizontal="right" vertical="center"/>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10" fillId="3" borderId="1" xfId="0" applyFont="1" applyFill="1" applyBorder="1" applyAlignment="1" applyProtection="1">
      <alignment horizontal="justify" vertical="center" wrapText="1"/>
      <protection locked="0"/>
    </xf>
    <xf numFmtId="0" fontId="10" fillId="3" borderId="24" xfId="0" applyFont="1" applyFill="1" applyBorder="1" applyAlignment="1" applyProtection="1">
      <alignment horizontal="justify" vertical="center" wrapText="1"/>
      <protection locked="0"/>
    </xf>
    <xf numFmtId="0" fontId="2" fillId="0" borderId="0" xfId="0" applyFont="1" applyAlignment="1">
      <alignment horizontal="center" vertical="center"/>
    </xf>
    <xf numFmtId="0" fontId="3" fillId="0" borderId="1" xfId="0" applyFont="1" applyBorder="1" applyAlignment="1" applyProtection="1">
      <alignment horizontal="justify" vertical="center" wrapText="1"/>
      <protection locked="0"/>
    </xf>
    <xf numFmtId="0" fontId="16" fillId="0" borderId="26" xfId="0" applyFont="1" applyBorder="1" applyAlignment="1">
      <alignment horizontal="center" vertical="center"/>
    </xf>
    <xf numFmtId="0" fontId="16" fillId="0" borderId="27" xfId="0" applyFont="1" applyBorder="1" applyAlignment="1">
      <alignment horizontal="center" vertical="center"/>
    </xf>
    <xf numFmtId="0" fontId="16" fillId="0" borderId="28" xfId="0" applyFont="1" applyBorder="1" applyAlignment="1">
      <alignment horizontal="center" vertical="center"/>
    </xf>
    <xf numFmtId="0" fontId="16" fillId="0" borderId="1" xfId="0" applyFont="1" applyBorder="1" applyAlignment="1">
      <alignment horizontal="justify" vertical="center"/>
    </xf>
    <xf numFmtId="0" fontId="1" fillId="0" borderId="16" xfId="0" applyFont="1" applyBorder="1" applyAlignment="1">
      <alignment horizontal="center" vertical="center" wrapText="1"/>
    </xf>
    <xf numFmtId="0" fontId="10" fillId="0" borderId="6"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10" fillId="0" borderId="24" xfId="0" applyFont="1" applyBorder="1" applyAlignment="1" applyProtection="1">
      <alignment horizontal="justify" vertical="center" wrapText="1"/>
      <protection locked="0"/>
    </xf>
    <xf numFmtId="0" fontId="1" fillId="0" borderId="29" xfId="0" applyFont="1" applyBorder="1" applyAlignment="1">
      <alignment horizontal="center" vertical="center" wrapText="1"/>
    </xf>
    <xf numFmtId="0" fontId="9" fillId="0" borderId="22" xfId="0" applyFont="1" applyBorder="1" applyAlignment="1" applyProtection="1">
      <alignment horizontal="center" vertical="center" wrapText="1"/>
      <protection locked="0"/>
    </xf>
    <xf numFmtId="0" fontId="26" fillId="3" borderId="1" xfId="0" applyFont="1" applyFill="1" applyBorder="1" applyAlignment="1" applyProtection="1">
      <alignment horizontal="justify" vertical="center" wrapText="1"/>
      <protection locked="0"/>
    </xf>
    <xf numFmtId="0" fontId="10" fillId="9" borderId="1" xfId="0" applyFont="1" applyFill="1" applyBorder="1" applyAlignment="1" applyProtection="1">
      <alignment horizontal="justify" vertical="center" wrapText="1"/>
      <protection locked="0"/>
    </xf>
    <xf numFmtId="0" fontId="10" fillId="9" borderId="24" xfId="0" applyFont="1" applyFill="1" applyBorder="1" applyAlignment="1" applyProtection="1">
      <alignment horizontal="justify" vertical="center" wrapText="1"/>
      <protection locked="0"/>
    </xf>
    <xf numFmtId="0" fontId="2" fillId="5" borderId="1" xfId="0" applyFont="1" applyFill="1" applyBorder="1" applyAlignment="1">
      <alignment horizontal="center" vertical="center"/>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28" xfId="0" applyFont="1" applyBorder="1" applyAlignment="1">
      <alignment horizontal="center" wrapText="1"/>
    </xf>
    <xf numFmtId="22" fontId="16" fillId="0" borderId="26" xfId="0" applyNumberFormat="1" applyFont="1" applyBorder="1" applyAlignment="1">
      <alignment horizontal="left" vertical="center"/>
    </xf>
    <xf numFmtId="0" fontId="16" fillId="0" borderId="27" xfId="0" applyFont="1" applyBorder="1" applyAlignment="1">
      <alignment horizontal="left" vertical="center"/>
    </xf>
    <xf numFmtId="0" fontId="16" fillId="0" borderId="28" xfId="0" applyFont="1" applyBorder="1" applyAlignment="1">
      <alignment horizontal="lef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16" fillId="0" borderId="26" xfId="0" applyFont="1" applyBorder="1" applyAlignment="1">
      <alignment horizontal="justify" vertical="center"/>
    </xf>
    <xf numFmtId="0" fontId="16" fillId="0" borderId="27" xfId="0" applyFont="1" applyBorder="1" applyAlignment="1">
      <alignment horizontal="justify" vertical="center"/>
    </xf>
    <xf numFmtId="0" fontId="16" fillId="0" borderId="28" xfId="0" applyFont="1" applyBorder="1" applyAlignment="1">
      <alignment horizontal="justify"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0" fillId="3" borderId="10" xfId="0" applyFont="1" applyFill="1" applyBorder="1" applyAlignment="1" applyProtection="1">
      <alignment horizontal="justify" vertical="center" wrapText="1"/>
      <protection locked="0"/>
    </xf>
    <xf numFmtId="0" fontId="10" fillId="3" borderId="31" xfId="0" applyFont="1" applyFill="1" applyBorder="1" applyAlignment="1" applyProtection="1">
      <alignment horizontal="justify" vertical="center" wrapText="1"/>
      <protection locked="0"/>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11" borderId="7"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26" xfId="0" applyFont="1" applyFill="1" applyBorder="1" applyAlignment="1">
      <alignment horizontal="center" vertical="center" wrapText="1"/>
    </xf>
    <xf numFmtId="0" fontId="6" fillId="11" borderId="28" xfId="0" applyFont="1" applyFill="1" applyBorder="1" applyAlignment="1">
      <alignment horizontal="center" vertical="center" wrapText="1"/>
    </xf>
    <xf numFmtId="0" fontId="56" fillId="0" borderId="1" xfId="0" applyFont="1" applyBorder="1" applyAlignment="1">
      <alignment horizontal="left" vertical="center" wrapText="1"/>
    </xf>
    <xf numFmtId="0" fontId="56" fillId="0" borderId="24" xfId="0" applyFont="1" applyBorder="1" applyAlignment="1">
      <alignment horizontal="left" vertical="center" wrapText="1"/>
    </xf>
    <xf numFmtId="0" fontId="51" fillId="0" borderId="0" xfId="0" applyFont="1" applyAlignment="1">
      <alignment horizontal="center"/>
    </xf>
    <xf numFmtId="0" fontId="62" fillId="0" borderId="32" xfId="0" applyFont="1" applyBorder="1" applyAlignment="1">
      <alignment horizontal="center" vertical="center" wrapText="1"/>
    </xf>
    <xf numFmtId="0" fontId="62" fillId="0" borderId="14" xfId="0" applyFont="1" applyBorder="1" applyAlignment="1">
      <alignment horizontal="center" wrapText="1"/>
    </xf>
    <xf numFmtId="0" fontId="62" fillId="0" borderId="0" xfId="0" applyFont="1" applyAlignment="1">
      <alignment horizontal="center" wrapText="1"/>
    </xf>
    <xf numFmtId="0" fontId="62" fillId="0" borderId="15" xfId="0" applyFont="1" applyBorder="1" applyAlignment="1">
      <alignment horizontal="center" wrapText="1"/>
    </xf>
    <xf numFmtId="0" fontId="63" fillId="0" borderId="16" xfId="0" applyFont="1" applyBorder="1" applyAlignment="1">
      <alignment horizontal="center" vertical="center" wrapText="1"/>
    </xf>
    <xf numFmtId="0" fontId="54" fillId="0" borderId="0" xfId="0" applyFont="1" applyAlignment="1" applyProtection="1">
      <alignment horizontal="center" vertical="center" wrapText="1"/>
      <protection locked="0"/>
    </xf>
    <xf numFmtId="0" fontId="54" fillId="0" borderId="52" xfId="0" applyFont="1" applyBorder="1" applyAlignment="1" applyProtection="1">
      <alignment horizontal="center" vertical="center" wrapText="1"/>
      <protection locked="0"/>
    </xf>
    <xf numFmtId="0" fontId="54" fillId="0" borderId="21" xfId="0" applyFont="1" applyBorder="1" applyAlignment="1" applyProtection="1">
      <alignment horizontal="left" vertical="center" wrapText="1"/>
      <protection locked="0"/>
    </xf>
    <xf numFmtId="0" fontId="54" fillId="0" borderId="0" xfId="0" applyFont="1" applyAlignment="1" applyProtection="1">
      <alignment horizontal="left" vertical="center" wrapText="1"/>
      <protection locked="0"/>
    </xf>
    <xf numFmtId="0" fontId="56" fillId="12" borderId="16" xfId="0" applyFont="1" applyFill="1" applyBorder="1" applyAlignment="1">
      <alignment horizontal="right" vertical="center" wrapText="1"/>
    </xf>
    <xf numFmtId="0" fontId="62" fillId="12" borderId="11" xfId="0" applyFont="1" applyFill="1" applyBorder="1" applyAlignment="1">
      <alignment horizontal="center" vertical="center" wrapText="1"/>
    </xf>
    <xf numFmtId="0" fontId="62" fillId="12" borderId="13" xfId="0" applyFont="1" applyFill="1" applyBorder="1" applyAlignment="1">
      <alignment horizontal="center" vertical="center" wrapText="1"/>
    </xf>
    <xf numFmtId="0" fontId="54" fillId="0" borderId="34" xfId="0" applyFont="1" applyBorder="1" applyAlignment="1">
      <alignment horizontal="justify" vertical="top" wrapText="1"/>
    </xf>
    <xf numFmtId="0" fontId="54" fillId="0" borderId="61" xfId="0" applyFont="1" applyBorder="1" applyAlignment="1">
      <alignment horizontal="justify" vertical="top" wrapText="1"/>
    </xf>
    <xf numFmtId="0" fontId="54" fillId="0" borderId="62" xfId="0" applyFont="1" applyBorder="1" applyAlignment="1">
      <alignment horizontal="justify" vertical="top" wrapText="1"/>
    </xf>
    <xf numFmtId="0" fontId="54" fillId="0" borderId="21" xfId="0" applyFont="1" applyBorder="1" applyAlignment="1">
      <alignment horizontal="justify" vertical="top" wrapText="1"/>
    </xf>
    <xf numFmtId="0" fontId="54" fillId="0" borderId="0" xfId="0" applyFont="1" applyAlignment="1">
      <alignment horizontal="justify" vertical="top" wrapText="1"/>
    </xf>
    <xf numFmtId="0" fontId="54" fillId="0" borderId="52" xfId="0" applyFont="1" applyBorder="1" applyAlignment="1">
      <alignment horizontal="justify" vertical="top" wrapText="1"/>
    </xf>
    <xf numFmtId="0" fontId="54" fillId="0" borderId="33" xfId="0" applyFont="1" applyBorder="1" applyAlignment="1">
      <alignment horizontal="justify" vertical="top" wrapText="1"/>
    </xf>
    <xf numFmtId="0" fontId="54" fillId="0" borderId="32" xfId="0" applyFont="1" applyBorder="1" applyAlignment="1">
      <alignment horizontal="justify" vertical="top" wrapText="1"/>
    </xf>
    <xf numFmtId="0" fontId="54" fillId="0" borderId="58" xfId="0" applyFont="1" applyBorder="1" applyAlignment="1">
      <alignment horizontal="justify" vertical="top" wrapText="1"/>
    </xf>
    <xf numFmtId="0" fontId="62" fillId="12" borderId="34" xfId="0" applyFont="1" applyFill="1" applyBorder="1" applyAlignment="1">
      <alignment horizontal="center" vertical="center" wrapText="1"/>
    </xf>
    <xf numFmtId="0" fontId="62" fillId="12" borderId="61" xfId="0" applyFont="1" applyFill="1" applyBorder="1" applyAlignment="1">
      <alignment horizontal="center" vertical="center" wrapText="1"/>
    </xf>
    <xf numFmtId="0" fontId="62" fillId="12" borderId="62" xfId="0" applyFont="1" applyFill="1" applyBorder="1" applyAlignment="1">
      <alignment horizontal="center" vertical="center" wrapText="1"/>
    </xf>
    <xf numFmtId="0" fontId="25" fillId="14" borderId="21" xfId="0" applyFont="1" applyFill="1" applyBorder="1" applyAlignment="1">
      <alignment horizontal="left" vertical="center" wrapText="1"/>
    </xf>
    <xf numFmtId="0" fontId="25" fillId="14" borderId="0" xfId="0" applyFont="1" applyFill="1" applyAlignment="1">
      <alignment horizontal="left" vertical="center" wrapText="1"/>
    </xf>
    <xf numFmtId="0" fontId="25" fillId="14" borderId="52" xfId="0" applyFont="1" applyFill="1" applyBorder="1" applyAlignment="1">
      <alignment horizontal="left" vertical="center" wrapText="1"/>
    </xf>
    <xf numFmtId="0" fontId="56" fillId="0" borderId="61" xfId="0" applyFont="1" applyBorder="1" applyAlignment="1">
      <alignment horizontal="center" vertical="center" wrapText="1"/>
    </xf>
    <xf numFmtId="0" fontId="56" fillId="0" borderId="62" xfId="0" applyFont="1" applyBorder="1" applyAlignment="1">
      <alignment horizontal="center" vertical="center" wrapText="1"/>
    </xf>
    <xf numFmtId="0" fontId="25" fillId="0" borderId="21" xfId="0" applyFont="1" applyBorder="1" applyAlignment="1" applyProtection="1">
      <alignment horizontal="center" vertical="center" wrapText="1"/>
      <protection locked="0"/>
    </xf>
    <xf numFmtId="0" fontId="25" fillId="0" borderId="0" xfId="0" applyFont="1" applyAlignment="1" applyProtection="1">
      <alignment horizontal="center" vertical="center" wrapText="1"/>
      <protection locked="0"/>
    </xf>
    <xf numFmtId="0" fontId="25" fillId="14" borderId="21" xfId="0" applyFont="1" applyFill="1" applyBorder="1" applyAlignment="1" applyProtection="1">
      <alignment horizontal="left" vertical="center" wrapText="1"/>
      <protection locked="0"/>
    </xf>
    <xf numFmtId="0" fontId="25" fillId="14" borderId="0" xfId="0" applyFont="1" applyFill="1" applyAlignment="1" applyProtection="1">
      <alignment horizontal="left" vertical="center" wrapText="1"/>
      <protection locked="0"/>
    </xf>
    <xf numFmtId="0" fontId="25" fillId="14" borderId="52" xfId="0" applyFont="1" applyFill="1" applyBorder="1" applyAlignment="1" applyProtection="1">
      <alignment horizontal="left" vertical="center" wrapText="1"/>
      <protection locked="0"/>
    </xf>
    <xf numFmtId="0" fontId="25" fillId="0" borderId="52" xfId="0" applyFont="1" applyBorder="1" applyAlignment="1" applyProtection="1">
      <alignment horizontal="center" vertical="center" wrapText="1"/>
      <protection locked="0"/>
    </xf>
    <xf numFmtId="0" fontId="56" fillId="0" borderId="0" xfId="0" applyFont="1" applyAlignment="1">
      <alignment horizontal="center"/>
    </xf>
    <xf numFmtId="0" fontId="62" fillId="12" borderId="12" xfId="0" applyFont="1" applyFill="1" applyBorder="1" applyAlignment="1">
      <alignment horizontal="center" vertical="center"/>
    </xf>
    <xf numFmtId="0" fontId="62" fillId="12" borderId="13" xfId="0" applyFont="1" applyFill="1" applyBorder="1" applyAlignment="1">
      <alignment horizontal="center" vertical="center"/>
    </xf>
    <xf numFmtId="0" fontId="64" fillId="0" borderId="0" xfId="0" applyFont="1" applyAlignment="1" applyProtection="1">
      <alignment horizontal="center" vertical="center" wrapText="1"/>
      <protection locked="0"/>
    </xf>
    <xf numFmtId="0" fontId="54" fillId="0" borderId="11" xfId="0" applyFont="1" applyBorder="1" applyAlignment="1">
      <alignment horizontal="left" vertical="center" wrapText="1"/>
    </xf>
    <xf numFmtId="0" fontId="54" fillId="0" borderId="12" xfId="0" applyFont="1" applyBorder="1" applyAlignment="1">
      <alignment horizontal="left" vertical="center" wrapText="1"/>
    </xf>
    <xf numFmtId="0" fontId="54" fillId="0" borderId="13" xfId="0" applyFont="1" applyBorder="1" applyAlignment="1">
      <alignment horizontal="left" vertical="center" wrapText="1"/>
    </xf>
    <xf numFmtId="0" fontId="56" fillId="0" borderId="0" xfId="0" applyFont="1" applyAlignment="1">
      <alignment horizontal="left" vertical="top"/>
    </xf>
    <xf numFmtId="0" fontId="62" fillId="12" borderId="36" xfId="0" applyFont="1" applyFill="1" applyBorder="1" applyAlignment="1">
      <alignment horizontal="center" vertical="center" wrapText="1"/>
    </xf>
    <xf numFmtId="0" fontId="62" fillId="12" borderId="37" xfId="0" applyFont="1" applyFill="1" applyBorder="1" applyAlignment="1">
      <alignment horizontal="center" vertical="center" wrapText="1"/>
    </xf>
    <xf numFmtId="0" fontId="62" fillId="12" borderId="38" xfId="0" applyFont="1" applyFill="1" applyBorder="1" applyAlignment="1">
      <alignment horizontal="center" vertical="center" wrapText="1"/>
    </xf>
    <xf numFmtId="0" fontId="62" fillId="14" borderId="1" xfId="0" applyFont="1" applyFill="1" applyBorder="1" applyAlignment="1">
      <alignment horizontal="left" vertical="center" wrapText="1"/>
    </xf>
    <xf numFmtId="0" fontId="62" fillId="14" borderId="24" xfId="0" applyFont="1" applyFill="1" applyBorder="1" applyAlignment="1">
      <alignment horizontal="left" vertical="center" wrapText="1"/>
    </xf>
    <xf numFmtId="0" fontId="3" fillId="0" borderId="1" xfId="0" applyFont="1" applyBorder="1" applyAlignment="1" applyProtection="1">
      <alignment horizontal="center" vertical="center" wrapText="1"/>
      <protection locked="0"/>
    </xf>
    <xf numFmtId="0" fontId="2" fillId="0" borderId="16" xfId="0" applyFont="1" applyBorder="1" applyAlignment="1">
      <alignment horizontal="justify" vertical="center" wrapText="1"/>
    </xf>
    <xf numFmtId="0" fontId="2" fillId="0" borderId="40" xfId="0" applyFont="1" applyBorder="1" applyAlignment="1">
      <alignment horizontal="right" vertical="center" wrapText="1"/>
    </xf>
    <xf numFmtId="0" fontId="2" fillId="0" borderId="41" xfId="0" applyFont="1" applyBorder="1" applyAlignment="1">
      <alignment horizontal="right" vertical="center" wrapText="1"/>
    </xf>
    <xf numFmtId="0" fontId="21" fillId="8" borderId="11" xfId="0" applyFont="1" applyFill="1" applyBorder="1" applyAlignment="1">
      <alignment horizontal="center" vertical="center" wrapText="1"/>
    </xf>
    <xf numFmtId="0" fontId="21" fillId="8" borderId="12" xfId="0" applyFont="1" applyFill="1" applyBorder="1" applyAlignment="1">
      <alignment horizontal="center" vertical="center" wrapText="1"/>
    </xf>
    <xf numFmtId="0" fontId="21" fillId="8" borderId="13" xfId="0" applyFont="1" applyFill="1" applyBorder="1" applyAlignment="1">
      <alignment horizontal="center" vertical="center" wrapText="1"/>
    </xf>
    <xf numFmtId="0" fontId="25" fillId="5" borderId="11" xfId="0" applyFont="1" applyFill="1" applyBorder="1" applyAlignment="1">
      <alignment horizontal="center" vertical="center" wrapText="1"/>
    </xf>
    <xf numFmtId="0" fontId="25" fillId="5" borderId="12"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16" fillId="7" borderId="32" xfId="0" applyFont="1" applyFill="1" applyBorder="1" applyAlignment="1">
      <alignment horizontal="center"/>
    </xf>
    <xf numFmtId="0" fontId="2" fillId="0" borderId="16" xfId="0" applyFont="1" applyBorder="1" applyAlignment="1">
      <alignment horizontal="center" vertical="center" wrapText="1"/>
    </xf>
    <xf numFmtId="0" fontId="1" fillId="0" borderId="39" xfId="0" applyFont="1" applyBorder="1" applyAlignment="1">
      <alignment horizontal="right" vertical="center" wrapText="1"/>
    </xf>
    <xf numFmtId="0" fontId="2" fillId="12" borderId="1" xfId="5" applyFont="1" applyFill="1" applyBorder="1" applyAlignment="1">
      <alignment horizontal="center" vertical="center" wrapText="1"/>
    </xf>
    <xf numFmtId="0" fontId="44" fillId="3" borderId="1" xfId="5" applyFont="1" applyFill="1" applyBorder="1" applyAlignment="1" applyProtection="1">
      <alignment horizontal="justify" vertical="center" wrapText="1"/>
      <protection locked="0"/>
    </xf>
    <xf numFmtId="0" fontId="2" fillId="0" borderId="26" xfId="5" applyFont="1" applyBorder="1" applyAlignment="1" applyProtection="1">
      <alignment horizontal="center" vertical="center" wrapText="1"/>
      <protection locked="0"/>
    </xf>
    <xf numFmtId="0" fontId="2" fillId="0" borderId="27" xfId="5" applyFont="1" applyBorder="1" applyAlignment="1" applyProtection="1">
      <alignment horizontal="center" vertical="center" wrapText="1"/>
      <protection locked="0"/>
    </xf>
    <xf numFmtId="0" fontId="2" fillId="0" borderId="28" xfId="5" applyFont="1" applyBorder="1" applyAlignment="1" applyProtection="1">
      <alignment horizontal="center" vertical="center" wrapText="1"/>
      <protection locked="0"/>
    </xf>
    <xf numFmtId="0" fontId="2" fillId="0" borderId="61" xfId="0" applyFont="1" applyBorder="1" applyAlignment="1">
      <alignment horizontal="center" vertical="center"/>
    </xf>
    <xf numFmtId="0" fontId="2" fillId="2" borderId="51" xfId="5" applyFont="1" applyFill="1" applyBorder="1" applyAlignment="1">
      <alignment horizontal="center" vertical="center" wrapText="1"/>
    </xf>
    <xf numFmtId="0" fontId="2" fillId="2" borderId="4" xfId="5" applyFont="1" applyFill="1" applyBorder="1" applyAlignment="1">
      <alignment horizontal="center" vertical="center" wrapText="1"/>
    </xf>
    <xf numFmtId="0" fontId="2" fillId="2" borderId="50" xfId="5" applyFont="1" applyFill="1" applyBorder="1" applyAlignment="1">
      <alignment horizontal="center" vertical="center" wrapText="1"/>
    </xf>
    <xf numFmtId="0" fontId="41" fillId="3" borderId="1" xfId="5" applyFont="1" applyFill="1" applyBorder="1" applyAlignment="1" applyProtection="1">
      <alignment horizontal="center" vertical="center"/>
      <protection locked="0"/>
    </xf>
    <xf numFmtId="0" fontId="2" fillId="3" borderId="0" xfId="0" applyFont="1" applyFill="1" applyAlignment="1" applyProtection="1">
      <alignment horizontal="center" vertical="center"/>
      <protection locked="0"/>
    </xf>
    <xf numFmtId="0" fontId="2" fillId="3" borderId="52" xfId="0" applyFont="1" applyFill="1" applyBorder="1" applyAlignment="1" applyProtection="1">
      <alignment horizontal="center" vertical="center"/>
      <protection locked="0"/>
    </xf>
    <xf numFmtId="0" fontId="3" fillId="0" borderId="49" xfId="5" applyFont="1" applyBorder="1" applyAlignment="1">
      <alignment horizontal="justify" vertical="center" wrapText="1"/>
    </xf>
    <xf numFmtId="0" fontId="3" fillId="0" borderId="24" xfId="5" applyFont="1" applyBorder="1" applyAlignment="1">
      <alignment horizontal="justify" vertical="center" wrapText="1"/>
    </xf>
    <xf numFmtId="169" fontId="2" fillId="3" borderId="24" xfId="5" applyNumberFormat="1" applyFont="1" applyFill="1" applyBorder="1" applyAlignment="1" applyProtection="1">
      <alignment horizontal="center" vertical="center" wrapText="1"/>
      <protection locked="0"/>
    </xf>
    <xf numFmtId="0" fontId="2" fillId="11" borderId="6" xfId="5" applyFont="1" applyFill="1" applyBorder="1" applyAlignment="1">
      <alignment horizontal="center" vertical="center" wrapText="1"/>
    </xf>
    <xf numFmtId="169" fontId="2" fillId="3" borderId="1" xfId="5" applyNumberFormat="1" applyFont="1" applyFill="1" applyBorder="1" applyAlignment="1">
      <alignment horizontal="center" vertical="center" wrapText="1"/>
    </xf>
    <xf numFmtId="169" fontId="2" fillId="3" borderId="24" xfId="5" applyNumberFormat="1" applyFont="1" applyFill="1" applyBorder="1" applyAlignment="1">
      <alignment horizontal="center" vertical="center" wrapText="1"/>
    </xf>
    <xf numFmtId="0" fontId="2" fillId="3" borderId="1" xfId="5" applyFont="1" applyFill="1" applyBorder="1" applyAlignment="1">
      <alignment horizontal="center" vertical="center" wrapText="1"/>
    </xf>
    <xf numFmtId="0" fontId="2" fillId="3" borderId="24" xfId="5" applyFont="1" applyFill="1" applyBorder="1" applyAlignment="1">
      <alignment horizontal="center" vertical="center" wrapText="1"/>
    </xf>
    <xf numFmtId="0" fontId="1" fillId="3" borderId="1" xfId="5" applyFill="1" applyBorder="1" applyAlignment="1">
      <alignment horizontal="center" vertical="center" wrapText="1"/>
    </xf>
    <xf numFmtId="0" fontId="1" fillId="3" borderId="24" xfId="5" applyFill="1" applyBorder="1" applyAlignment="1">
      <alignment horizontal="center" vertical="center" wrapText="1"/>
    </xf>
    <xf numFmtId="0" fontId="0" fillId="0" borderId="34" xfId="0" applyBorder="1" applyAlignment="1">
      <alignment horizontal="center"/>
    </xf>
    <xf numFmtId="0" fontId="0" fillId="0" borderId="47" xfId="0" applyBorder="1" applyAlignment="1">
      <alignment horizontal="center"/>
    </xf>
    <xf numFmtId="0" fontId="0" fillId="0" borderId="21" xfId="0" applyBorder="1" applyAlignment="1">
      <alignment horizontal="center"/>
    </xf>
    <xf numFmtId="0" fontId="0" fillId="0" borderId="45" xfId="0" applyBorder="1" applyAlignment="1">
      <alignment horizontal="center"/>
    </xf>
    <xf numFmtId="0" fontId="0" fillId="0" borderId="50" xfId="0" applyBorder="1" applyAlignment="1">
      <alignment horizontal="center"/>
    </xf>
    <xf numFmtId="0" fontId="0" fillId="0" borderId="9" xfId="0" applyBorder="1" applyAlignment="1">
      <alignment horizontal="center"/>
    </xf>
    <xf numFmtId="0" fontId="2" fillId="2" borderId="53" xfId="5" applyFont="1" applyFill="1" applyBorder="1" applyAlignment="1">
      <alignment horizontal="left" vertical="center"/>
    </xf>
    <xf numFmtId="0" fontId="2" fillId="2" borderId="28" xfId="5" applyFont="1" applyFill="1" applyBorder="1" applyAlignment="1">
      <alignment horizontal="left" vertical="center"/>
    </xf>
    <xf numFmtId="0" fontId="2" fillId="11" borderId="50" xfId="5" applyFont="1" applyFill="1" applyBorder="1" applyAlignment="1">
      <alignment horizontal="center" vertical="center" wrapText="1"/>
    </xf>
    <xf numFmtId="0" fontId="2" fillId="11" borderId="8" xfId="5" applyFont="1" applyFill="1" applyBorder="1" applyAlignment="1">
      <alignment horizontal="center" vertical="center" wrapText="1"/>
    </xf>
    <xf numFmtId="0" fontId="2" fillId="11" borderId="9" xfId="5" applyFont="1" applyFill="1" applyBorder="1" applyAlignment="1">
      <alignment horizontal="center" vertical="center" wrapText="1"/>
    </xf>
    <xf numFmtId="0" fontId="2" fillId="11" borderId="53" xfId="5" applyFont="1" applyFill="1" applyBorder="1" applyAlignment="1">
      <alignment horizontal="center" vertical="center"/>
    </xf>
    <xf numFmtId="0" fontId="2" fillId="11" borderId="27" xfId="5" applyFont="1" applyFill="1" applyBorder="1" applyAlignment="1">
      <alignment horizontal="center" vertical="center"/>
    </xf>
    <xf numFmtId="0" fontId="2" fillId="11" borderId="28" xfId="5" applyFont="1" applyFill="1" applyBorder="1" applyAlignment="1">
      <alignment horizontal="center" vertical="center"/>
    </xf>
    <xf numFmtId="0" fontId="1" fillId="0" borderId="26" xfId="0" applyFont="1" applyBorder="1" applyAlignment="1">
      <alignment horizontal="justify" vertical="center" wrapText="1"/>
    </xf>
    <xf numFmtId="0" fontId="1" fillId="0" borderId="27" xfId="0" applyFont="1" applyBorder="1" applyAlignment="1">
      <alignment horizontal="justify" vertical="center" wrapText="1"/>
    </xf>
    <xf numFmtId="0" fontId="1" fillId="0" borderId="59" xfId="0" applyFont="1" applyBorder="1" applyAlignment="1">
      <alignment horizontal="justify" vertical="center" wrapText="1"/>
    </xf>
    <xf numFmtId="0" fontId="2" fillId="16" borderId="1" xfId="5" applyFont="1" applyFill="1" applyBorder="1" applyAlignment="1">
      <alignment horizontal="center" vertical="center" wrapText="1"/>
    </xf>
    <xf numFmtId="0" fontId="2" fillId="16" borderId="24" xfId="5" applyFont="1" applyFill="1" applyBorder="1" applyAlignment="1">
      <alignment horizontal="center" vertical="center" wrapText="1"/>
    </xf>
    <xf numFmtId="0" fontId="1" fillId="0" borderId="26" xfId="5" applyBorder="1" applyAlignment="1">
      <alignment horizontal="center" vertical="center"/>
    </xf>
    <xf numFmtId="0" fontId="1" fillId="0" borderId="28" xfId="5" applyBorder="1" applyAlignment="1">
      <alignment horizontal="center" vertical="center"/>
    </xf>
    <xf numFmtId="0" fontId="1" fillId="0" borderId="55" xfId="5" applyBorder="1" applyAlignment="1" applyProtection="1">
      <alignment horizontal="center" vertical="center"/>
      <protection locked="0"/>
    </xf>
    <xf numFmtId="0" fontId="1" fillId="0" borderId="23" xfId="0" applyFont="1" applyBorder="1" applyAlignment="1">
      <alignment horizontal="justify" vertical="center" wrapText="1"/>
    </xf>
    <xf numFmtId="0" fontId="1" fillId="0" borderId="1" xfId="0" applyFont="1" applyBorder="1" applyAlignment="1">
      <alignment horizontal="justify" vertical="center" wrapText="1"/>
    </xf>
    <xf numFmtId="0" fontId="2" fillId="2" borderId="53" xfId="5" applyFont="1" applyFill="1" applyBorder="1" applyAlignment="1">
      <alignment horizontal="left" vertical="center" wrapText="1"/>
    </xf>
    <xf numFmtId="0" fontId="2" fillId="2" borderId="28" xfId="5" applyFont="1" applyFill="1" applyBorder="1" applyAlignment="1">
      <alignment horizontal="left" vertical="center" wrapText="1"/>
    </xf>
    <xf numFmtId="0" fontId="2" fillId="2" borderId="53" xfId="5" applyFont="1" applyFill="1" applyBorder="1" applyAlignment="1">
      <alignment horizontal="center" vertical="center" wrapText="1"/>
    </xf>
    <xf numFmtId="0" fontId="2" fillId="2" borderId="28" xfId="5" applyFont="1" applyFill="1" applyBorder="1" applyAlignment="1">
      <alignment horizontal="center" vertical="center" wrapText="1"/>
    </xf>
    <xf numFmtId="0" fontId="5" fillId="12" borderId="53" xfId="0" applyFont="1" applyFill="1" applyBorder="1" applyAlignment="1">
      <alignment horizontal="center" vertical="center" wrapText="1"/>
    </xf>
    <xf numFmtId="0" fontId="5" fillId="12" borderId="27" xfId="0" applyFont="1" applyFill="1" applyBorder="1" applyAlignment="1">
      <alignment horizontal="center" vertical="center" wrapText="1"/>
    </xf>
    <xf numFmtId="0" fontId="5" fillId="12" borderId="56" xfId="0" applyFont="1" applyFill="1" applyBorder="1" applyAlignment="1">
      <alignment horizontal="center" vertical="center" wrapText="1"/>
    </xf>
    <xf numFmtId="0" fontId="7" fillId="12" borderId="53" xfId="0" applyFont="1" applyFill="1" applyBorder="1" applyAlignment="1">
      <alignment horizontal="center" vertical="center"/>
    </xf>
    <xf numFmtId="0" fontId="7" fillId="12" borderId="27" xfId="0" applyFont="1" applyFill="1" applyBorder="1" applyAlignment="1">
      <alignment horizontal="center" vertical="center"/>
    </xf>
    <xf numFmtId="0" fontId="7" fillId="12" borderId="56" xfId="0" applyFont="1" applyFill="1" applyBorder="1" applyAlignment="1">
      <alignment horizontal="center" vertical="center"/>
    </xf>
    <xf numFmtId="0" fontId="7" fillId="13" borderId="53" xfId="0" applyFont="1" applyFill="1" applyBorder="1" applyAlignment="1">
      <alignment horizontal="center" vertical="center"/>
    </xf>
    <xf numFmtId="0" fontId="7" fillId="13" borderId="27" xfId="0" applyFont="1" applyFill="1" applyBorder="1" applyAlignment="1">
      <alignment horizontal="center" vertical="center"/>
    </xf>
    <xf numFmtId="0" fontId="7" fillId="13" borderId="56" xfId="0" applyFont="1" applyFill="1" applyBorder="1" applyAlignment="1">
      <alignment horizontal="center" vertical="center"/>
    </xf>
    <xf numFmtId="0" fontId="7" fillId="17" borderId="23" xfId="0" applyFont="1" applyFill="1" applyBorder="1" applyAlignment="1">
      <alignment horizontal="center" vertical="center"/>
    </xf>
    <xf numFmtId="0" fontId="7" fillId="17" borderId="1" xfId="0" applyFont="1" applyFill="1" applyBorder="1" applyAlignment="1">
      <alignment horizontal="center" vertical="center"/>
    </xf>
    <xf numFmtId="0" fontId="2" fillId="0" borderId="23" xfId="0" applyFont="1" applyBorder="1" applyAlignment="1">
      <alignment horizontal="center" vertical="center" wrapText="1"/>
    </xf>
    <xf numFmtId="0" fontId="2" fillId="0" borderId="48" xfId="5" applyFont="1" applyBorder="1" applyAlignment="1">
      <alignment horizontal="center" vertical="center" wrapText="1"/>
    </xf>
    <xf numFmtId="0" fontId="7" fillId="12" borderId="23" xfId="0" applyFont="1" applyFill="1" applyBorder="1" applyAlignment="1">
      <alignment horizontal="center" vertical="center"/>
    </xf>
    <xf numFmtId="0" fontId="7" fillId="12" borderId="1" xfId="0" applyFont="1" applyFill="1" applyBorder="1" applyAlignment="1">
      <alignment horizontal="center" vertical="center"/>
    </xf>
    <xf numFmtId="0" fontId="7" fillId="0" borderId="26" xfId="0" applyFont="1" applyBorder="1" applyAlignment="1" applyProtection="1">
      <alignment horizontal="center" vertical="center"/>
      <protection locked="0"/>
    </xf>
    <xf numFmtId="0" fontId="7" fillId="0" borderId="56" xfId="0" applyFont="1" applyBorder="1" applyAlignment="1" applyProtection="1">
      <alignment horizontal="center" vertical="center"/>
      <protection locked="0"/>
    </xf>
    <xf numFmtId="0" fontId="10" fillId="3" borderId="26" xfId="0" applyFont="1" applyFill="1" applyBorder="1" applyAlignment="1" applyProtection="1">
      <alignment horizontal="justify" vertical="center" wrapText="1"/>
      <protection locked="0"/>
    </xf>
    <xf numFmtId="0" fontId="10" fillId="3" borderId="56" xfId="0" applyFont="1" applyFill="1" applyBorder="1" applyAlignment="1" applyProtection="1">
      <alignment horizontal="justify" vertical="center" wrapText="1"/>
      <protection locked="0"/>
    </xf>
    <xf numFmtId="0" fontId="10" fillId="0" borderId="26" xfId="0" applyFont="1" applyBorder="1" applyAlignment="1" applyProtection="1">
      <alignment horizontal="center" vertical="center" wrapText="1"/>
      <protection locked="0"/>
    </xf>
    <xf numFmtId="0" fontId="10" fillId="0" borderId="56" xfId="0" applyFont="1" applyBorder="1" applyAlignment="1" applyProtection="1">
      <alignment horizontal="center" vertical="center" wrapText="1"/>
      <protection locked="0"/>
    </xf>
    <xf numFmtId="0" fontId="30" fillId="3" borderId="26" xfId="0" applyFont="1" applyFill="1" applyBorder="1" applyAlignment="1" applyProtection="1">
      <alignment horizontal="center" vertical="center" wrapText="1"/>
      <protection locked="0"/>
    </xf>
    <xf numFmtId="0" fontId="30" fillId="3" borderId="56" xfId="0" applyFont="1" applyFill="1" applyBorder="1" applyAlignment="1" applyProtection="1">
      <alignment horizontal="center" vertical="center" wrapText="1"/>
      <protection locked="0"/>
    </xf>
    <xf numFmtId="0" fontId="7" fillId="4" borderId="23" xfId="0" applyFont="1" applyFill="1" applyBorder="1" applyAlignment="1">
      <alignment horizontal="center" vertical="center"/>
    </xf>
    <xf numFmtId="0" fontId="7" fillId="4" borderId="1" xfId="0" applyFont="1" applyFill="1" applyBorder="1" applyAlignment="1">
      <alignment horizontal="center" vertical="center"/>
    </xf>
    <xf numFmtId="0" fontId="30" fillId="3" borderId="26" xfId="0" applyFont="1" applyFill="1" applyBorder="1" applyAlignment="1">
      <alignment horizontal="center" vertical="center" wrapText="1"/>
    </xf>
    <xf numFmtId="0" fontId="30" fillId="3" borderId="56" xfId="0" applyFont="1" applyFill="1" applyBorder="1" applyAlignment="1">
      <alignment horizontal="center" vertical="center" wrapText="1"/>
    </xf>
    <xf numFmtId="0" fontId="8" fillId="4" borderId="26" xfId="0" applyFont="1" applyFill="1" applyBorder="1" applyAlignment="1">
      <alignment horizontal="center" vertical="center"/>
    </xf>
    <xf numFmtId="0" fontId="8" fillId="4" borderId="56" xfId="0" applyFont="1" applyFill="1" applyBorder="1" applyAlignment="1">
      <alignment horizontal="center" vertical="center"/>
    </xf>
    <xf numFmtId="0" fontId="7" fillId="0" borderId="26" xfId="0" applyFont="1" applyBorder="1" applyAlignment="1">
      <alignment horizontal="center" vertical="center"/>
    </xf>
    <xf numFmtId="0" fontId="7" fillId="0" borderId="56" xfId="0" applyFont="1" applyBorder="1" applyAlignment="1">
      <alignment horizontal="center" vertical="center"/>
    </xf>
    <xf numFmtId="0" fontId="1" fillId="0" borderId="23" xfId="0" applyFont="1" applyBorder="1" applyAlignment="1">
      <alignment horizontal="center" vertical="center" wrapText="1"/>
    </xf>
    <xf numFmtId="0" fontId="1" fillId="0" borderId="1" xfId="0" applyFont="1" applyBorder="1" applyAlignment="1">
      <alignment horizontal="center" vertical="center" wrapText="1"/>
    </xf>
    <xf numFmtId="0" fontId="2" fillId="5" borderId="23" xfId="0" applyFont="1" applyFill="1" applyBorder="1" applyAlignment="1">
      <alignment horizontal="center" vertical="center"/>
    </xf>
    <xf numFmtId="0" fontId="1" fillId="0" borderId="26" xfId="0" applyFont="1" applyBorder="1" applyAlignment="1" applyProtection="1">
      <alignment horizontal="center" vertical="center"/>
      <protection locked="0"/>
    </xf>
    <xf numFmtId="0" fontId="1" fillId="0" borderId="27" xfId="0" applyFont="1" applyBorder="1" applyAlignment="1" applyProtection="1">
      <alignment horizontal="center" vertical="center"/>
      <protection locked="0"/>
    </xf>
    <xf numFmtId="0" fontId="1" fillId="0" borderId="56" xfId="0" applyFont="1" applyBorder="1" applyAlignment="1" applyProtection="1">
      <alignment horizontal="center" vertical="center"/>
      <protection locked="0"/>
    </xf>
    <xf numFmtId="0" fontId="2" fillId="3" borderId="3" xfId="0" applyFont="1" applyFill="1" applyBorder="1" applyAlignment="1">
      <alignment horizontal="center" vertical="center"/>
    </xf>
    <xf numFmtId="0" fontId="2" fillId="3" borderId="57" xfId="0" applyFont="1" applyFill="1" applyBorder="1" applyAlignment="1">
      <alignment horizontal="center" vertical="center"/>
    </xf>
    <xf numFmtId="0" fontId="10" fillId="0" borderId="26" xfId="0" applyFont="1" applyBorder="1" applyAlignment="1">
      <alignment horizontal="center" vertical="center" wrapText="1"/>
    </xf>
    <xf numFmtId="0" fontId="10" fillId="0" borderId="56" xfId="0" applyFont="1" applyBorder="1" applyAlignment="1">
      <alignment horizontal="center" vertical="center" wrapText="1"/>
    </xf>
    <xf numFmtId="0" fontId="18" fillId="15" borderId="26" xfId="0" applyFont="1" applyFill="1" applyBorder="1" applyAlignment="1">
      <alignment horizontal="center" vertical="center"/>
    </xf>
    <xf numFmtId="0" fontId="18" fillId="15" borderId="56" xfId="0" applyFont="1" applyFill="1" applyBorder="1" applyAlignment="1">
      <alignment horizontal="center" vertical="center"/>
    </xf>
    <xf numFmtId="0" fontId="2" fillId="14" borderId="53" xfId="5" applyFont="1" applyFill="1" applyBorder="1" applyAlignment="1">
      <alignment horizontal="center" vertical="center" wrapText="1"/>
    </xf>
    <xf numFmtId="0" fontId="2" fillId="14" borderId="28" xfId="5" applyFont="1" applyFill="1" applyBorder="1" applyAlignment="1">
      <alignment horizontal="center" vertical="center" wrapText="1"/>
    </xf>
    <xf numFmtId="0" fontId="7" fillId="3" borderId="53" xfId="0" applyFont="1" applyFill="1" applyBorder="1" applyAlignment="1" applyProtection="1">
      <alignment horizontal="center" vertical="center"/>
      <protection locked="0"/>
    </xf>
    <xf numFmtId="0" fontId="7" fillId="3" borderId="28" xfId="0" applyFont="1" applyFill="1" applyBorder="1" applyAlignment="1" applyProtection="1">
      <alignment horizontal="center" vertical="center"/>
      <protection locked="0"/>
    </xf>
    <xf numFmtId="0" fontId="7" fillId="3" borderId="53" xfId="0" applyFont="1" applyFill="1" applyBorder="1" applyAlignment="1">
      <alignment horizontal="center" vertical="center"/>
    </xf>
    <xf numFmtId="0" fontId="7" fillId="3" borderId="28" xfId="0" applyFont="1" applyFill="1" applyBorder="1" applyAlignment="1">
      <alignment horizontal="center" vertical="center"/>
    </xf>
    <xf numFmtId="0" fontId="32" fillId="0" borderId="26" xfId="0" applyFont="1" applyBorder="1" applyAlignment="1">
      <alignment horizontal="center" vertical="center" wrapText="1"/>
    </xf>
    <xf numFmtId="0" fontId="32" fillId="0" borderId="56" xfId="0" applyFont="1" applyBorder="1" applyAlignment="1">
      <alignment horizontal="center" vertical="center" wrapText="1"/>
    </xf>
    <xf numFmtId="0" fontId="2" fillId="0" borderId="32" xfId="0" applyFont="1" applyBorder="1" applyAlignment="1">
      <alignment horizontal="center" vertical="center" wrapText="1"/>
    </xf>
    <xf numFmtId="0" fontId="7" fillId="15" borderId="23" xfId="0" applyFont="1" applyFill="1" applyBorder="1" applyAlignment="1">
      <alignment horizontal="center" vertical="center"/>
    </xf>
    <xf numFmtId="0" fontId="7" fillId="15" borderId="1" xfId="0" applyFont="1" applyFill="1" applyBorder="1" applyAlignment="1">
      <alignment horizontal="center" vertical="center"/>
    </xf>
    <xf numFmtId="0" fontId="19" fillId="0" borderId="26" xfId="0" applyFont="1" applyBorder="1" applyAlignment="1">
      <alignment horizontal="center" vertical="center" wrapText="1"/>
    </xf>
    <xf numFmtId="0" fontId="19" fillId="0" borderId="56"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 fillId="0" borderId="0" xfId="0" applyFont="1" applyAlignment="1">
      <alignment horizontal="center" vertical="center" wrapText="1"/>
    </xf>
    <xf numFmtId="0" fontId="2" fillId="0" borderId="52" xfId="0" applyFont="1" applyBorder="1" applyAlignment="1">
      <alignment horizontal="center" vertical="center" wrapText="1"/>
    </xf>
    <xf numFmtId="0" fontId="2" fillId="3" borderId="51" xfId="0" applyFont="1" applyFill="1" applyBorder="1" applyAlignment="1">
      <alignment horizontal="center" vertical="center"/>
    </xf>
    <xf numFmtId="0" fontId="2" fillId="0" borderId="2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56" xfId="0" applyFont="1" applyBorder="1" applyAlignment="1">
      <alignment horizontal="center" vertical="center"/>
    </xf>
    <xf numFmtId="0" fontId="2" fillId="0" borderId="58" xfId="0" applyFont="1" applyBorder="1" applyAlignment="1">
      <alignment horizontal="center" vertical="center" wrapText="1"/>
    </xf>
    <xf numFmtId="0" fontId="2" fillId="3" borderId="21" xfId="0" applyFont="1" applyFill="1" applyBorder="1" applyAlignment="1" applyProtection="1">
      <alignment horizontal="center" vertical="center"/>
      <protection locked="0"/>
    </xf>
    <xf numFmtId="0" fontId="1" fillId="0" borderId="26" xfId="0" applyFont="1" applyBorder="1" applyAlignment="1" applyProtection="1">
      <alignment horizontal="center" vertical="center" wrapText="1"/>
      <protection locked="0"/>
    </xf>
    <xf numFmtId="0" fontId="1" fillId="0" borderId="56" xfId="0" applyFont="1" applyBorder="1" applyAlignment="1" applyProtection="1">
      <alignment horizontal="center" vertical="center" wrapText="1"/>
      <protection locked="0"/>
    </xf>
    <xf numFmtId="0" fontId="32" fillId="0" borderId="26" xfId="0" applyFont="1" applyBorder="1" applyAlignment="1" applyProtection="1">
      <alignment horizontal="center" vertical="center" wrapText="1"/>
      <protection locked="0"/>
    </xf>
    <xf numFmtId="0" fontId="32" fillId="0" borderId="27" xfId="0" applyFont="1" applyBorder="1" applyAlignment="1" applyProtection="1">
      <alignment horizontal="center" vertical="center" wrapText="1"/>
      <protection locked="0"/>
    </xf>
    <xf numFmtId="0" fontId="32" fillId="0" borderId="56" xfId="0" applyFont="1" applyBorder="1" applyAlignment="1" applyProtection="1">
      <alignment horizontal="center" vertical="center" wrapText="1"/>
      <protection locked="0"/>
    </xf>
    <xf numFmtId="0" fontId="1" fillId="0" borderId="26" xfId="5" applyBorder="1" applyAlignment="1" applyProtection="1">
      <alignment horizontal="left" vertical="center"/>
      <protection locked="0"/>
    </xf>
    <xf numFmtId="0" fontId="1" fillId="0" borderId="28" xfId="5" applyBorder="1" applyAlignment="1" applyProtection="1">
      <alignment horizontal="left" vertical="center"/>
      <protection locked="0"/>
    </xf>
    <xf numFmtId="0" fontId="35" fillId="3" borderId="1" xfId="5" applyFont="1" applyFill="1" applyBorder="1" applyAlignment="1" applyProtection="1">
      <alignment horizontal="justify" vertical="center" wrapText="1"/>
      <protection locked="0"/>
    </xf>
    <xf numFmtId="0" fontId="44" fillId="19" borderId="1" xfId="5"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19" fillId="7" borderId="1" xfId="0" applyFont="1" applyFill="1" applyBorder="1" applyAlignment="1" applyProtection="1">
      <alignment horizontal="justify" vertical="center" wrapText="1"/>
      <protection locked="0"/>
    </xf>
    <xf numFmtId="0" fontId="8" fillId="4" borderId="6" xfId="0" applyFont="1" applyFill="1" applyBorder="1" applyAlignment="1">
      <alignment horizontal="center" vertical="center"/>
    </xf>
    <xf numFmtId="0" fontId="2" fillId="0" borderId="1" xfId="0" applyFont="1" applyBorder="1" applyAlignment="1">
      <alignment horizontal="center" wrapText="1"/>
    </xf>
    <xf numFmtId="0" fontId="2" fillId="0" borderId="1" xfId="0" applyFont="1" applyBorder="1" applyAlignment="1">
      <alignment horizontal="center"/>
    </xf>
    <xf numFmtId="22" fontId="16" fillId="0" borderId="27" xfId="0" applyNumberFormat="1" applyFont="1" applyBorder="1" applyAlignment="1">
      <alignment horizontal="left" vertical="center"/>
    </xf>
    <xf numFmtId="22" fontId="16" fillId="0" borderId="44" xfId="0" applyNumberFormat="1" applyFont="1" applyBorder="1" applyAlignment="1">
      <alignment horizontal="left" vertical="center"/>
    </xf>
    <xf numFmtId="0" fontId="19" fillId="7" borderId="6" xfId="0" applyFont="1" applyFill="1" applyBorder="1" applyAlignment="1" applyProtection="1">
      <alignment horizontal="justify" vertical="center" wrapText="1"/>
      <protection locked="0"/>
    </xf>
    <xf numFmtId="0" fontId="10" fillId="0" borderId="22" xfId="0" applyFont="1" applyBorder="1" applyAlignment="1" applyProtection="1">
      <alignment horizontal="justify" vertical="center" wrapText="1"/>
      <protection locked="0"/>
    </xf>
    <xf numFmtId="0" fontId="2" fillId="9" borderId="0" xfId="0" applyFont="1" applyFill="1" applyAlignment="1">
      <alignment horizontal="center" vertical="center"/>
    </xf>
    <xf numFmtId="0" fontId="1" fillId="0" borderId="36" xfId="0" applyFont="1" applyBorder="1" applyAlignment="1">
      <alignment horizontal="right" vertical="center" wrapText="1"/>
    </xf>
    <xf numFmtId="0" fontId="1" fillId="0" borderId="37" xfId="0" applyFont="1" applyBorder="1" applyAlignment="1">
      <alignment horizontal="right" vertical="center" wrapText="1"/>
    </xf>
    <xf numFmtId="0" fontId="1" fillId="0" borderId="38" xfId="0" applyFont="1" applyBorder="1" applyAlignment="1">
      <alignment horizontal="right" vertical="center" wrapText="1"/>
    </xf>
    <xf numFmtId="0" fontId="2" fillId="0" borderId="35" xfId="0" applyFont="1" applyBorder="1" applyAlignment="1">
      <alignment horizontal="right" vertical="center" wrapText="1"/>
    </xf>
    <xf numFmtId="0" fontId="2" fillId="0" borderId="42" xfId="0" applyFont="1" applyBorder="1" applyAlignment="1">
      <alignment horizontal="right" vertical="center" wrapText="1"/>
    </xf>
    <xf numFmtId="0" fontId="2" fillId="0" borderId="43" xfId="0" applyFont="1" applyBorder="1" applyAlignment="1">
      <alignment horizontal="right" vertical="center" wrapText="1"/>
    </xf>
    <xf numFmtId="0" fontId="16" fillId="7" borderId="0" xfId="0" applyFont="1" applyFill="1" applyAlignment="1">
      <alignment horizontal="center"/>
    </xf>
    <xf numFmtId="165" fontId="0" fillId="0" borderId="37" xfId="2" applyNumberFormat="1" applyFont="1" applyBorder="1" applyAlignment="1" applyProtection="1">
      <alignment horizontal="center" vertical="center" wrapText="1"/>
    </xf>
    <xf numFmtId="165" fontId="0" fillId="0" borderId="38" xfId="2" applyNumberFormat="1" applyFont="1" applyBorder="1" applyAlignment="1" applyProtection="1">
      <alignment horizontal="center" vertical="center" wrapText="1"/>
    </xf>
    <xf numFmtId="167" fontId="1" fillId="0" borderId="42" xfId="0" applyNumberFormat="1" applyFont="1" applyBorder="1" applyAlignment="1">
      <alignment horizontal="center" vertical="center" wrapText="1"/>
    </xf>
    <xf numFmtId="167" fontId="0" fillId="0" borderId="43" xfId="0" applyNumberFormat="1" applyBorder="1" applyAlignment="1">
      <alignment horizontal="center" vertical="center" wrapText="1"/>
    </xf>
    <xf numFmtId="0" fontId="2" fillId="0" borderId="26" xfId="0" applyFont="1" applyBorder="1" applyAlignment="1">
      <alignment horizontal="center" vertical="center" wrapText="1"/>
    </xf>
    <xf numFmtId="0" fontId="3" fillId="0" borderId="28" xfId="0" applyFont="1" applyBorder="1" applyAlignment="1" applyProtection="1">
      <alignment horizontal="center" vertical="center" wrapText="1"/>
      <protection locked="0"/>
    </xf>
    <xf numFmtId="0" fontId="5" fillId="0" borderId="16" xfId="0" applyFont="1" applyBorder="1" applyAlignment="1">
      <alignment horizontal="center" vertical="center" wrapText="1"/>
    </xf>
  </cellXfs>
  <cellStyles count="9">
    <cellStyle name="Hipervínculo" xfId="3" builtinId="8"/>
    <cellStyle name="Hyperlink" xfId="8" xr:uid="{62CA21A6-70C3-C644-BA26-CC2330E08C5E}"/>
    <cellStyle name="Millares" xfId="1" builtinId="3"/>
    <cellStyle name="Moneda" xfId="2" builtinId="4"/>
    <cellStyle name="Moneda 2" xfId="6" xr:uid="{4B9B503B-92C0-407C-8B17-9ED8639AF78A}"/>
    <cellStyle name="Normal" xfId="0" builtinId="0"/>
    <cellStyle name="Normal 2" xfId="5" xr:uid="{9D575F07-A9BD-4A7E-A086-93512D4E063C}"/>
    <cellStyle name="Porcentaje" xfId="4" builtinId="5"/>
    <cellStyle name="Porcentaje 2" xfId="7" xr:uid="{7003B1D8-3099-A64A-921F-65CF8914F5FB}"/>
  </cellStyles>
  <dxfs count="240">
    <dxf>
      <font>
        <b/>
        <i val="0"/>
        <color rgb="FFC00000"/>
      </font>
      <fill>
        <patternFill>
          <bgColor theme="5" tint="0.79998168889431442"/>
        </patternFill>
      </fill>
    </dxf>
    <dxf>
      <font>
        <b/>
        <i val="0"/>
        <color theme="1"/>
      </font>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ndense val="0"/>
        <extend val="0"/>
        <color rgb="FF9C0006"/>
      </font>
      <fill>
        <patternFill>
          <bgColor rgb="FFFFC7CE"/>
        </patternFill>
      </fill>
    </dxf>
    <dxf>
      <font>
        <condense val="0"/>
        <extend val="0"/>
        <color rgb="FF9C0006"/>
      </font>
      <fill>
        <patternFill>
          <bgColor rgb="FFFFC7CE"/>
        </patternFill>
      </fill>
    </dxf>
    <dxf>
      <font>
        <b/>
        <i val="0"/>
        <color auto="1"/>
      </font>
      <fill>
        <patternFill>
          <bgColor theme="9" tint="0.39994506668294322"/>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dxf>
    <dxf>
      <font>
        <b/>
        <i val="0"/>
        <color rgb="FFC00000"/>
      </font>
      <fill>
        <patternFill>
          <bgColor theme="5" tint="0.79998168889431442"/>
        </patternFill>
      </fill>
    </dxf>
    <dxf>
      <font>
        <b/>
        <i val="0"/>
        <color rgb="FFC00000"/>
      </font>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auto="1"/>
      </font>
      <fill>
        <patternFill>
          <bgColor theme="9" tint="0.39994506668294322"/>
        </patternFill>
      </fill>
    </dxf>
    <dxf>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dxf>
    <dxf>
      <font>
        <b/>
        <i val="0"/>
        <color rgb="FFC00000"/>
      </font>
      <fill>
        <patternFill>
          <bgColor theme="5" tint="0.79998168889431442"/>
        </patternFill>
      </fill>
    </dxf>
    <dxf>
      <font>
        <b/>
        <i val="0"/>
        <color rgb="FFC00000"/>
      </font>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auto="1"/>
      </font>
      <fill>
        <patternFill>
          <bgColor theme="9" tint="0.39994506668294322"/>
        </patternFill>
      </fill>
    </dxf>
    <dxf>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b/>
        <i val="0"/>
        <color rgb="FFC00000"/>
      </font>
    </dxf>
    <dxf>
      <font>
        <b/>
        <i val="0"/>
        <color rgb="FFC00000"/>
      </font>
      <fill>
        <patternFill>
          <bgColor theme="5" tint="0.79998168889431442"/>
        </patternFill>
      </fill>
    </dxf>
    <dxf>
      <font>
        <b/>
        <i val="0"/>
        <color rgb="FFC00000"/>
      </font>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auto="1"/>
      </font>
      <fill>
        <patternFill>
          <bgColor theme="9" tint="0.39994506668294322"/>
        </patternFill>
      </fill>
    </dxf>
    <dxf>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condense val="0"/>
        <extend val="0"/>
        <color rgb="FF9C0006"/>
      </font>
      <fill>
        <patternFill>
          <bgColor rgb="FFFFC7CE"/>
        </patternFill>
      </fill>
    </dxf>
    <dxf>
      <font>
        <b/>
        <i val="0"/>
        <color rgb="FFC00000"/>
      </font>
    </dxf>
    <dxf>
      <font>
        <b/>
        <i val="0"/>
        <color rgb="FFC00000"/>
      </font>
      <fill>
        <patternFill>
          <bgColor theme="5" tint="0.79998168889431442"/>
        </patternFill>
      </fill>
    </dxf>
    <dxf>
      <font>
        <b/>
        <i val="0"/>
        <color rgb="FFC00000"/>
      </font>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ont>
        <b/>
        <i val="0"/>
        <color auto="1"/>
      </font>
      <fill>
        <patternFill>
          <bgColor theme="9" tint="0.39994506668294322"/>
        </patternFill>
      </fill>
    </dxf>
    <dxf>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b/>
        <i val="0"/>
        <color rgb="FFC00000"/>
      </font>
      <fill>
        <patternFill>
          <bgColor theme="5" tint="0.79998168889431442"/>
        </patternFill>
      </fill>
    </dxf>
    <dxf>
      <font>
        <b/>
        <i val="0"/>
        <color auto="1"/>
      </font>
      <fill>
        <patternFill>
          <bgColor theme="9" tint="0.39994506668294322"/>
        </patternFill>
      </fill>
    </dxf>
    <dxf>
      <font>
        <b/>
        <i val="0"/>
        <color rgb="FFC00000"/>
      </font>
      <fill>
        <patternFill>
          <bgColor theme="5" tint="0.79998168889431442"/>
        </patternFill>
      </fill>
    </dxf>
    <dxf>
      <font>
        <b/>
        <i val="0"/>
        <color theme="1"/>
      </font>
      <fill>
        <patternFill>
          <bgColor theme="9" tint="0.39994506668294322"/>
        </patternFill>
      </fill>
    </dxf>
    <dxf>
      <font>
        <color rgb="FF9C0006"/>
      </font>
      <fill>
        <patternFill>
          <bgColor rgb="FFFFC7CE"/>
        </patternFill>
      </fill>
    </dxf>
    <dxf>
      <font>
        <color rgb="FF9C0006"/>
      </font>
      <fill>
        <patternFill>
          <bgColor rgb="FFFFC7CE"/>
        </patternFill>
      </fill>
    </dxf>
    <dxf>
      <fill>
        <patternFill>
          <bgColor theme="9" tint="0.39994506668294322"/>
        </patternFill>
      </fill>
    </dxf>
    <dxf>
      <font>
        <b/>
        <i val="0"/>
        <color rgb="FFC00000"/>
      </font>
      <fill>
        <patternFill>
          <bgColor theme="5" tint="0.79998168889431442"/>
        </patternFill>
      </fill>
    </dxf>
    <dxf>
      <font>
        <b val="0"/>
        <i val="0"/>
      </font>
      <fill>
        <patternFill>
          <bgColor theme="9" tint="0.39994506668294322"/>
        </patternFill>
      </fill>
    </dxf>
    <dxf>
      <font>
        <condense val="0"/>
        <extend val="0"/>
        <color rgb="FF9C0006"/>
      </font>
      <fill>
        <patternFill>
          <bgColor rgb="FFFFC7CE"/>
        </patternFill>
      </fill>
    </dxf>
    <dxf>
      <font>
        <b/>
        <i val="0"/>
        <color rgb="FFC00000"/>
      </font>
      <fill>
        <patternFill>
          <bgColor theme="5" tint="0.79998168889431442"/>
        </patternFill>
      </fill>
    </dxf>
    <dxf>
      <font>
        <b/>
        <i val="0"/>
        <color rgb="FFC00000"/>
      </font>
      <fill>
        <patternFill>
          <bgColor theme="5" tint="0.79998168889431442"/>
        </patternFill>
      </fill>
    </dxf>
    <dxf>
      <font>
        <color rgb="FFFF0000"/>
      </font>
      <fill>
        <patternFill>
          <bgColor theme="5" tint="0.79998168889431442"/>
        </patternFill>
      </fill>
    </dxf>
    <dxf>
      <font>
        <b/>
        <i val="0"/>
        <color rgb="FFC00000"/>
      </font>
      <fill>
        <patternFill>
          <bgColor rgb="FFFFB1AF"/>
        </patternFill>
      </fill>
    </dxf>
    <dxf>
      <font>
        <condense val="0"/>
        <extend val="0"/>
        <color rgb="FF9C0006"/>
      </font>
      <fill>
        <patternFill>
          <bgColor rgb="FFFFC7CE"/>
        </patternFill>
      </fill>
    </dxf>
    <dxf>
      <font>
        <b/>
        <i val="0"/>
        <color rgb="FFC00000"/>
      </font>
      <fill>
        <patternFill>
          <bgColor theme="5" tint="0.79998168889431442"/>
        </patternFill>
      </fill>
    </dxf>
    <dxf>
      <font>
        <b/>
        <i val="0"/>
      </font>
      <fill>
        <patternFill>
          <bgColor theme="9" tint="0.59996337778862885"/>
        </patternFill>
      </fill>
    </dxf>
    <dxf>
      <font>
        <b/>
        <i val="0"/>
        <color rgb="FFC00000"/>
      </font>
      <fill>
        <patternFill>
          <bgColor theme="5" tint="0.79998168889431442"/>
        </patternFill>
      </fill>
    </dxf>
    <dxf>
      <font>
        <b/>
        <i val="0"/>
      </font>
      <fill>
        <patternFill>
          <bgColor theme="9" tint="0.59996337778862885"/>
        </patternFill>
      </fill>
    </dxf>
    <dxf>
      <font>
        <b/>
        <i val="0"/>
        <color rgb="FFC00000"/>
      </font>
      <fill>
        <patternFill>
          <bgColor theme="5" tint="0.79998168889431442"/>
        </patternFill>
      </fill>
    </dxf>
    <dxf>
      <font>
        <b/>
        <i val="0"/>
      </font>
      <fill>
        <patternFill>
          <bgColor theme="9" tint="0.59996337778862885"/>
        </patternFill>
      </fill>
    </dxf>
    <dxf>
      <font>
        <b/>
        <i val="0"/>
        <color rgb="FFC00000"/>
      </font>
      <fill>
        <patternFill>
          <bgColor theme="5" tint="0.79998168889431442"/>
        </patternFill>
      </fill>
    </dxf>
    <dxf>
      <font>
        <b/>
        <i val="0"/>
      </font>
      <fill>
        <patternFill>
          <bgColor theme="9" tint="0.59996337778862885"/>
        </patternFill>
      </fill>
    </dxf>
    <dxf>
      <font>
        <condense val="0"/>
        <extend val="0"/>
        <color rgb="FF9C0006"/>
      </font>
      <fill>
        <patternFill>
          <bgColor rgb="FFFFC7CE"/>
        </patternFill>
      </fill>
    </dxf>
    <dxf>
      <font>
        <b/>
        <i val="0"/>
        <color auto="1"/>
      </font>
      <fill>
        <patternFill>
          <bgColor theme="9" tint="0.39994506668294322"/>
        </patternFill>
      </fill>
    </dxf>
    <dxf>
      <font>
        <b/>
        <i val="0"/>
        <color auto="1"/>
      </font>
      <fill>
        <patternFill>
          <bgColor theme="9" tint="0.39994506668294322"/>
        </patternFill>
      </fill>
    </dxf>
    <dxf>
      <font>
        <b/>
        <i val="0"/>
        <color rgb="FFC00000"/>
      </font>
      <fill>
        <patternFill>
          <bgColor theme="5" tint="0.79998168889431442"/>
        </patternFill>
      </fill>
    </dxf>
    <dxf>
      <font>
        <condense val="0"/>
        <extend val="0"/>
        <color rgb="FF9C0006"/>
      </font>
      <fill>
        <patternFill>
          <bgColor rgb="FFFFC7CE"/>
        </patternFill>
      </fill>
    </dxf>
  </dxfs>
  <tableStyles count="0" defaultTableStyle="TableStyleMedium2" defaultPivotStyle="PivotStyleLight16"/>
  <colors>
    <mruColors>
      <color rgb="FFFFB1AF"/>
      <color rgb="FFFFFF00"/>
      <color rgb="FFCC66FF"/>
      <color rgb="FF66FFFF"/>
      <color rgb="FF9999FF"/>
      <color rgb="FF99FFCC"/>
      <color rgb="FFCCCCFF"/>
      <color rgb="FFFFFFCC"/>
      <color rgb="FFF4F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22/10/relationships/richValueRel" Target="richData/richValueRel.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microsoft.com/office/2017/06/relationships/rdRichValueStructure" Target="richData/rdrichvaluestructure.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microsoft.com/office/2017/06/relationships/rdRichValue" Target="richData/rdrichvalue.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1" Type="http://schemas.openxmlformats.org/officeDocument/2006/relationships/image" Target="../media/image7.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7.png"/></Relationships>
</file>

<file path=xl/drawings/_rels/drawing15.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5.png"/><Relationship Id="rId1"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2447925</xdr:colOff>
      <xdr:row>1</xdr:row>
      <xdr:rowOff>19050</xdr:rowOff>
    </xdr:from>
    <xdr:to>
      <xdr:col>0</xdr:col>
      <xdr:colOff>3810000</xdr:colOff>
      <xdr:row>4</xdr:row>
      <xdr:rowOff>133350</xdr:rowOff>
    </xdr:to>
    <xdr:pic>
      <xdr:nvPicPr>
        <xdr:cNvPr id="2" name="Imagen 2">
          <a:extLst>
            <a:ext uri="{FF2B5EF4-FFF2-40B4-BE49-F238E27FC236}">
              <a16:creationId xmlns:a16="http://schemas.microsoft.com/office/drawing/2014/main" id="{81D3BFD3-BC7F-4267-AFE6-878AF1917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80975"/>
          <a:ext cx="13620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0</xdr:row>
      <xdr:rowOff>114300</xdr:rowOff>
    </xdr:from>
    <xdr:to>
      <xdr:col>0</xdr:col>
      <xdr:colOff>1838325</xdr:colOff>
      <xdr:row>4</xdr:row>
      <xdr:rowOff>209550</xdr:rowOff>
    </xdr:to>
    <xdr:pic>
      <xdr:nvPicPr>
        <xdr:cNvPr id="3" name="Imagen 3">
          <a:extLst>
            <a:ext uri="{FF2B5EF4-FFF2-40B4-BE49-F238E27FC236}">
              <a16:creationId xmlns:a16="http://schemas.microsoft.com/office/drawing/2014/main" id="{0BB13504-C9AD-4ABC-A07F-850A970627B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114300"/>
          <a:ext cx="162877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889000</xdr:colOff>
      <xdr:row>42</xdr:row>
      <xdr:rowOff>431800</xdr:rowOff>
    </xdr:from>
    <xdr:to>
      <xdr:col>0</xdr:col>
      <xdr:colOff>1526540</xdr:colOff>
      <xdr:row>42</xdr:row>
      <xdr:rowOff>710565</xdr:rowOff>
    </xdr:to>
    <xdr:pic>
      <xdr:nvPicPr>
        <xdr:cNvPr id="4" name="Imagen 3">
          <a:extLst>
            <a:ext uri="{FF2B5EF4-FFF2-40B4-BE49-F238E27FC236}">
              <a16:creationId xmlns:a16="http://schemas.microsoft.com/office/drawing/2014/main" id="{EBA577FD-C90B-F2FA-DB20-DD17DDEF665C}"/>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9000" y="16179800"/>
          <a:ext cx="637540" cy="27876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89959</xdr:colOff>
      <xdr:row>0</xdr:row>
      <xdr:rowOff>100541</xdr:rowOff>
    </xdr:from>
    <xdr:to>
      <xdr:col>1</xdr:col>
      <xdr:colOff>1299634</xdr:colOff>
      <xdr:row>0</xdr:row>
      <xdr:rowOff>1020656</xdr:rowOff>
    </xdr:to>
    <xdr:pic>
      <xdr:nvPicPr>
        <xdr:cNvPr id="2" name="Imagen 1">
          <a:extLst>
            <a:ext uri="{FF2B5EF4-FFF2-40B4-BE49-F238E27FC236}">
              <a16:creationId xmlns:a16="http://schemas.microsoft.com/office/drawing/2014/main" id="{13A9A632-A962-7CEE-B593-1B1124B589C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619126" y="100541"/>
          <a:ext cx="1209675" cy="9201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927100</xdr:colOff>
      <xdr:row>2</xdr:row>
      <xdr:rowOff>247650</xdr:rowOff>
    </xdr:to>
    <xdr:pic>
      <xdr:nvPicPr>
        <xdr:cNvPr id="2" name="Imagen 2">
          <a:extLst>
            <a:ext uri="{FF2B5EF4-FFF2-40B4-BE49-F238E27FC236}">
              <a16:creationId xmlns:a16="http://schemas.microsoft.com/office/drawing/2014/main" id="{50F20777-6C8E-4851-B267-6ECDEEDCE4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239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533400</xdr:colOff>
      <xdr:row>0</xdr:row>
      <xdr:rowOff>57150</xdr:rowOff>
    </xdr:from>
    <xdr:to>
      <xdr:col>0</xdr:col>
      <xdr:colOff>1986280</xdr:colOff>
      <xdr:row>5</xdr:row>
      <xdr:rowOff>0</xdr:rowOff>
    </xdr:to>
    <xdr:pic>
      <xdr:nvPicPr>
        <xdr:cNvPr id="4" name="Imagen 3">
          <a:extLst>
            <a:ext uri="{FF2B5EF4-FFF2-40B4-BE49-F238E27FC236}">
              <a16:creationId xmlns:a16="http://schemas.microsoft.com/office/drawing/2014/main" id="{D20FB0EF-C273-1F1B-D78F-4FB3A9C7BC2C}"/>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76554"/>
        <a:stretch/>
      </xdr:blipFill>
      <xdr:spPr bwMode="auto">
        <a:xfrm>
          <a:off x="533400" y="57150"/>
          <a:ext cx="1452880" cy="8382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3" name="Imagen 2">
          <a:extLst>
            <a:ext uri="{FF2B5EF4-FFF2-40B4-BE49-F238E27FC236}">
              <a16:creationId xmlns:a16="http://schemas.microsoft.com/office/drawing/2014/main" id="{5F1DDE8F-887D-016F-F35B-29E10FC148D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30036"/>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1083470</xdr:colOff>
      <xdr:row>0</xdr:row>
      <xdr:rowOff>56130</xdr:rowOff>
    </xdr:from>
    <xdr:to>
      <xdr:col>1</xdr:col>
      <xdr:colOff>2174718</xdr:colOff>
      <xdr:row>4</xdr:row>
      <xdr:rowOff>240508</xdr:rowOff>
    </xdr:to>
    <xdr:pic>
      <xdr:nvPicPr>
        <xdr:cNvPr id="6" name="Imagen 5">
          <a:extLst>
            <a:ext uri="{FF2B5EF4-FFF2-40B4-BE49-F238E27FC236}">
              <a16:creationId xmlns:a16="http://schemas.microsoft.com/office/drawing/2014/main" id="{C53A81EA-11B1-43C0-98E6-2A753AD1497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2012158" y="56130"/>
          <a:ext cx="1091248" cy="851128"/>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2" name="Imagen 1">
          <a:extLst>
            <a:ext uri="{FF2B5EF4-FFF2-40B4-BE49-F238E27FC236}">
              <a16:creationId xmlns:a16="http://schemas.microsoft.com/office/drawing/2014/main" id="{E30ABF9A-F47F-49CA-A2BF-F2C3DEDBD6B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273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1083470</xdr:colOff>
      <xdr:row>0</xdr:row>
      <xdr:rowOff>56130</xdr:rowOff>
    </xdr:from>
    <xdr:to>
      <xdr:col>1</xdr:col>
      <xdr:colOff>2174718</xdr:colOff>
      <xdr:row>4</xdr:row>
      <xdr:rowOff>240508</xdr:rowOff>
    </xdr:to>
    <xdr:pic>
      <xdr:nvPicPr>
        <xdr:cNvPr id="2" name="Imagen 1">
          <a:extLst>
            <a:ext uri="{FF2B5EF4-FFF2-40B4-BE49-F238E27FC236}">
              <a16:creationId xmlns:a16="http://schemas.microsoft.com/office/drawing/2014/main" id="{81481EE6-B111-4247-A5D9-61F7DABAE33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1578770" y="56130"/>
          <a:ext cx="1091248" cy="84160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1159565</xdr:colOff>
      <xdr:row>107</xdr:row>
      <xdr:rowOff>6626</xdr:rowOff>
    </xdr:from>
    <xdr:to>
      <xdr:col>3</xdr:col>
      <xdr:colOff>427292</xdr:colOff>
      <xdr:row>108</xdr:row>
      <xdr:rowOff>13252</xdr:rowOff>
    </xdr:to>
    <xdr:pic>
      <xdr:nvPicPr>
        <xdr:cNvPr id="3" name="Imagen 2">
          <a:extLst>
            <a:ext uri="{FF2B5EF4-FFF2-40B4-BE49-F238E27FC236}">
              <a16:creationId xmlns:a16="http://schemas.microsoft.com/office/drawing/2014/main" id="{9380EFBC-D4AA-DCCF-17F4-D51C01C7D03F}"/>
            </a:ext>
          </a:extLst>
        </xdr:cNvPr>
        <xdr:cNvPicPr>
          <a:picLocks noChangeAspect="1"/>
        </xdr:cNvPicPr>
      </xdr:nvPicPr>
      <xdr:blipFill>
        <a:blip xmlns:r="http://schemas.openxmlformats.org/officeDocument/2006/relationships" r:embed="rId2"/>
        <a:stretch>
          <a:fillRect/>
        </a:stretch>
      </xdr:blipFill>
      <xdr:spPr>
        <a:xfrm>
          <a:off x="5161722" y="63842348"/>
          <a:ext cx="957379" cy="357808"/>
        </a:xfrm>
        <a:prstGeom prst="rect">
          <a:avLst/>
        </a:prstGeom>
      </xdr:spPr>
    </xdr:pic>
    <xdr:clientData/>
  </xdr:twoCellAnchor>
  <xdr:twoCellAnchor editAs="oneCell">
    <xdr:from>
      <xdr:col>4</xdr:col>
      <xdr:colOff>1451114</xdr:colOff>
      <xdr:row>106</xdr:row>
      <xdr:rowOff>357808</xdr:rowOff>
    </xdr:from>
    <xdr:to>
      <xdr:col>5</xdr:col>
      <xdr:colOff>815010</xdr:colOff>
      <xdr:row>108</xdr:row>
      <xdr:rowOff>13253</xdr:rowOff>
    </xdr:to>
    <xdr:pic>
      <xdr:nvPicPr>
        <xdr:cNvPr id="4" name="Imagen 3">
          <a:extLst>
            <a:ext uri="{FF2B5EF4-FFF2-40B4-BE49-F238E27FC236}">
              <a16:creationId xmlns:a16="http://schemas.microsoft.com/office/drawing/2014/main" id="{3A1189B3-E668-ED66-C185-EB2502A324B7}"/>
            </a:ext>
          </a:extLst>
        </xdr:cNvPr>
        <xdr:cNvPicPr>
          <a:picLocks noChangeAspect="1"/>
        </xdr:cNvPicPr>
      </xdr:nvPicPr>
      <xdr:blipFill>
        <a:blip xmlns:r="http://schemas.openxmlformats.org/officeDocument/2006/relationships" r:embed="rId3"/>
        <a:stretch>
          <a:fillRect/>
        </a:stretch>
      </xdr:blipFill>
      <xdr:spPr>
        <a:xfrm>
          <a:off x="8779566" y="63802591"/>
          <a:ext cx="1192696" cy="39756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1083470</xdr:colOff>
      <xdr:row>0</xdr:row>
      <xdr:rowOff>56130</xdr:rowOff>
    </xdr:from>
    <xdr:to>
      <xdr:col>1</xdr:col>
      <xdr:colOff>2174718</xdr:colOff>
      <xdr:row>4</xdr:row>
      <xdr:rowOff>240508</xdr:rowOff>
    </xdr:to>
    <xdr:pic>
      <xdr:nvPicPr>
        <xdr:cNvPr id="2" name="Imagen 1">
          <a:extLst>
            <a:ext uri="{FF2B5EF4-FFF2-40B4-BE49-F238E27FC236}">
              <a16:creationId xmlns:a16="http://schemas.microsoft.com/office/drawing/2014/main" id="{310378A3-C735-4488-9C9B-B319F0708D31}"/>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1578770" y="56130"/>
          <a:ext cx="1091248" cy="84160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2" name="Imagen 1">
          <a:extLst>
            <a:ext uri="{FF2B5EF4-FFF2-40B4-BE49-F238E27FC236}">
              <a16:creationId xmlns:a16="http://schemas.microsoft.com/office/drawing/2014/main" id="{ECE66411-1AEB-4582-9330-BB03B5129F9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273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2" name="Imagen 1">
          <a:extLst>
            <a:ext uri="{FF2B5EF4-FFF2-40B4-BE49-F238E27FC236}">
              <a16:creationId xmlns:a16="http://schemas.microsoft.com/office/drawing/2014/main" id="{435654F4-B01A-419C-BE50-99D13B4C1B8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273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2" name="Imagen 1">
          <a:extLst>
            <a:ext uri="{FF2B5EF4-FFF2-40B4-BE49-F238E27FC236}">
              <a16:creationId xmlns:a16="http://schemas.microsoft.com/office/drawing/2014/main" id="{40004A36-9878-4C15-8E45-794F451F32C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2731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1083470</xdr:colOff>
      <xdr:row>0</xdr:row>
      <xdr:rowOff>56130</xdr:rowOff>
    </xdr:from>
    <xdr:to>
      <xdr:col>1</xdr:col>
      <xdr:colOff>2174718</xdr:colOff>
      <xdr:row>4</xdr:row>
      <xdr:rowOff>240508</xdr:rowOff>
    </xdr:to>
    <xdr:pic>
      <xdr:nvPicPr>
        <xdr:cNvPr id="2" name="Imagen 1">
          <a:extLst>
            <a:ext uri="{FF2B5EF4-FFF2-40B4-BE49-F238E27FC236}">
              <a16:creationId xmlns:a16="http://schemas.microsoft.com/office/drawing/2014/main" id="{0EF88C01-0233-4237-A3EE-A6BB99A9234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1578770" y="56130"/>
          <a:ext cx="1091248" cy="84160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857251</xdr:colOff>
      <xdr:row>0</xdr:row>
      <xdr:rowOff>68037</xdr:rowOff>
    </xdr:from>
    <xdr:to>
      <xdr:col>0</xdr:col>
      <xdr:colOff>1948499</xdr:colOff>
      <xdr:row>5</xdr:row>
      <xdr:rowOff>2</xdr:rowOff>
    </xdr:to>
    <xdr:pic>
      <xdr:nvPicPr>
        <xdr:cNvPr id="2" name="Imagen 1">
          <a:extLst>
            <a:ext uri="{FF2B5EF4-FFF2-40B4-BE49-F238E27FC236}">
              <a16:creationId xmlns:a16="http://schemas.microsoft.com/office/drawing/2014/main" id="{4956ACAC-34E1-4594-A63A-F94033EA48A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930" r="15888"/>
        <a:stretch/>
      </xdr:blipFill>
      <xdr:spPr bwMode="auto">
        <a:xfrm>
          <a:off x="857251" y="68037"/>
          <a:ext cx="1091248" cy="82731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1135381</xdr:colOff>
      <xdr:row>74</xdr:row>
      <xdr:rowOff>11268</xdr:rowOff>
    </xdr:from>
    <xdr:to>
      <xdr:col>2</xdr:col>
      <xdr:colOff>670561</xdr:colOff>
      <xdr:row>75</xdr:row>
      <xdr:rowOff>70598</xdr:rowOff>
    </xdr:to>
    <xdr:pic>
      <xdr:nvPicPr>
        <xdr:cNvPr id="3" name="Imagen 2">
          <a:extLst>
            <a:ext uri="{FF2B5EF4-FFF2-40B4-BE49-F238E27FC236}">
              <a16:creationId xmlns:a16="http://schemas.microsoft.com/office/drawing/2014/main" id="{F367CD44-F3B9-BFD4-840E-5C9C7AF14392}"/>
            </a:ext>
          </a:extLst>
        </xdr:cNvPr>
        <xdr:cNvPicPr>
          <a:picLocks noChangeAspect="1"/>
        </xdr:cNvPicPr>
      </xdr:nvPicPr>
      <xdr:blipFill>
        <a:blip xmlns:r="http://schemas.openxmlformats.org/officeDocument/2006/relationships" r:embed="rId2"/>
        <a:stretch>
          <a:fillRect/>
        </a:stretch>
      </xdr:blipFill>
      <xdr:spPr>
        <a:xfrm>
          <a:off x="5120641" y="49945128"/>
          <a:ext cx="1066800" cy="5241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2447925</xdr:colOff>
      <xdr:row>1</xdr:row>
      <xdr:rowOff>19050</xdr:rowOff>
    </xdr:from>
    <xdr:to>
      <xdr:col>0</xdr:col>
      <xdr:colOff>3810000</xdr:colOff>
      <xdr:row>4</xdr:row>
      <xdr:rowOff>133350</xdr:rowOff>
    </xdr:to>
    <xdr:pic>
      <xdr:nvPicPr>
        <xdr:cNvPr id="2" name="Imagen 2">
          <a:extLst>
            <a:ext uri="{FF2B5EF4-FFF2-40B4-BE49-F238E27FC236}">
              <a16:creationId xmlns:a16="http://schemas.microsoft.com/office/drawing/2014/main" id="{7F96A4AC-0B64-4E89-B777-2780443427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47925" y="180975"/>
          <a:ext cx="13620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0</xdr:row>
      <xdr:rowOff>114300</xdr:rowOff>
    </xdr:from>
    <xdr:to>
      <xdr:col>0</xdr:col>
      <xdr:colOff>1838325</xdr:colOff>
      <xdr:row>4</xdr:row>
      <xdr:rowOff>209550</xdr:rowOff>
    </xdr:to>
    <xdr:pic>
      <xdr:nvPicPr>
        <xdr:cNvPr id="3" name="Imagen 3">
          <a:extLst>
            <a:ext uri="{FF2B5EF4-FFF2-40B4-BE49-F238E27FC236}">
              <a16:creationId xmlns:a16="http://schemas.microsoft.com/office/drawing/2014/main" id="{3A58AE15-C6D4-4432-948A-40DBE6C99B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114300"/>
          <a:ext cx="162877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868680</xdr:colOff>
      <xdr:row>38</xdr:row>
      <xdr:rowOff>22860</xdr:rowOff>
    </xdr:from>
    <xdr:to>
      <xdr:col>0</xdr:col>
      <xdr:colOff>1920240</xdr:colOff>
      <xdr:row>38</xdr:row>
      <xdr:rowOff>776345</xdr:rowOff>
    </xdr:to>
    <xdr:pic>
      <xdr:nvPicPr>
        <xdr:cNvPr id="4" name="Picture 3">
          <a:extLst>
            <a:ext uri="{FF2B5EF4-FFF2-40B4-BE49-F238E27FC236}">
              <a16:creationId xmlns:a16="http://schemas.microsoft.com/office/drawing/2014/main" id="{7A9B698C-5559-45A2-BC23-7E9B971E04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68680" y="15156180"/>
          <a:ext cx="1051560" cy="75348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428625</xdr:colOff>
      <xdr:row>1</xdr:row>
      <xdr:rowOff>114300</xdr:rowOff>
    </xdr:from>
    <xdr:to>
      <xdr:col>1</xdr:col>
      <xdr:colOff>1790700</xdr:colOff>
      <xdr:row>4</xdr:row>
      <xdr:rowOff>228600</xdr:rowOff>
    </xdr:to>
    <xdr:pic>
      <xdr:nvPicPr>
        <xdr:cNvPr id="2" name="Imagen 2">
          <a:extLst>
            <a:ext uri="{FF2B5EF4-FFF2-40B4-BE49-F238E27FC236}">
              <a16:creationId xmlns:a16="http://schemas.microsoft.com/office/drawing/2014/main" id="{5ABE15E2-A8B1-4B11-92A7-E6E15B53B1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0" y="276225"/>
          <a:ext cx="136207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47625</xdr:colOff>
      <xdr:row>1</xdr:row>
      <xdr:rowOff>28575</xdr:rowOff>
    </xdr:from>
    <xdr:to>
      <xdr:col>1</xdr:col>
      <xdr:colOff>295275</xdr:colOff>
      <xdr:row>4</xdr:row>
      <xdr:rowOff>285750</xdr:rowOff>
    </xdr:to>
    <xdr:pic>
      <xdr:nvPicPr>
        <xdr:cNvPr id="3" name="Imagen 3">
          <a:extLst>
            <a:ext uri="{FF2B5EF4-FFF2-40B4-BE49-F238E27FC236}">
              <a16:creationId xmlns:a16="http://schemas.microsoft.com/office/drawing/2014/main" id="{29C7DA0A-4A9F-42C4-8F4C-591A47FC6D4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190500"/>
          <a:ext cx="162877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1485900</xdr:colOff>
      <xdr:row>43</xdr:row>
      <xdr:rowOff>393700</xdr:rowOff>
    </xdr:from>
    <xdr:to>
      <xdr:col>1</xdr:col>
      <xdr:colOff>548640</xdr:colOff>
      <xdr:row>43</xdr:row>
      <xdr:rowOff>672465</xdr:rowOff>
    </xdr:to>
    <xdr:pic>
      <xdr:nvPicPr>
        <xdr:cNvPr id="5" name="Imagen 4">
          <a:extLst>
            <a:ext uri="{FF2B5EF4-FFF2-40B4-BE49-F238E27FC236}">
              <a16:creationId xmlns:a16="http://schemas.microsoft.com/office/drawing/2014/main" id="{0BBEBB61-7B8C-FA42-8DA0-D07AEA5A01CD}"/>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85900" y="6489700"/>
          <a:ext cx="637540" cy="27876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lane\OneDrive\Documentos\MIN%20CULTURA\para%20pagos\contrato%20159%2024\Agosto\mantenimiento\Modelos%20evaluacion%20pliego%20tipo.xlsx" TargetMode="External"/><Relationship Id="rId1" Type="http://schemas.openxmlformats.org/officeDocument/2006/relationships/externalLinkPath" Target="file:///C:\Users\llane\OneDrive\Documentos\MIN%20CULTURA\para%20pagos\contrato%20159%2024\Agosto\mantenimiento\Modelos%20evaluacion%20pliego%20tipo.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llane\Downloads\Evaluacion%20juridica%20SAS-001-2024%20(2).xls" TargetMode="External"/><Relationship Id="rId1" Type="http://schemas.openxmlformats.org/officeDocument/2006/relationships/externalLinkPath" Target="https://d.docs.live.net/Users/llane/Downloads/Evaluacion%20juridica%20SAS-001-2024%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HOJA DE DATOS"/>
      <sheetName val="Hoja1"/>
      <sheetName val="Prop (individual)"/>
      <sheetName val="Prop plural"/>
      <sheetName val="3"/>
      <sheetName val="4"/>
      <sheetName val="consolidado juridico"/>
      <sheetName val="consolidado general"/>
    </sheetNames>
    <sheetDataSet>
      <sheetData sheetId="0" refreshError="1"/>
      <sheetData sheetId="1" refreshError="1"/>
      <sheetData sheetId="2" refreshError="1">
        <row r="1">
          <cell r="L1" t="str">
            <v>ALEXANDER OSPINA GARCÍA</v>
          </cell>
          <cell r="M1" t="str">
            <v>Abogado Grupo de Convenios y Contratos</v>
          </cell>
        </row>
        <row r="2">
          <cell r="L2" t="str">
            <v>EXCINJAHUER LAVERDE TIJARO</v>
          </cell>
          <cell r="M2" t="str">
            <v>Abogado Grupo de Convenios y Contratos</v>
          </cell>
        </row>
        <row r="3">
          <cell r="L3" t="str">
            <v>GUILLERMO LONDOÑO RUIZ</v>
          </cell>
          <cell r="M3" t="str">
            <v>Abogado Grupo de Convenios y Contratos</v>
          </cell>
        </row>
        <row r="4">
          <cell r="L4" t="str">
            <v>EDWIN JESÚS GARCÍA MORA</v>
          </cell>
          <cell r="M4" t="str">
            <v>Abogado Grupo de Convenios y Contratos</v>
          </cell>
        </row>
        <row r="5">
          <cell r="L5" t="str">
            <v>JENNY CAROLINA VELANDÍA MARTINEZ</v>
          </cell>
          <cell r="M5" t="str">
            <v>Coordinadora  Grupo de Convenios y Contratos</v>
          </cell>
        </row>
        <row r="6">
          <cell r="L6" t="str">
            <v>EDGAR HERNANDEZ ROMERO</v>
          </cell>
          <cell r="M6" t="str">
            <v xml:space="preserve">Coordinador  Grupo de Convenios y Contratos(E)  </v>
          </cell>
        </row>
        <row r="7">
          <cell r="L7" t="str">
            <v>KATHERINE PEÑA</v>
          </cell>
          <cell r="M7" t="str">
            <v>Abogado Grupo de Convenios y Contratos</v>
          </cell>
        </row>
        <row r="8">
          <cell r="L8" t="str">
            <v xml:space="preserve">CARMENZA DURAN </v>
          </cell>
          <cell r="M8" t="str">
            <v>Abogado Grupo de Convenios y Contratos</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cta de cierre y listado"/>
      <sheetName val="Designación"/>
      <sheetName val="RESUMEN JURÍDICO"/>
      <sheetName val="1"/>
      <sheetName val="2."/>
      <sheetName val="3."/>
      <sheetName val="4"/>
      <sheetName val="Gráfico1"/>
      <sheetName val="2"/>
      <sheetName val="4."/>
      <sheetName val="3"/>
      <sheetName val="24"/>
      <sheetName val="5."/>
      <sheetName val="RESUMEN GENERAL"/>
      <sheetName val="Hoja3"/>
    </sheetNames>
    <sheetDataSet>
      <sheetData sheetId="0" refreshError="1">
        <row r="7">
          <cell r="B7" t="str">
            <v>MC-SAS-</v>
          </cell>
          <cell r="D7" t="str">
            <v>001-2024</v>
          </cell>
        </row>
        <row r="9">
          <cell r="B9" t="str">
            <v>Suministrar tiquetes aéreos nacionales e internacionales y demás servicios conexos que se requieran para el Ministerio de las Culturas, las Artes y los Saberes.</v>
          </cell>
        </row>
        <row r="10">
          <cell r="E10">
            <v>3195550320</v>
          </cell>
        </row>
        <row r="12">
          <cell r="C12">
            <v>45328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hyperlink" Target="https://www.colombiacompra.gov.co/content/07-documento-tipo-de-concurso-de-meritos-para-contratar-la-interventoria-de-obras-publicas" TargetMode="External"/><Relationship Id="rId1" Type="http://schemas.openxmlformats.org/officeDocument/2006/relationships/hyperlink" Target="https://www.colombiacompra.gov.co/content/04-documentos-tipo-de-licitacion-de-obra-publica-para-proyectos-de-infraestructura-social"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s://www.colombiacompra.gov.co/content/07-documento-tipo-de-concurso-de-meritos-para-contratar-la-interventoria-de-obras-publicas" TargetMode="External"/><Relationship Id="rId1" Type="http://schemas.openxmlformats.org/officeDocument/2006/relationships/hyperlink" Target="https://www.colombiacompra.gov.co/content/04-documentos-tipo-de-licitacion-de-obra-publica-para-proyectos-de-infraestructura-social"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consultapoliza.segurosdelestado.com/consultapoliza/Home/ConsultarPoliza"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productos.mundialseguros.com.co/"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consultapoliza.segurosdelestado.com/consultapoliza/Home/ConsultarPoliza"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consultapoliza.segurosdelestado.com/consultapoliza/Home/ConsultarPoliza" TargetMode="External"/><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productos.mundialseguros.com.co/" TargetMode="External"/><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productos.mundialseguros.com.co/" TargetMode="External"/><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productos.mundialseguros.com.co/"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consultapoliza.segurosdelestado.com/consultapoliza/Home/ConsultarPoliza" TargetMode="External"/><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2A79D-84C7-4CC3-B3F5-E4DD7B6D9AA3}">
  <sheetPr codeName="Hoja1">
    <pageSetUpPr fitToPage="1"/>
  </sheetPr>
  <dimension ref="A1:R51"/>
  <sheetViews>
    <sheetView view="pageBreakPreview" topLeftCell="A4" zoomScaleNormal="100" zoomScaleSheetLayoutView="100" workbookViewId="0">
      <selection activeCell="B43" sqref="B43:D43"/>
    </sheetView>
  </sheetViews>
  <sheetFormatPr baseColWidth="10" defaultColWidth="11.44140625" defaultRowHeight="13.2" x14ac:dyDescent="0.25"/>
  <cols>
    <col min="1" max="1" width="58.109375" customWidth="1"/>
    <col min="2" max="2" width="20.33203125" customWidth="1"/>
    <col min="3" max="3" width="18" customWidth="1"/>
    <col min="4" max="4" width="13.44140625" style="18" customWidth="1"/>
    <col min="5" max="5" width="50.44140625" style="18" customWidth="1"/>
    <col min="6" max="6" width="11.88671875" hidden="1" customWidth="1"/>
    <col min="7" max="7" width="20.88671875" hidden="1" customWidth="1"/>
    <col min="8" max="8" width="11.44140625" hidden="1" customWidth="1"/>
    <col min="9" max="9" width="15.109375" hidden="1" customWidth="1"/>
    <col min="10" max="15" width="11.44140625" hidden="1" customWidth="1"/>
    <col min="16" max="16" width="4.44140625" customWidth="1"/>
    <col min="17" max="17" width="11.44140625" customWidth="1"/>
    <col min="18" max="18" width="18.6640625" customWidth="1"/>
    <col min="19" max="27" width="11.44140625" customWidth="1"/>
    <col min="28" max="256" width="9.109375" customWidth="1"/>
    <col min="257" max="257" width="58.109375" customWidth="1"/>
    <col min="258" max="258" width="20.33203125" customWidth="1"/>
    <col min="259" max="259" width="15.109375" customWidth="1"/>
    <col min="260" max="260" width="13.44140625" customWidth="1"/>
    <col min="261" max="261" width="39" customWidth="1"/>
    <col min="262" max="272" width="0" hidden="1" customWidth="1"/>
    <col min="274" max="274" width="18.6640625" customWidth="1"/>
    <col min="284" max="512" width="9.109375" customWidth="1"/>
    <col min="513" max="513" width="58.109375" customWidth="1"/>
    <col min="514" max="514" width="20.33203125" customWidth="1"/>
    <col min="515" max="515" width="15.109375" customWidth="1"/>
    <col min="516" max="516" width="13.44140625" customWidth="1"/>
    <col min="517" max="517" width="39" customWidth="1"/>
    <col min="518" max="528" width="0" hidden="1" customWidth="1"/>
    <col min="530" max="530" width="18.6640625" customWidth="1"/>
    <col min="540" max="768" width="9.109375" customWidth="1"/>
    <col min="769" max="769" width="58.109375" customWidth="1"/>
    <col min="770" max="770" width="20.33203125" customWidth="1"/>
    <col min="771" max="771" width="15.109375" customWidth="1"/>
    <col min="772" max="772" width="13.44140625" customWidth="1"/>
    <col min="773" max="773" width="39" customWidth="1"/>
    <col min="774" max="784" width="0" hidden="1" customWidth="1"/>
    <col min="786" max="786" width="18.6640625" customWidth="1"/>
    <col min="796" max="1024" width="9.109375" customWidth="1"/>
    <col min="1025" max="1025" width="58.109375" customWidth="1"/>
    <col min="1026" max="1026" width="20.33203125" customWidth="1"/>
    <col min="1027" max="1027" width="15.109375" customWidth="1"/>
    <col min="1028" max="1028" width="13.44140625" customWidth="1"/>
    <col min="1029" max="1029" width="39" customWidth="1"/>
    <col min="1030" max="1040" width="0" hidden="1" customWidth="1"/>
    <col min="1042" max="1042" width="18.6640625" customWidth="1"/>
    <col min="1052" max="1280" width="9.109375" customWidth="1"/>
    <col min="1281" max="1281" width="58.109375" customWidth="1"/>
    <col min="1282" max="1282" width="20.33203125" customWidth="1"/>
    <col min="1283" max="1283" width="15.109375" customWidth="1"/>
    <col min="1284" max="1284" width="13.44140625" customWidth="1"/>
    <col min="1285" max="1285" width="39" customWidth="1"/>
    <col min="1286" max="1296" width="0" hidden="1" customWidth="1"/>
    <col min="1298" max="1298" width="18.6640625" customWidth="1"/>
    <col min="1308" max="1536" width="9.109375" customWidth="1"/>
    <col min="1537" max="1537" width="58.109375" customWidth="1"/>
    <col min="1538" max="1538" width="20.33203125" customWidth="1"/>
    <col min="1539" max="1539" width="15.109375" customWidth="1"/>
    <col min="1540" max="1540" width="13.44140625" customWidth="1"/>
    <col min="1541" max="1541" width="39" customWidth="1"/>
    <col min="1542" max="1552" width="0" hidden="1" customWidth="1"/>
    <col min="1554" max="1554" width="18.6640625" customWidth="1"/>
    <col min="1564" max="1792" width="9.109375" customWidth="1"/>
    <col min="1793" max="1793" width="58.109375" customWidth="1"/>
    <col min="1794" max="1794" width="20.33203125" customWidth="1"/>
    <col min="1795" max="1795" width="15.109375" customWidth="1"/>
    <col min="1796" max="1796" width="13.44140625" customWidth="1"/>
    <col min="1797" max="1797" width="39" customWidth="1"/>
    <col min="1798" max="1808" width="0" hidden="1" customWidth="1"/>
    <col min="1810" max="1810" width="18.6640625" customWidth="1"/>
    <col min="1820" max="2048" width="9.109375" customWidth="1"/>
    <col min="2049" max="2049" width="58.109375" customWidth="1"/>
    <col min="2050" max="2050" width="20.33203125" customWidth="1"/>
    <col min="2051" max="2051" width="15.109375" customWidth="1"/>
    <col min="2052" max="2052" width="13.44140625" customWidth="1"/>
    <col min="2053" max="2053" width="39" customWidth="1"/>
    <col min="2054" max="2064" width="0" hidden="1" customWidth="1"/>
    <col min="2066" max="2066" width="18.6640625" customWidth="1"/>
    <col min="2076" max="2304" width="9.109375" customWidth="1"/>
    <col min="2305" max="2305" width="58.109375" customWidth="1"/>
    <col min="2306" max="2306" width="20.33203125" customWidth="1"/>
    <col min="2307" max="2307" width="15.109375" customWidth="1"/>
    <col min="2308" max="2308" width="13.44140625" customWidth="1"/>
    <col min="2309" max="2309" width="39" customWidth="1"/>
    <col min="2310" max="2320" width="0" hidden="1" customWidth="1"/>
    <col min="2322" max="2322" width="18.6640625" customWidth="1"/>
    <col min="2332" max="2560" width="9.109375" customWidth="1"/>
    <col min="2561" max="2561" width="58.109375" customWidth="1"/>
    <col min="2562" max="2562" width="20.33203125" customWidth="1"/>
    <col min="2563" max="2563" width="15.109375" customWidth="1"/>
    <col min="2564" max="2564" width="13.44140625" customWidth="1"/>
    <col min="2565" max="2565" width="39" customWidth="1"/>
    <col min="2566" max="2576" width="0" hidden="1" customWidth="1"/>
    <col min="2578" max="2578" width="18.6640625" customWidth="1"/>
    <col min="2588" max="2816" width="9.109375" customWidth="1"/>
    <col min="2817" max="2817" width="58.109375" customWidth="1"/>
    <col min="2818" max="2818" width="20.33203125" customWidth="1"/>
    <col min="2819" max="2819" width="15.109375" customWidth="1"/>
    <col min="2820" max="2820" width="13.44140625" customWidth="1"/>
    <col min="2821" max="2821" width="39" customWidth="1"/>
    <col min="2822" max="2832" width="0" hidden="1" customWidth="1"/>
    <col min="2834" max="2834" width="18.6640625" customWidth="1"/>
    <col min="2844" max="3072" width="9.109375" customWidth="1"/>
    <col min="3073" max="3073" width="58.109375" customWidth="1"/>
    <col min="3074" max="3074" width="20.33203125" customWidth="1"/>
    <col min="3075" max="3075" width="15.109375" customWidth="1"/>
    <col min="3076" max="3076" width="13.44140625" customWidth="1"/>
    <col min="3077" max="3077" width="39" customWidth="1"/>
    <col min="3078" max="3088" width="0" hidden="1" customWidth="1"/>
    <col min="3090" max="3090" width="18.6640625" customWidth="1"/>
    <col min="3100" max="3328" width="9.109375" customWidth="1"/>
    <col min="3329" max="3329" width="58.109375" customWidth="1"/>
    <col min="3330" max="3330" width="20.33203125" customWidth="1"/>
    <col min="3331" max="3331" width="15.109375" customWidth="1"/>
    <col min="3332" max="3332" width="13.44140625" customWidth="1"/>
    <col min="3333" max="3333" width="39" customWidth="1"/>
    <col min="3334" max="3344" width="0" hidden="1" customWidth="1"/>
    <col min="3346" max="3346" width="18.6640625" customWidth="1"/>
    <col min="3356" max="3584" width="9.109375" customWidth="1"/>
    <col min="3585" max="3585" width="58.109375" customWidth="1"/>
    <col min="3586" max="3586" width="20.33203125" customWidth="1"/>
    <col min="3587" max="3587" width="15.109375" customWidth="1"/>
    <col min="3588" max="3588" width="13.44140625" customWidth="1"/>
    <col min="3589" max="3589" width="39" customWidth="1"/>
    <col min="3590" max="3600" width="0" hidden="1" customWidth="1"/>
    <col min="3602" max="3602" width="18.6640625" customWidth="1"/>
    <col min="3612" max="3840" width="9.109375" customWidth="1"/>
    <col min="3841" max="3841" width="58.109375" customWidth="1"/>
    <col min="3842" max="3842" width="20.33203125" customWidth="1"/>
    <col min="3843" max="3843" width="15.109375" customWidth="1"/>
    <col min="3844" max="3844" width="13.44140625" customWidth="1"/>
    <col min="3845" max="3845" width="39" customWidth="1"/>
    <col min="3846" max="3856" width="0" hidden="1" customWidth="1"/>
    <col min="3858" max="3858" width="18.6640625" customWidth="1"/>
    <col min="3868" max="4096" width="9.109375" customWidth="1"/>
    <col min="4097" max="4097" width="58.109375" customWidth="1"/>
    <col min="4098" max="4098" width="20.33203125" customWidth="1"/>
    <col min="4099" max="4099" width="15.109375" customWidth="1"/>
    <col min="4100" max="4100" width="13.44140625" customWidth="1"/>
    <col min="4101" max="4101" width="39" customWidth="1"/>
    <col min="4102" max="4112" width="0" hidden="1" customWidth="1"/>
    <col min="4114" max="4114" width="18.6640625" customWidth="1"/>
    <col min="4124" max="4352" width="9.109375" customWidth="1"/>
    <col min="4353" max="4353" width="58.109375" customWidth="1"/>
    <col min="4354" max="4354" width="20.33203125" customWidth="1"/>
    <col min="4355" max="4355" width="15.109375" customWidth="1"/>
    <col min="4356" max="4356" width="13.44140625" customWidth="1"/>
    <col min="4357" max="4357" width="39" customWidth="1"/>
    <col min="4358" max="4368" width="0" hidden="1" customWidth="1"/>
    <col min="4370" max="4370" width="18.6640625" customWidth="1"/>
    <col min="4380" max="4608" width="9.109375" customWidth="1"/>
    <col min="4609" max="4609" width="58.109375" customWidth="1"/>
    <col min="4610" max="4610" width="20.33203125" customWidth="1"/>
    <col min="4611" max="4611" width="15.109375" customWidth="1"/>
    <col min="4612" max="4612" width="13.44140625" customWidth="1"/>
    <col min="4613" max="4613" width="39" customWidth="1"/>
    <col min="4614" max="4624" width="0" hidden="1" customWidth="1"/>
    <col min="4626" max="4626" width="18.6640625" customWidth="1"/>
    <col min="4636" max="4864" width="9.109375" customWidth="1"/>
    <col min="4865" max="4865" width="58.109375" customWidth="1"/>
    <col min="4866" max="4866" width="20.33203125" customWidth="1"/>
    <col min="4867" max="4867" width="15.109375" customWidth="1"/>
    <col min="4868" max="4868" width="13.44140625" customWidth="1"/>
    <col min="4869" max="4869" width="39" customWidth="1"/>
    <col min="4870" max="4880" width="0" hidden="1" customWidth="1"/>
    <col min="4882" max="4882" width="18.6640625" customWidth="1"/>
    <col min="4892" max="5120" width="9.109375" customWidth="1"/>
    <col min="5121" max="5121" width="58.109375" customWidth="1"/>
    <col min="5122" max="5122" width="20.33203125" customWidth="1"/>
    <col min="5123" max="5123" width="15.109375" customWidth="1"/>
    <col min="5124" max="5124" width="13.44140625" customWidth="1"/>
    <col min="5125" max="5125" width="39" customWidth="1"/>
    <col min="5126" max="5136" width="0" hidden="1" customWidth="1"/>
    <col min="5138" max="5138" width="18.6640625" customWidth="1"/>
    <col min="5148" max="5376" width="9.109375" customWidth="1"/>
    <col min="5377" max="5377" width="58.109375" customWidth="1"/>
    <col min="5378" max="5378" width="20.33203125" customWidth="1"/>
    <col min="5379" max="5379" width="15.109375" customWidth="1"/>
    <col min="5380" max="5380" width="13.44140625" customWidth="1"/>
    <col min="5381" max="5381" width="39" customWidth="1"/>
    <col min="5382" max="5392" width="0" hidden="1" customWidth="1"/>
    <col min="5394" max="5394" width="18.6640625" customWidth="1"/>
    <col min="5404" max="5632" width="9.109375" customWidth="1"/>
    <col min="5633" max="5633" width="58.109375" customWidth="1"/>
    <col min="5634" max="5634" width="20.33203125" customWidth="1"/>
    <col min="5635" max="5635" width="15.109375" customWidth="1"/>
    <col min="5636" max="5636" width="13.44140625" customWidth="1"/>
    <col min="5637" max="5637" width="39" customWidth="1"/>
    <col min="5638" max="5648" width="0" hidden="1" customWidth="1"/>
    <col min="5650" max="5650" width="18.6640625" customWidth="1"/>
    <col min="5660" max="5888" width="9.109375" customWidth="1"/>
    <col min="5889" max="5889" width="58.109375" customWidth="1"/>
    <col min="5890" max="5890" width="20.33203125" customWidth="1"/>
    <col min="5891" max="5891" width="15.109375" customWidth="1"/>
    <col min="5892" max="5892" width="13.44140625" customWidth="1"/>
    <col min="5893" max="5893" width="39" customWidth="1"/>
    <col min="5894" max="5904" width="0" hidden="1" customWidth="1"/>
    <col min="5906" max="5906" width="18.6640625" customWidth="1"/>
    <col min="5916" max="6144" width="9.109375" customWidth="1"/>
    <col min="6145" max="6145" width="58.109375" customWidth="1"/>
    <col min="6146" max="6146" width="20.33203125" customWidth="1"/>
    <col min="6147" max="6147" width="15.109375" customWidth="1"/>
    <col min="6148" max="6148" width="13.44140625" customWidth="1"/>
    <col min="6149" max="6149" width="39" customWidth="1"/>
    <col min="6150" max="6160" width="0" hidden="1" customWidth="1"/>
    <col min="6162" max="6162" width="18.6640625" customWidth="1"/>
    <col min="6172" max="6400" width="9.109375" customWidth="1"/>
    <col min="6401" max="6401" width="58.109375" customWidth="1"/>
    <col min="6402" max="6402" width="20.33203125" customWidth="1"/>
    <col min="6403" max="6403" width="15.109375" customWidth="1"/>
    <col min="6404" max="6404" width="13.44140625" customWidth="1"/>
    <col min="6405" max="6405" width="39" customWidth="1"/>
    <col min="6406" max="6416" width="0" hidden="1" customWidth="1"/>
    <col min="6418" max="6418" width="18.6640625" customWidth="1"/>
    <col min="6428" max="6656" width="9.109375" customWidth="1"/>
    <col min="6657" max="6657" width="58.109375" customWidth="1"/>
    <col min="6658" max="6658" width="20.33203125" customWidth="1"/>
    <col min="6659" max="6659" width="15.109375" customWidth="1"/>
    <col min="6660" max="6660" width="13.44140625" customWidth="1"/>
    <col min="6661" max="6661" width="39" customWidth="1"/>
    <col min="6662" max="6672" width="0" hidden="1" customWidth="1"/>
    <col min="6674" max="6674" width="18.6640625" customWidth="1"/>
    <col min="6684" max="6912" width="9.109375" customWidth="1"/>
    <col min="6913" max="6913" width="58.109375" customWidth="1"/>
    <col min="6914" max="6914" width="20.33203125" customWidth="1"/>
    <col min="6915" max="6915" width="15.109375" customWidth="1"/>
    <col min="6916" max="6916" width="13.44140625" customWidth="1"/>
    <col min="6917" max="6917" width="39" customWidth="1"/>
    <col min="6918" max="6928" width="0" hidden="1" customWidth="1"/>
    <col min="6930" max="6930" width="18.6640625" customWidth="1"/>
    <col min="6940" max="7168" width="9.109375" customWidth="1"/>
    <col min="7169" max="7169" width="58.109375" customWidth="1"/>
    <col min="7170" max="7170" width="20.33203125" customWidth="1"/>
    <col min="7171" max="7171" width="15.109375" customWidth="1"/>
    <col min="7172" max="7172" width="13.44140625" customWidth="1"/>
    <col min="7173" max="7173" width="39" customWidth="1"/>
    <col min="7174" max="7184" width="0" hidden="1" customWidth="1"/>
    <col min="7186" max="7186" width="18.6640625" customWidth="1"/>
    <col min="7196" max="7424" width="9.109375" customWidth="1"/>
    <col min="7425" max="7425" width="58.109375" customWidth="1"/>
    <col min="7426" max="7426" width="20.33203125" customWidth="1"/>
    <col min="7427" max="7427" width="15.109375" customWidth="1"/>
    <col min="7428" max="7428" width="13.44140625" customWidth="1"/>
    <col min="7429" max="7429" width="39" customWidth="1"/>
    <col min="7430" max="7440" width="0" hidden="1" customWidth="1"/>
    <col min="7442" max="7442" width="18.6640625" customWidth="1"/>
    <col min="7452" max="7680" width="9.109375" customWidth="1"/>
    <col min="7681" max="7681" width="58.109375" customWidth="1"/>
    <col min="7682" max="7682" width="20.33203125" customWidth="1"/>
    <col min="7683" max="7683" width="15.109375" customWidth="1"/>
    <col min="7684" max="7684" width="13.44140625" customWidth="1"/>
    <col min="7685" max="7685" width="39" customWidth="1"/>
    <col min="7686" max="7696" width="0" hidden="1" customWidth="1"/>
    <col min="7698" max="7698" width="18.6640625" customWidth="1"/>
    <col min="7708" max="7936" width="9.109375" customWidth="1"/>
    <col min="7937" max="7937" width="58.109375" customWidth="1"/>
    <col min="7938" max="7938" width="20.33203125" customWidth="1"/>
    <col min="7939" max="7939" width="15.109375" customWidth="1"/>
    <col min="7940" max="7940" width="13.44140625" customWidth="1"/>
    <col min="7941" max="7941" width="39" customWidth="1"/>
    <col min="7942" max="7952" width="0" hidden="1" customWidth="1"/>
    <col min="7954" max="7954" width="18.6640625" customWidth="1"/>
    <col min="7964" max="8192" width="9.109375" customWidth="1"/>
    <col min="8193" max="8193" width="58.109375" customWidth="1"/>
    <col min="8194" max="8194" width="20.33203125" customWidth="1"/>
    <col min="8195" max="8195" width="15.109375" customWidth="1"/>
    <col min="8196" max="8196" width="13.44140625" customWidth="1"/>
    <col min="8197" max="8197" width="39" customWidth="1"/>
    <col min="8198" max="8208" width="0" hidden="1" customWidth="1"/>
    <col min="8210" max="8210" width="18.6640625" customWidth="1"/>
    <col min="8220" max="8448" width="9.109375" customWidth="1"/>
    <col min="8449" max="8449" width="58.109375" customWidth="1"/>
    <col min="8450" max="8450" width="20.33203125" customWidth="1"/>
    <col min="8451" max="8451" width="15.109375" customWidth="1"/>
    <col min="8452" max="8452" width="13.44140625" customWidth="1"/>
    <col min="8453" max="8453" width="39" customWidth="1"/>
    <col min="8454" max="8464" width="0" hidden="1" customWidth="1"/>
    <col min="8466" max="8466" width="18.6640625" customWidth="1"/>
    <col min="8476" max="8704" width="9.109375" customWidth="1"/>
    <col min="8705" max="8705" width="58.109375" customWidth="1"/>
    <col min="8706" max="8706" width="20.33203125" customWidth="1"/>
    <col min="8707" max="8707" width="15.109375" customWidth="1"/>
    <col min="8708" max="8708" width="13.44140625" customWidth="1"/>
    <col min="8709" max="8709" width="39" customWidth="1"/>
    <col min="8710" max="8720" width="0" hidden="1" customWidth="1"/>
    <col min="8722" max="8722" width="18.6640625" customWidth="1"/>
    <col min="8732" max="8960" width="9.109375" customWidth="1"/>
    <col min="8961" max="8961" width="58.109375" customWidth="1"/>
    <col min="8962" max="8962" width="20.33203125" customWidth="1"/>
    <col min="8963" max="8963" width="15.109375" customWidth="1"/>
    <col min="8964" max="8964" width="13.44140625" customWidth="1"/>
    <col min="8965" max="8965" width="39" customWidth="1"/>
    <col min="8966" max="8976" width="0" hidden="1" customWidth="1"/>
    <col min="8978" max="8978" width="18.6640625" customWidth="1"/>
    <col min="8988" max="9216" width="9.109375" customWidth="1"/>
    <col min="9217" max="9217" width="58.109375" customWidth="1"/>
    <col min="9218" max="9218" width="20.33203125" customWidth="1"/>
    <col min="9219" max="9219" width="15.109375" customWidth="1"/>
    <col min="9220" max="9220" width="13.44140625" customWidth="1"/>
    <col min="9221" max="9221" width="39" customWidth="1"/>
    <col min="9222" max="9232" width="0" hidden="1" customWidth="1"/>
    <col min="9234" max="9234" width="18.6640625" customWidth="1"/>
    <col min="9244" max="9472" width="9.109375" customWidth="1"/>
    <col min="9473" max="9473" width="58.109375" customWidth="1"/>
    <col min="9474" max="9474" width="20.33203125" customWidth="1"/>
    <col min="9475" max="9475" width="15.109375" customWidth="1"/>
    <col min="9476" max="9476" width="13.44140625" customWidth="1"/>
    <col min="9477" max="9477" width="39" customWidth="1"/>
    <col min="9478" max="9488" width="0" hidden="1" customWidth="1"/>
    <col min="9490" max="9490" width="18.6640625" customWidth="1"/>
    <col min="9500" max="9728" width="9.109375" customWidth="1"/>
    <col min="9729" max="9729" width="58.109375" customWidth="1"/>
    <col min="9730" max="9730" width="20.33203125" customWidth="1"/>
    <col min="9731" max="9731" width="15.109375" customWidth="1"/>
    <col min="9732" max="9732" width="13.44140625" customWidth="1"/>
    <col min="9733" max="9733" width="39" customWidth="1"/>
    <col min="9734" max="9744" width="0" hidden="1" customWidth="1"/>
    <col min="9746" max="9746" width="18.6640625" customWidth="1"/>
    <col min="9756" max="9984" width="9.109375" customWidth="1"/>
    <col min="9985" max="9985" width="58.109375" customWidth="1"/>
    <col min="9986" max="9986" width="20.33203125" customWidth="1"/>
    <col min="9987" max="9987" width="15.109375" customWidth="1"/>
    <col min="9988" max="9988" width="13.44140625" customWidth="1"/>
    <col min="9989" max="9989" width="39" customWidth="1"/>
    <col min="9990" max="10000" width="0" hidden="1" customWidth="1"/>
    <col min="10002" max="10002" width="18.6640625" customWidth="1"/>
    <col min="10012" max="10240" width="9.109375" customWidth="1"/>
    <col min="10241" max="10241" width="58.109375" customWidth="1"/>
    <col min="10242" max="10242" width="20.33203125" customWidth="1"/>
    <col min="10243" max="10243" width="15.109375" customWidth="1"/>
    <col min="10244" max="10244" width="13.44140625" customWidth="1"/>
    <col min="10245" max="10245" width="39" customWidth="1"/>
    <col min="10246" max="10256" width="0" hidden="1" customWidth="1"/>
    <col min="10258" max="10258" width="18.6640625" customWidth="1"/>
    <col min="10268" max="10496" width="9.109375" customWidth="1"/>
    <col min="10497" max="10497" width="58.109375" customWidth="1"/>
    <col min="10498" max="10498" width="20.33203125" customWidth="1"/>
    <col min="10499" max="10499" width="15.109375" customWidth="1"/>
    <col min="10500" max="10500" width="13.44140625" customWidth="1"/>
    <col min="10501" max="10501" width="39" customWidth="1"/>
    <col min="10502" max="10512" width="0" hidden="1" customWidth="1"/>
    <col min="10514" max="10514" width="18.6640625" customWidth="1"/>
    <col min="10524" max="10752" width="9.109375" customWidth="1"/>
    <col min="10753" max="10753" width="58.109375" customWidth="1"/>
    <col min="10754" max="10754" width="20.33203125" customWidth="1"/>
    <col min="10755" max="10755" width="15.109375" customWidth="1"/>
    <col min="10756" max="10756" width="13.44140625" customWidth="1"/>
    <col min="10757" max="10757" width="39" customWidth="1"/>
    <col min="10758" max="10768" width="0" hidden="1" customWidth="1"/>
    <col min="10770" max="10770" width="18.6640625" customWidth="1"/>
    <col min="10780" max="11008" width="9.109375" customWidth="1"/>
    <col min="11009" max="11009" width="58.109375" customWidth="1"/>
    <col min="11010" max="11010" width="20.33203125" customWidth="1"/>
    <col min="11011" max="11011" width="15.109375" customWidth="1"/>
    <col min="11012" max="11012" width="13.44140625" customWidth="1"/>
    <col min="11013" max="11013" width="39" customWidth="1"/>
    <col min="11014" max="11024" width="0" hidden="1" customWidth="1"/>
    <col min="11026" max="11026" width="18.6640625" customWidth="1"/>
    <col min="11036" max="11264" width="9.109375" customWidth="1"/>
    <col min="11265" max="11265" width="58.109375" customWidth="1"/>
    <col min="11266" max="11266" width="20.33203125" customWidth="1"/>
    <col min="11267" max="11267" width="15.109375" customWidth="1"/>
    <col min="11268" max="11268" width="13.44140625" customWidth="1"/>
    <col min="11269" max="11269" width="39" customWidth="1"/>
    <col min="11270" max="11280" width="0" hidden="1" customWidth="1"/>
    <col min="11282" max="11282" width="18.6640625" customWidth="1"/>
    <col min="11292" max="11520" width="9.109375" customWidth="1"/>
    <col min="11521" max="11521" width="58.109375" customWidth="1"/>
    <col min="11522" max="11522" width="20.33203125" customWidth="1"/>
    <col min="11523" max="11523" width="15.109375" customWidth="1"/>
    <col min="11524" max="11524" width="13.44140625" customWidth="1"/>
    <col min="11525" max="11525" width="39" customWidth="1"/>
    <col min="11526" max="11536" width="0" hidden="1" customWidth="1"/>
    <col min="11538" max="11538" width="18.6640625" customWidth="1"/>
    <col min="11548" max="11776" width="9.109375" customWidth="1"/>
    <col min="11777" max="11777" width="58.109375" customWidth="1"/>
    <col min="11778" max="11778" width="20.33203125" customWidth="1"/>
    <col min="11779" max="11779" width="15.109375" customWidth="1"/>
    <col min="11780" max="11780" width="13.44140625" customWidth="1"/>
    <col min="11781" max="11781" width="39" customWidth="1"/>
    <col min="11782" max="11792" width="0" hidden="1" customWidth="1"/>
    <col min="11794" max="11794" width="18.6640625" customWidth="1"/>
    <col min="11804" max="12032" width="9.109375" customWidth="1"/>
    <col min="12033" max="12033" width="58.109375" customWidth="1"/>
    <col min="12034" max="12034" width="20.33203125" customWidth="1"/>
    <col min="12035" max="12035" width="15.109375" customWidth="1"/>
    <col min="12036" max="12036" width="13.44140625" customWidth="1"/>
    <col min="12037" max="12037" width="39" customWidth="1"/>
    <col min="12038" max="12048" width="0" hidden="1" customWidth="1"/>
    <col min="12050" max="12050" width="18.6640625" customWidth="1"/>
    <col min="12060" max="12288" width="9.109375" customWidth="1"/>
    <col min="12289" max="12289" width="58.109375" customWidth="1"/>
    <col min="12290" max="12290" width="20.33203125" customWidth="1"/>
    <col min="12291" max="12291" width="15.109375" customWidth="1"/>
    <col min="12292" max="12292" width="13.44140625" customWidth="1"/>
    <col min="12293" max="12293" width="39" customWidth="1"/>
    <col min="12294" max="12304" width="0" hidden="1" customWidth="1"/>
    <col min="12306" max="12306" width="18.6640625" customWidth="1"/>
    <col min="12316" max="12544" width="9.109375" customWidth="1"/>
    <col min="12545" max="12545" width="58.109375" customWidth="1"/>
    <col min="12546" max="12546" width="20.33203125" customWidth="1"/>
    <col min="12547" max="12547" width="15.109375" customWidth="1"/>
    <col min="12548" max="12548" width="13.44140625" customWidth="1"/>
    <col min="12549" max="12549" width="39" customWidth="1"/>
    <col min="12550" max="12560" width="0" hidden="1" customWidth="1"/>
    <col min="12562" max="12562" width="18.6640625" customWidth="1"/>
    <col min="12572" max="12800" width="9.109375" customWidth="1"/>
    <col min="12801" max="12801" width="58.109375" customWidth="1"/>
    <col min="12802" max="12802" width="20.33203125" customWidth="1"/>
    <col min="12803" max="12803" width="15.109375" customWidth="1"/>
    <col min="12804" max="12804" width="13.44140625" customWidth="1"/>
    <col min="12805" max="12805" width="39" customWidth="1"/>
    <col min="12806" max="12816" width="0" hidden="1" customWidth="1"/>
    <col min="12818" max="12818" width="18.6640625" customWidth="1"/>
    <col min="12828" max="13056" width="9.109375" customWidth="1"/>
    <col min="13057" max="13057" width="58.109375" customWidth="1"/>
    <col min="13058" max="13058" width="20.33203125" customWidth="1"/>
    <col min="13059" max="13059" width="15.109375" customWidth="1"/>
    <col min="13060" max="13060" width="13.44140625" customWidth="1"/>
    <col min="13061" max="13061" width="39" customWidth="1"/>
    <col min="13062" max="13072" width="0" hidden="1" customWidth="1"/>
    <col min="13074" max="13074" width="18.6640625" customWidth="1"/>
    <col min="13084" max="13312" width="9.109375" customWidth="1"/>
    <col min="13313" max="13313" width="58.109375" customWidth="1"/>
    <col min="13314" max="13314" width="20.33203125" customWidth="1"/>
    <col min="13315" max="13315" width="15.109375" customWidth="1"/>
    <col min="13316" max="13316" width="13.44140625" customWidth="1"/>
    <col min="13317" max="13317" width="39" customWidth="1"/>
    <col min="13318" max="13328" width="0" hidden="1" customWidth="1"/>
    <col min="13330" max="13330" width="18.6640625" customWidth="1"/>
    <col min="13340" max="13568" width="9.109375" customWidth="1"/>
    <col min="13569" max="13569" width="58.109375" customWidth="1"/>
    <col min="13570" max="13570" width="20.33203125" customWidth="1"/>
    <col min="13571" max="13571" width="15.109375" customWidth="1"/>
    <col min="13572" max="13572" width="13.44140625" customWidth="1"/>
    <col min="13573" max="13573" width="39" customWidth="1"/>
    <col min="13574" max="13584" width="0" hidden="1" customWidth="1"/>
    <col min="13586" max="13586" width="18.6640625" customWidth="1"/>
    <col min="13596" max="13824" width="9.109375" customWidth="1"/>
    <col min="13825" max="13825" width="58.109375" customWidth="1"/>
    <col min="13826" max="13826" width="20.33203125" customWidth="1"/>
    <col min="13827" max="13827" width="15.109375" customWidth="1"/>
    <col min="13828" max="13828" width="13.44140625" customWidth="1"/>
    <col min="13829" max="13829" width="39" customWidth="1"/>
    <col min="13830" max="13840" width="0" hidden="1" customWidth="1"/>
    <col min="13842" max="13842" width="18.6640625" customWidth="1"/>
    <col min="13852" max="14080" width="9.109375" customWidth="1"/>
    <col min="14081" max="14081" width="58.109375" customWidth="1"/>
    <col min="14082" max="14082" width="20.33203125" customWidth="1"/>
    <col min="14083" max="14083" width="15.109375" customWidth="1"/>
    <col min="14084" max="14084" width="13.44140625" customWidth="1"/>
    <col min="14085" max="14085" width="39" customWidth="1"/>
    <col min="14086" max="14096" width="0" hidden="1" customWidth="1"/>
    <col min="14098" max="14098" width="18.6640625" customWidth="1"/>
    <col min="14108" max="14336" width="9.109375" customWidth="1"/>
    <col min="14337" max="14337" width="58.109375" customWidth="1"/>
    <col min="14338" max="14338" width="20.33203125" customWidth="1"/>
    <col min="14339" max="14339" width="15.109375" customWidth="1"/>
    <col min="14340" max="14340" width="13.44140625" customWidth="1"/>
    <col min="14341" max="14341" width="39" customWidth="1"/>
    <col min="14342" max="14352" width="0" hidden="1" customWidth="1"/>
    <col min="14354" max="14354" width="18.6640625" customWidth="1"/>
    <col min="14364" max="14592" width="9.109375" customWidth="1"/>
    <col min="14593" max="14593" width="58.109375" customWidth="1"/>
    <col min="14594" max="14594" width="20.33203125" customWidth="1"/>
    <col min="14595" max="14595" width="15.109375" customWidth="1"/>
    <col min="14596" max="14596" width="13.44140625" customWidth="1"/>
    <col min="14597" max="14597" width="39" customWidth="1"/>
    <col min="14598" max="14608" width="0" hidden="1" customWidth="1"/>
    <col min="14610" max="14610" width="18.6640625" customWidth="1"/>
    <col min="14620" max="14848" width="9.109375" customWidth="1"/>
    <col min="14849" max="14849" width="58.109375" customWidth="1"/>
    <col min="14850" max="14850" width="20.33203125" customWidth="1"/>
    <col min="14851" max="14851" width="15.109375" customWidth="1"/>
    <col min="14852" max="14852" width="13.44140625" customWidth="1"/>
    <col min="14853" max="14853" width="39" customWidth="1"/>
    <col min="14854" max="14864" width="0" hidden="1" customWidth="1"/>
    <col min="14866" max="14866" width="18.6640625" customWidth="1"/>
    <col min="14876" max="15104" width="9.109375" customWidth="1"/>
    <col min="15105" max="15105" width="58.109375" customWidth="1"/>
    <col min="15106" max="15106" width="20.33203125" customWidth="1"/>
    <col min="15107" max="15107" width="15.109375" customWidth="1"/>
    <col min="15108" max="15108" width="13.44140625" customWidth="1"/>
    <col min="15109" max="15109" width="39" customWidth="1"/>
    <col min="15110" max="15120" width="0" hidden="1" customWidth="1"/>
    <col min="15122" max="15122" width="18.6640625" customWidth="1"/>
    <col min="15132" max="15360" width="9.109375" customWidth="1"/>
    <col min="15361" max="15361" width="58.109375" customWidth="1"/>
    <col min="15362" max="15362" width="20.33203125" customWidth="1"/>
    <col min="15363" max="15363" width="15.109375" customWidth="1"/>
    <col min="15364" max="15364" width="13.44140625" customWidth="1"/>
    <col min="15365" max="15365" width="39" customWidth="1"/>
    <col min="15366" max="15376" width="0" hidden="1" customWidth="1"/>
    <col min="15378" max="15378" width="18.6640625" customWidth="1"/>
    <col min="15388" max="15616" width="9.109375" customWidth="1"/>
    <col min="15617" max="15617" width="58.109375" customWidth="1"/>
    <col min="15618" max="15618" width="20.33203125" customWidth="1"/>
    <col min="15619" max="15619" width="15.109375" customWidth="1"/>
    <col min="15620" max="15620" width="13.44140625" customWidth="1"/>
    <col min="15621" max="15621" width="39" customWidth="1"/>
    <col min="15622" max="15632" width="0" hidden="1" customWidth="1"/>
    <col min="15634" max="15634" width="18.6640625" customWidth="1"/>
    <col min="15644" max="15872" width="9.109375" customWidth="1"/>
    <col min="15873" max="15873" width="58.109375" customWidth="1"/>
    <col min="15874" max="15874" width="20.33203125" customWidth="1"/>
    <col min="15875" max="15875" width="15.109375" customWidth="1"/>
    <col min="15876" max="15876" width="13.44140625" customWidth="1"/>
    <col min="15877" max="15877" width="39" customWidth="1"/>
    <col min="15878" max="15888" width="0" hidden="1" customWidth="1"/>
    <col min="15890" max="15890" width="18.6640625" customWidth="1"/>
    <col min="15900" max="16128" width="9.109375" customWidth="1"/>
    <col min="16129" max="16129" width="58.109375" customWidth="1"/>
    <col min="16130" max="16130" width="20.33203125" customWidth="1"/>
    <col min="16131" max="16131" width="15.109375" customWidth="1"/>
    <col min="16132" max="16132" width="13.44140625" customWidth="1"/>
    <col min="16133" max="16133" width="39" customWidth="1"/>
    <col min="16134" max="16144" width="0" hidden="1" customWidth="1"/>
    <col min="16146" max="16146" width="18.6640625" customWidth="1"/>
    <col min="16156" max="16384" width="9.109375" customWidth="1"/>
  </cols>
  <sheetData>
    <row r="1" spans="1:18" x14ac:dyDescent="0.25">
      <c r="A1" s="427"/>
      <c r="B1" s="428" t="s">
        <v>0</v>
      </c>
      <c r="C1" s="428"/>
      <c r="D1" s="428"/>
      <c r="E1" s="436" t="s">
        <v>1</v>
      </c>
    </row>
    <row r="2" spans="1:18" x14ac:dyDescent="0.25">
      <c r="A2" s="427"/>
      <c r="B2" s="428"/>
      <c r="C2" s="428"/>
      <c r="D2" s="428"/>
      <c r="E2" s="436"/>
    </row>
    <row r="3" spans="1:18" ht="5.25" customHeight="1" x14ac:dyDescent="0.25">
      <c r="A3" s="427"/>
      <c r="B3" s="428"/>
      <c r="C3" s="428"/>
      <c r="D3" s="428"/>
      <c r="E3" s="436"/>
    </row>
    <row r="4" spans="1:18" ht="12.75" customHeight="1" x14ac:dyDescent="0.25">
      <c r="A4" s="427"/>
      <c r="B4" s="428"/>
      <c r="C4" s="428"/>
      <c r="D4" s="428"/>
      <c r="E4" s="436"/>
    </row>
    <row r="5" spans="1:18" ht="22.5" customHeight="1" x14ac:dyDescent="0.25">
      <c r="A5" s="427"/>
      <c r="B5" s="428"/>
      <c r="C5" s="428"/>
      <c r="D5" s="428"/>
      <c r="E5" s="436"/>
    </row>
    <row r="6" spans="1:18" ht="7.5" customHeight="1" thickBot="1" x14ac:dyDescent="0.3">
      <c r="C6" s="1"/>
      <c r="D6" s="14"/>
      <c r="E6" s="14"/>
    </row>
    <row r="7" spans="1:18" ht="22.5" customHeight="1" thickTop="1" thickBot="1" x14ac:dyDescent="0.3">
      <c r="A7" s="429" t="s">
        <v>2</v>
      </c>
      <c r="B7" s="430"/>
      <c r="C7" s="430"/>
      <c r="D7" s="431" t="s">
        <v>3</v>
      </c>
      <c r="E7" s="432"/>
    </row>
    <row r="8" spans="1:18" ht="22.5" customHeight="1" thickTop="1" thickBot="1" x14ac:dyDescent="0.3">
      <c r="A8" s="24" t="s">
        <v>4</v>
      </c>
      <c r="B8" s="25"/>
      <c r="C8" s="25"/>
      <c r="D8" s="25"/>
      <c r="E8" s="23" t="s">
        <v>5</v>
      </c>
    </row>
    <row r="9" spans="1:18" ht="63.9" customHeight="1" thickTop="1" thickBot="1" x14ac:dyDescent="0.3">
      <c r="A9" s="19" t="s">
        <v>6</v>
      </c>
      <c r="B9" s="424" t="s">
        <v>7</v>
      </c>
      <c r="C9" s="424"/>
      <c r="D9" s="424"/>
      <c r="E9" s="424"/>
    </row>
    <row r="10" spans="1:18" ht="30" customHeight="1" thickTop="1" thickBot="1" x14ac:dyDescent="0.3">
      <c r="A10" s="19" t="s">
        <v>8</v>
      </c>
      <c r="B10" s="441" t="s">
        <v>9</v>
      </c>
      <c r="C10" s="441"/>
      <c r="D10" s="441"/>
      <c r="E10" s="441"/>
    </row>
    <row r="11" spans="1:18" ht="22.5" customHeight="1" thickTop="1" thickBot="1" x14ac:dyDescent="0.3">
      <c r="A11" s="425" t="s">
        <v>10</v>
      </c>
      <c r="B11" s="425"/>
      <c r="C11" s="425"/>
      <c r="D11" s="425"/>
      <c r="E11" s="76">
        <v>304678080</v>
      </c>
      <c r="G11" s="2">
        <f>ROUNDDOWN(E11*10%,0)</f>
        <v>30467808</v>
      </c>
      <c r="R11" s="3"/>
    </row>
    <row r="12" spans="1:18" ht="20.25" customHeight="1" x14ac:dyDescent="0.25">
      <c r="A12" s="426" t="s">
        <v>11</v>
      </c>
      <c r="B12" s="426"/>
      <c r="C12" s="426"/>
      <c r="D12" s="426"/>
      <c r="E12" s="77" t="s">
        <v>12</v>
      </c>
    </row>
    <row r="13" spans="1:18" ht="19.5" customHeight="1" x14ac:dyDescent="0.25">
      <c r="A13" s="31" t="s">
        <v>13</v>
      </c>
      <c r="B13" s="437" t="s">
        <v>14</v>
      </c>
      <c r="C13" s="438"/>
      <c r="D13" s="438"/>
      <c r="E13" s="439"/>
    </row>
    <row r="14" spans="1:18" ht="18.75" customHeight="1" x14ac:dyDescent="0.25">
      <c r="A14" s="32" t="s">
        <v>15</v>
      </c>
      <c r="B14" s="440" t="s">
        <v>16</v>
      </c>
      <c r="C14" s="440"/>
      <c r="D14" s="440"/>
      <c r="E14" s="440"/>
      <c r="I14">
        <v>1</v>
      </c>
    </row>
    <row r="15" spans="1:18" ht="21" customHeight="1" x14ac:dyDescent="0.25">
      <c r="A15" s="32" t="s">
        <v>17</v>
      </c>
      <c r="B15" s="460" t="s">
        <v>18</v>
      </c>
      <c r="C15" s="461"/>
      <c r="D15" s="461"/>
      <c r="E15" s="462"/>
    </row>
    <row r="16" spans="1:18" ht="21" customHeight="1" x14ac:dyDescent="0.25">
      <c r="A16" s="32" t="s">
        <v>19</v>
      </c>
      <c r="B16" s="454">
        <v>45419.412499999999</v>
      </c>
      <c r="C16" s="455"/>
      <c r="D16" s="455"/>
      <c r="E16" s="456"/>
    </row>
    <row r="17" spans="1:18" ht="23.25" customHeight="1" x14ac:dyDescent="0.25">
      <c r="A17" s="34" t="s">
        <v>20</v>
      </c>
      <c r="B17" s="35" t="s">
        <v>21</v>
      </c>
      <c r="C17" s="36" t="s">
        <v>22</v>
      </c>
      <c r="D17" s="423" t="s">
        <v>23</v>
      </c>
      <c r="E17" s="423"/>
      <c r="I17">
        <v>0</v>
      </c>
    </row>
    <row r="18" spans="1:18" ht="38.1" customHeight="1" x14ac:dyDescent="0.25">
      <c r="A18" s="69" t="s">
        <v>24</v>
      </c>
      <c r="B18" s="33" t="s">
        <v>25</v>
      </c>
      <c r="C18" s="79"/>
      <c r="D18" s="469" t="s">
        <v>26</v>
      </c>
      <c r="E18" s="470"/>
      <c r="F18" t="e">
        <f>IF(#REF!=#REF!,I14,I17)</f>
        <v>#REF!</v>
      </c>
      <c r="G18" s="89"/>
      <c r="I18" s="4"/>
    </row>
    <row r="19" spans="1:18" ht="35.25" customHeight="1" x14ac:dyDescent="0.25">
      <c r="A19" s="71" t="s">
        <v>27</v>
      </c>
      <c r="B19" s="20" t="s">
        <v>25</v>
      </c>
      <c r="C19" s="80"/>
      <c r="D19" s="433" t="s">
        <v>28</v>
      </c>
      <c r="E19" s="434"/>
      <c r="F19">
        <f>IF($B$19=G23,I14,I17)</f>
        <v>0</v>
      </c>
      <c r="G19" s="89" t="s">
        <v>29</v>
      </c>
      <c r="I19" s="4" t="e">
        <f>DAYS360(#REF!,E12)-2</f>
        <v>#REF!</v>
      </c>
      <c r="R19" s="5"/>
    </row>
    <row r="20" spans="1:18" ht="20.399999999999999" customHeight="1" x14ac:dyDescent="0.25">
      <c r="A20" s="90" t="s">
        <v>30</v>
      </c>
      <c r="B20" s="20" t="s">
        <v>31</v>
      </c>
      <c r="C20" s="80"/>
      <c r="D20" s="433"/>
      <c r="E20" s="434"/>
      <c r="F20" s="6" t="e">
        <f>IF(#REF!=#REF!,I14,I17)</f>
        <v>#REF!</v>
      </c>
      <c r="G20" s="89" t="s">
        <v>32</v>
      </c>
    </row>
    <row r="21" spans="1:18" ht="45" customHeight="1" x14ac:dyDescent="0.25">
      <c r="A21" s="71" t="s">
        <v>33</v>
      </c>
      <c r="B21" s="20" t="s">
        <v>25</v>
      </c>
      <c r="C21" s="80"/>
      <c r="D21" s="433" t="s">
        <v>34</v>
      </c>
      <c r="E21" s="434"/>
      <c r="F21" t="e">
        <f>IF($B$21=#REF!,I14,I17)</f>
        <v>#REF!</v>
      </c>
      <c r="G21" s="89" t="s">
        <v>35</v>
      </c>
      <c r="J21" s="7"/>
      <c r="M21" s="89" t="s">
        <v>36</v>
      </c>
    </row>
    <row r="22" spans="1:18" ht="57.9" customHeight="1" x14ac:dyDescent="0.25">
      <c r="A22" s="71" t="s">
        <v>37</v>
      </c>
      <c r="B22" s="20" t="s">
        <v>25</v>
      </c>
      <c r="C22" s="80"/>
      <c r="D22" s="433" t="s">
        <v>38</v>
      </c>
      <c r="E22" s="434"/>
      <c r="F22" t="e">
        <f>IF($B$22=#REF!,I14,I17)</f>
        <v>#REF!</v>
      </c>
      <c r="G22" s="89" t="s">
        <v>31</v>
      </c>
      <c r="J22" s="7"/>
      <c r="M22" s="89" t="s">
        <v>29</v>
      </c>
    </row>
    <row r="23" spans="1:18" ht="65.099999999999994" customHeight="1" x14ac:dyDescent="0.25">
      <c r="A23" s="71" t="s">
        <v>39</v>
      </c>
      <c r="B23" s="20" t="s">
        <v>25</v>
      </c>
      <c r="C23" s="80"/>
      <c r="D23" s="447" t="s">
        <v>40</v>
      </c>
      <c r="E23" s="434"/>
      <c r="F23" s="8">
        <f>IF($B$23=G20,I14,I17)</f>
        <v>0</v>
      </c>
      <c r="G23" s="89" t="s">
        <v>41</v>
      </c>
    </row>
    <row r="24" spans="1:18" ht="38.25" customHeight="1" x14ac:dyDescent="0.25">
      <c r="A24" s="71" t="s">
        <v>42</v>
      </c>
      <c r="B24" s="20" t="s">
        <v>25</v>
      </c>
      <c r="C24" s="80"/>
      <c r="D24" s="433" t="s">
        <v>43</v>
      </c>
      <c r="E24" s="434"/>
      <c r="F24" s="8" t="e">
        <f>IF(#REF!=#REF!,I14,I17)</f>
        <v>#REF!</v>
      </c>
      <c r="G24" s="89" t="s">
        <v>44</v>
      </c>
    </row>
    <row r="25" spans="1:18" ht="101.25" hidden="1" customHeight="1" x14ac:dyDescent="0.25">
      <c r="A25" s="91" t="s">
        <v>45</v>
      </c>
      <c r="B25" s="70" t="s">
        <v>25</v>
      </c>
      <c r="C25" s="80" t="s">
        <v>46</v>
      </c>
      <c r="D25" s="448" t="s">
        <v>47</v>
      </c>
      <c r="E25" s="449"/>
      <c r="F25" s="8" t="e">
        <f>IF(#REF!=#REF!,I14,I17)</f>
        <v>#REF!</v>
      </c>
      <c r="G25" s="89" t="s">
        <v>48</v>
      </c>
      <c r="H25" s="89"/>
    </row>
    <row r="26" spans="1:18" ht="43.35" customHeight="1" x14ac:dyDescent="0.25">
      <c r="A26" s="71" t="s">
        <v>49</v>
      </c>
      <c r="B26" s="20" t="s">
        <v>25</v>
      </c>
      <c r="C26" s="80"/>
      <c r="D26" s="433" t="s">
        <v>50</v>
      </c>
      <c r="E26" s="434"/>
      <c r="F26" t="e">
        <f>IF($B$26=#REF!,I14,I17)</f>
        <v>#REF!</v>
      </c>
    </row>
    <row r="27" spans="1:18" ht="42.9" customHeight="1" x14ac:dyDescent="0.25">
      <c r="A27" s="71" t="s">
        <v>51</v>
      </c>
      <c r="B27" s="20" t="s">
        <v>31</v>
      </c>
      <c r="C27" s="80"/>
      <c r="D27" s="433"/>
      <c r="E27" s="434"/>
    </row>
    <row r="28" spans="1:18" ht="32.25" customHeight="1" x14ac:dyDescent="0.25">
      <c r="A28" s="71" t="s">
        <v>52</v>
      </c>
      <c r="B28" s="20" t="s">
        <v>25</v>
      </c>
      <c r="C28" s="80"/>
      <c r="D28" s="433" t="s">
        <v>50</v>
      </c>
      <c r="E28" s="434"/>
      <c r="F28" t="e">
        <f>IF($B$28=#REF!,I14,I17)</f>
        <v>#REF!</v>
      </c>
      <c r="G28" t="b">
        <v>0</v>
      </c>
    </row>
    <row r="29" spans="1:18" ht="48.9" customHeight="1" x14ac:dyDescent="0.25">
      <c r="A29" s="73" t="s">
        <v>53</v>
      </c>
      <c r="B29" s="21" t="s">
        <v>25</v>
      </c>
      <c r="C29" s="80"/>
      <c r="D29" s="433" t="s">
        <v>54</v>
      </c>
      <c r="E29" s="434"/>
    </row>
    <row r="30" spans="1:18" ht="32.1" customHeight="1" x14ac:dyDescent="0.25">
      <c r="A30" s="75" t="s">
        <v>55</v>
      </c>
      <c r="B30" s="21" t="s">
        <v>25</v>
      </c>
      <c r="C30" s="81"/>
      <c r="D30" s="433" t="s">
        <v>56</v>
      </c>
      <c r="E30" s="434"/>
    </row>
    <row r="31" spans="1:18" ht="32.1" hidden="1" customHeight="1" x14ac:dyDescent="0.25">
      <c r="A31" s="74" t="s">
        <v>57</v>
      </c>
      <c r="B31" s="21"/>
      <c r="C31" s="81"/>
      <c r="D31" s="68"/>
      <c r="E31" s="72"/>
    </row>
    <row r="32" spans="1:18" ht="56.1" customHeight="1" x14ac:dyDescent="0.25">
      <c r="A32" s="74" t="s">
        <v>58</v>
      </c>
      <c r="B32" s="21" t="s">
        <v>25</v>
      </c>
      <c r="C32" s="81"/>
      <c r="D32" s="433" t="s">
        <v>50</v>
      </c>
      <c r="E32" s="434"/>
    </row>
    <row r="33" spans="1:14" ht="117.9" customHeight="1" thickBot="1" x14ac:dyDescent="0.3">
      <c r="A33" s="71" t="s">
        <v>45</v>
      </c>
      <c r="B33" s="70" t="s">
        <v>25</v>
      </c>
      <c r="C33" s="80"/>
      <c r="D33" s="443" t="s">
        <v>59</v>
      </c>
      <c r="E33" s="444"/>
      <c r="F33" t="e">
        <f>IF(B33=#REF!,I14,I17)</f>
        <v>#REF!</v>
      </c>
    </row>
    <row r="34" spans="1:14" ht="18" customHeight="1" thickTop="1" thickBot="1" x14ac:dyDescent="0.3">
      <c r="A34" s="26" t="s">
        <v>60</v>
      </c>
      <c r="B34" s="27"/>
      <c r="C34" s="27"/>
      <c r="D34" s="27"/>
      <c r="E34" s="28"/>
      <c r="F34" t="e">
        <f>IF(#REF!=G26,#REF!,#REF!)</f>
        <v>#REF!</v>
      </c>
      <c r="G34" s="92"/>
    </row>
    <row r="35" spans="1:14" ht="103.5" customHeight="1" thickTop="1" thickBot="1" x14ac:dyDescent="0.3">
      <c r="A35" s="93" t="s">
        <v>61</v>
      </c>
      <c r="B35" s="22" t="s">
        <v>25</v>
      </c>
      <c r="C35" s="94"/>
      <c r="D35" s="442" t="s">
        <v>62</v>
      </c>
      <c r="E35" s="442"/>
      <c r="F35" t="e">
        <f>IF(#REF!=G28,#REF!,#REF!)</f>
        <v>#REF!</v>
      </c>
      <c r="G35" s="92"/>
    </row>
    <row r="36" spans="1:14" ht="24.75" customHeight="1" thickTop="1" thickBot="1" x14ac:dyDescent="0.3">
      <c r="A36" s="26" t="s">
        <v>63</v>
      </c>
      <c r="B36" s="27"/>
      <c r="C36" s="27"/>
      <c r="D36" s="27"/>
      <c r="E36" s="28"/>
      <c r="F36" t="e">
        <f>IF(#REF!=G33,#REF!,#REF!)</f>
        <v>#REF!</v>
      </c>
      <c r="G36" s="92"/>
    </row>
    <row r="37" spans="1:14" ht="16.5" customHeight="1" thickTop="1" x14ac:dyDescent="0.25">
      <c r="A37" s="445" t="s">
        <v>64</v>
      </c>
      <c r="B37" s="446" t="s">
        <v>25</v>
      </c>
      <c r="C37" s="457" t="s">
        <v>65</v>
      </c>
      <c r="D37" s="458"/>
      <c r="E37" s="459"/>
      <c r="F37" t="e">
        <f>IF(#REF!=#REF!,#REF!,I19)</f>
        <v>#REF!</v>
      </c>
    </row>
    <row r="38" spans="1:14" ht="11.25" customHeight="1" x14ac:dyDescent="0.25">
      <c r="A38" s="445"/>
      <c r="B38" s="446"/>
      <c r="C38" s="463"/>
      <c r="D38" s="464"/>
      <c r="E38" s="465"/>
    </row>
    <row r="39" spans="1:14" ht="9.75" customHeight="1" x14ac:dyDescent="0.25">
      <c r="A39" s="445"/>
      <c r="B39" s="446"/>
      <c r="C39" s="463"/>
      <c r="D39" s="464"/>
      <c r="E39" s="465"/>
      <c r="F39" t="e">
        <f>IF(#REF!=#REF!,I19,I20)</f>
        <v>#REF!</v>
      </c>
    </row>
    <row r="40" spans="1:14" ht="11.25" customHeight="1" x14ac:dyDescent="0.25">
      <c r="A40" s="445"/>
      <c r="B40" s="446"/>
      <c r="C40" s="463"/>
      <c r="D40" s="464"/>
      <c r="E40" s="465"/>
      <c r="F40" t="e">
        <f>IF(#REF!=#REF!,I20,#REF!)</f>
        <v>#REF!</v>
      </c>
    </row>
    <row r="41" spans="1:14" ht="14.25" customHeight="1" x14ac:dyDescent="0.25">
      <c r="A41" s="445"/>
      <c r="B41" s="446"/>
      <c r="C41" s="466"/>
      <c r="D41" s="467"/>
      <c r="E41" s="468"/>
      <c r="F41" t="e">
        <f>SUM(F18:F33)</f>
        <v>#REF!</v>
      </c>
    </row>
    <row r="42" spans="1:14" ht="33" customHeight="1" x14ac:dyDescent="0.25">
      <c r="A42" s="450" t="s">
        <v>66</v>
      </c>
      <c r="B42" s="450"/>
      <c r="C42" s="450"/>
      <c r="D42" s="450"/>
      <c r="E42" s="29" t="str">
        <f>IFERROR(IF(MATCH("NO CUMPLE",B18:B41,0)&gt;0,"NO HABILITADA"),"HABILITADA")</f>
        <v>HABILITADA</v>
      </c>
      <c r="N42">
        <f>+B42</f>
        <v>0</v>
      </c>
    </row>
    <row r="43" spans="1:14" ht="87" customHeight="1" x14ac:dyDescent="0.25">
      <c r="A43" s="38" t="s">
        <v>67</v>
      </c>
      <c r="B43" s="451" t="s">
        <v>68</v>
      </c>
      <c r="C43" s="452"/>
      <c r="D43" s="453"/>
      <c r="E43" s="37" t="s">
        <v>69</v>
      </c>
    </row>
    <row r="44" spans="1:14" ht="23.25" customHeight="1" x14ac:dyDescent="0.25">
      <c r="A44" s="435"/>
      <c r="B44" s="435"/>
      <c r="C44" s="435"/>
      <c r="D44" s="435"/>
      <c r="E44" s="435"/>
    </row>
    <row r="45" spans="1:14" ht="13.5" customHeight="1" x14ac:dyDescent="0.25">
      <c r="A45" s="9"/>
      <c r="B45" s="10"/>
      <c r="C45" s="10"/>
      <c r="D45" s="17"/>
      <c r="E45" s="17"/>
    </row>
    <row r="46" spans="1:14" ht="13.5" customHeight="1" x14ac:dyDescent="0.25">
      <c r="A46" s="9"/>
      <c r="B46" s="10"/>
      <c r="C46" s="10"/>
      <c r="D46" s="17"/>
      <c r="E46" s="17"/>
    </row>
    <row r="47" spans="1:14" ht="13.5" customHeight="1" x14ac:dyDescent="0.25">
      <c r="A47" s="9"/>
      <c r="B47" s="10"/>
      <c r="C47" s="10"/>
      <c r="D47" s="17"/>
      <c r="E47" s="17"/>
    </row>
    <row r="48" spans="1:14" ht="15.75" customHeight="1" x14ac:dyDescent="0.25">
      <c r="A48" s="11"/>
      <c r="B48" s="30"/>
    </row>
    <row r="49" spans="1:2" x14ac:dyDescent="0.25">
      <c r="A49" s="12"/>
      <c r="B49" s="12"/>
    </row>
    <row r="50" spans="1:2" x14ac:dyDescent="0.25">
      <c r="A50" s="89"/>
      <c r="B50" s="89"/>
    </row>
    <row r="51" spans="1:2" x14ac:dyDescent="0.25">
      <c r="A51" s="13"/>
      <c r="B51" s="13"/>
    </row>
  </sheetData>
  <protectedRanges>
    <protectedRange sqref="B35 B18:C33" name="Rango1"/>
  </protectedRanges>
  <mergeCells count="40">
    <mergeCell ref="A42:D42"/>
    <mergeCell ref="B43:D43"/>
    <mergeCell ref="B16:E16"/>
    <mergeCell ref="C37:E37"/>
    <mergeCell ref="B15:E15"/>
    <mergeCell ref="C39:E39"/>
    <mergeCell ref="C40:E40"/>
    <mergeCell ref="C41:E41"/>
    <mergeCell ref="C38:E38"/>
    <mergeCell ref="D18:E18"/>
    <mergeCell ref="D19:E19"/>
    <mergeCell ref="D20:E20"/>
    <mergeCell ref="D21:E21"/>
    <mergeCell ref="D22:E22"/>
    <mergeCell ref="D29:E29"/>
    <mergeCell ref="D30:E30"/>
    <mergeCell ref="D32:E32"/>
    <mergeCell ref="A44:E44"/>
    <mergeCell ref="E1:E5"/>
    <mergeCell ref="B13:E13"/>
    <mergeCell ref="B14:E14"/>
    <mergeCell ref="B10:E10"/>
    <mergeCell ref="D35:E35"/>
    <mergeCell ref="D33:E33"/>
    <mergeCell ref="A37:A41"/>
    <mergeCell ref="B37:B41"/>
    <mergeCell ref="D23:E23"/>
    <mergeCell ref="D24:E24"/>
    <mergeCell ref="D25:E25"/>
    <mergeCell ref="D26:E26"/>
    <mergeCell ref="D27:E27"/>
    <mergeCell ref="D28:E28"/>
    <mergeCell ref="D17:E17"/>
    <mergeCell ref="B9:E9"/>
    <mergeCell ref="A11:D11"/>
    <mergeCell ref="A12:D12"/>
    <mergeCell ref="A1:A5"/>
    <mergeCell ref="B1:D5"/>
    <mergeCell ref="A7:C7"/>
    <mergeCell ref="D7:E7"/>
  </mergeCells>
  <phoneticPr fontId="4" type="noConversion"/>
  <conditionalFormatting sqref="A42 A44:A47">
    <cfRule type="containsText" dxfId="239" priority="5" stopIfTrue="1" operator="containsText" text="NO CUMPLE">
      <formula>NOT(ISERROR(SEARCH("NO CUMPLE",A42)))</formula>
    </cfRule>
  </conditionalFormatting>
  <conditionalFormatting sqref="B18:B41">
    <cfRule type="beginsWith" dxfId="238" priority="2" operator="beginsWith" text="NO CUMPLE">
      <formula>LEFT(B18,LEN("NO CUMPLE"))="NO CUMPLE"</formula>
    </cfRule>
    <cfRule type="beginsWith" dxfId="237" priority="3" stopIfTrue="1" operator="beginsWith" text="CUMPLE">
      <formula>LEFT(B18,LEN("CUMPLE"))="CUMPLE"</formula>
    </cfRule>
  </conditionalFormatting>
  <conditionalFormatting sqref="E42">
    <cfRule type="beginsWith" dxfId="236" priority="1" stopIfTrue="1" operator="beginsWith" text="HABILITADA">
      <formula>LEFT(E42,LEN("HABILITADA"))="HABILITADA"</formula>
    </cfRule>
  </conditionalFormatting>
  <conditionalFormatting sqref="E43 B45:E47">
    <cfRule type="containsText" dxfId="235" priority="4" stopIfTrue="1" operator="containsText" text="NO HABILITADO">
      <formula>NOT(ISERROR(SEARCH("NO HABILITADO",B43)))</formula>
    </cfRule>
  </conditionalFormatting>
  <dataValidations count="3">
    <dataValidation type="list" allowBlank="1" showInputMessage="1" showErrorMessage="1" sqref="WVJ983063:WVJ983074 WLN983063:WLN983074 WBR983063:WBR983074 VRV983063:VRV983074 VHZ983063:VHZ983074 UYD983063:UYD983074 UOH983063:UOH983074 UEL983063:UEL983074 TUP983063:TUP983074 TKT983063:TKT983074 TAX983063:TAX983074 SRB983063:SRB983074 SHF983063:SHF983074 RXJ983063:RXJ983074 RNN983063:RNN983074 RDR983063:RDR983074 QTV983063:QTV983074 QJZ983063:QJZ983074 QAD983063:QAD983074 PQH983063:PQH983074 PGL983063:PGL983074 OWP983063:OWP983074 OMT983063:OMT983074 OCX983063:OCX983074 NTB983063:NTB983074 NJF983063:NJF983074 MZJ983063:MZJ983074 MPN983063:MPN983074 MFR983063:MFR983074 LVV983063:LVV983074 LLZ983063:LLZ983074 LCD983063:LCD983074 KSH983063:KSH983074 KIL983063:KIL983074 JYP983063:JYP983074 JOT983063:JOT983074 JEX983063:JEX983074 IVB983063:IVB983074 ILF983063:ILF983074 IBJ983063:IBJ983074 HRN983063:HRN983074 HHR983063:HHR983074 GXV983063:GXV983074 GNZ983063:GNZ983074 GED983063:GED983074 FUH983063:FUH983074 FKL983063:FKL983074 FAP983063:FAP983074 EQT983063:EQT983074 EGX983063:EGX983074 DXB983063:DXB983074 DNF983063:DNF983074 DDJ983063:DDJ983074 CTN983063:CTN983074 CJR983063:CJR983074 BZV983063:BZV983074 BPZ983063:BPZ983074 BGD983063:BGD983074 AWH983063:AWH983074 AML983063:AML983074 ACP983063:ACP983074 ST983063:ST983074 IX983063:IX983074 B983063:B983074 WVJ917527:WVJ917538 WLN917527:WLN917538 WBR917527:WBR917538 VRV917527:VRV917538 VHZ917527:VHZ917538 UYD917527:UYD917538 UOH917527:UOH917538 UEL917527:UEL917538 TUP917527:TUP917538 TKT917527:TKT917538 TAX917527:TAX917538 SRB917527:SRB917538 SHF917527:SHF917538 RXJ917527:RXJ917538 RNN917527:RNN917538 RDR917527:RDR917538 QTV917527:QTV917538 QJZ917527:QJZ917538 QAD917527:QAD917538 PQH917527:PQH917538 PGL917527:PGL917538 OWP917527:OWP917538 OMT917527:OMT917538 OCX917527:OCX917538 NTB917527:NTB917538 NJF917527:NJF917538 MZJ917527:MZJ917538 MPN917527:MPN917538 MFR917527:MFR917538 LVV917527:LVV917538 LLZ917527:LLZ917538 LCD917527:LCD917538 KSH917527:KSH917538 KIL917527:KIL917538 JYP917527:JYP917538 JOT917527:JOT917538 JEX917527:JEX917538 IVB917527:IVB917538 ILF917527:ILF917538 IBJ917527:IBJ917538 HRN917527:HRN917538 HHR917527:HHR917538 GXV917527:GXV917538 GNZ917527:GNZ917538 GED917527:GED917538 FUH917527:FUH917538 FKL917527:FKL917538 FAP917527:FAP917538 EQT917527:EQT917538 EGX917527:EGX917538 DXB917527:DXB917538 DNF917527:DNF917538 DDJ917527:DDJ917538 CTN917527:CTN917538 CJR917527:CJR917538 BZV917527:BZV917538 BPZ917527:BPZ917538 BGD917527:BGD917538 AWH917527:AWH917538 AML917527:AML917538 ACP917527:ACP917538 ST917527:ST917538 IX917527:IX917538 B917527:B917538 WVJ851991:WVJ852002 WLN851991:WLN852002 WBR851991:WBR852002 VRV851991:VRV852002 VHZ851991:VHZ852002 UYD851991:UYD852002 UOH851991:UOH852002 UEL851991:UEL852002 TUP851991:TUP852002 TKT851991:TKT852002 TAX851991:TAX852002 SRB851991:SRB852002 SHF851991:SHF852002 RXJ851991:RXJ852002 RNN851991:RNN852002 RDR851991:RDR852002 QTV851991:QTV852002 QJZ851991:QJZ852002 QAD851991:QAD852002 PQH851991:PQH852002 PGL851991:PGL852002 OWP851991:OWP852002 OMT851991:OMT852002 OCX851991:OCX852002 NTB851991:NTB852002 NJF851991:NJF852002 MZJ851991:MZJ852002 MPN851991:MPN852002 MFR851991:MFR852002 LVV851991:LVV852002 LLZ851991:LLZ852002 LCD851991:LCD852002 KSH851991:KSH852002 KIL851991:KIL852002 JYP851991:JYP852002 JOT851991:JOT852002 JEX851991:JEX852002 IVB851991:IVB852002 ILF851991:ILF852002 IBJ851991:IBJ852002 HRN851991:HRN852002 HHR851991:HHR852002 GXV851991:GXV852002 GNZ851991:GNZ852002 GED851991:GED852002 FUH851991:FUH852002 FKL851991:FKL852002 FAP851991:FAP852002 EQT851991:EQT852002 EGX851991:EGX852002 DXB851991:DXB852002 DNF851991:DNF852002 DDJ851991:DDJ852002 CTN851991:CTN852002 CJR851991:CJR852002 BZV851991:BZV852002 BPZ851991:BPZ852002 BGD851991:BGD852002 AWH851991:AWH852002 AML851991:AML852002 ACP851991:ACP852002 ST851991:ST852002 IX851991:IX852002 B851991:B852002 WVJ786455:WVJ786466 WLN786455:WLN786466 WBR786455:WBR786466 VRV786455:VRV786466 VHZ786455:VHZ786466 UYD786455:UYD786466 UOH786455:UOH786466 UEL786455:UEL786466 TUP786455:TUP786466 TKT786455:TKT786466 TAX786455:TAX786466 SRB786455:SRB786466 SHF786455:SHF786466 RXJ786455:RXJ786466 RNN786455:RNN786466 RDR786455:RDR786466 QTV786455:QTV786466 QJZ786455:QJZ786466 QAD786455:QAD786466 PQH786455:PQH786466 PGL786455:PGL786466 OWP786455:OWP786466 OMT786455:OMT786466 OCX786455:OCX786466 NTB786455:NTB786466 NJF786455:NJF786466 MZJ786455:MZJ786466 MPN786455:MPN786466 MFR786455:MFR786466 LVV786455:LVV786466 LLZ786455:LLZ786466 LCD786455:LCD786466 KSH786455:KSH786466 KIL786455:KIL786466 JYP786455:JYP786466 JOT786455:JOT786466 JEX786455:JEX786466 IVB786455:IVB786466 ILF786455:ILF786466 IBJ786455:IBJ786466 HRN786455:HRN786466 HHR786455:HHR786466 GXV786455:GXV786466 GNZ786455:GNZ786466 GED786455:GED786466 FUH786455:FUH786466 FKL786455:FKL786466 FAP786455:FAP786466 EQT786455:EQT786466 EGX786455:EGX786466 DXB786455:DXB786466 DNF786455:DNF786466 DDJ786455:DDJ786466 CTN786455:CTN786466 CJR786455:CJR786466 BZV786455:BZV786466 BPZ786455:BPZ786466 BGD786455:BGD786466 AWH786455:AWH786466 AML786455:AML786466 ACP786455:ACP786466 ST786455:ST786466 IX786455:IX786466 B786455:B786466 WVJ720919:WVJ720930 WLN720919:WLN720930 WBR720919:WBR720930 VRV720919:VRV720930 VHZ720919:VHZ720930 UYD720919:UYD720930 UOH720919:UOH720930 UEL720919:UEL720930 TUP720919:TUP720930 TKT720919:TKT720930 TAX720919:TAX720930 SRB720919:SRB720930 SHF720919:SHF720930 RXJ720919:RXJ720930 RNN720919:RNN720930 RDR720919:RDR720930 QTV720919:QTV720930 QJZ720919:QJZ720930 QAD720919:QAD720930 PQH720919:PQH720930 PGL720919:PGL720930 OWP720919:OWP720930 OMT720919:OMT720930 OCX720919:OCX720930 NTB720919:NTB720930 NJF720919:NJF720930 MZJ720919:MZJ720930 MPN720919:MPN720930 MFR720919:MFR720930 LVV720919:LVV720930 LLZ720919:LLZ720930 LCD720919:LCD720930 KSH720919:KSH720930 KIL720919:KIL720930 JYP720919:JYP720930 JOT720919:JOT720930 JEX720919:JEX720930 IVB720919:IVB720930 ILF720919:ILF720930 IBJ720919:IBJ720930 HRN720919:HRN720930 HHR720919:HHR720930 GXV720919:GXV720930 GNZ720919:GNZ720930 GED720919:GED720930 FUH720919:FUH720930 FKL720919:FKL720930 FAP720919:FAP720930 EQT720919:EQT720930 EGX720919:EGX720930 DXB720919:DXB720930 DNF720919:DNF720930 DDJ720919:DDJ720930 CTN720919:CTN720930 CJR720919:CJR720930 BZV720919:BZV720930 BPZ720919:BPZ720930 BGD720919:BGD720930 AWH720919:AWH720930 AML720919:AML720930 ACP720919:ACP720930 ST720919:ST720930 IX720919:IX720930 B720919:B720930 WVJ655383:WVJ655394 WLN655383:WLN655394 WBR655383:WBR655394 VRV655383:VRV655394 VHZ655383:VHZ655394 UYD655383:UYD655394 UOH655383:UOH655394 UEL655383:UEL655394 TUP655383:TUP655394 TKT655383:TKT655394 TAX655383:TAX655394 SRB655383:SRB655394 SHF655383:SHF655394 RXJ655383:RXJ655394 RNN655383:RNN655394 RDR655383:RDR655394 QTV655383:QTV655394 QJZ655383:QJZ655394 QAD655383:QAD655394 PQH655383:PQH655394 PGL655383:PGL655394 OWP655383:OWP655394 OMT655383:OMT655394 OCX655383:OCX655394 NTB655383:NTB655394 NJF655383:NJF655394 MZJ655383:MZJ655394 MPN655383:MPN655394 MFR655383:MFR655394 LVV655383:LVV655394 LLZ655383:LLZ655394 LCD655383:LCD655394 KSH655383:KSH655394 KIL655383:KIL655394 JYP655383:JYP655394 JOT655383:JOT655394 JEX655383:JEX655394 IVB655383:IVB655394 ILF655383:ILF655394 IBJ655383:IBJ655394 HRN655383:HRN655394 HHR655383:HHR655394 GXV655383:GXV655394 GNZ655383:GNZ655394 GED655383:GED655394 FUH655383:FUH655394 FKL655383:FKL655394 FAP655383:FAP655394 EQT655383:EQT655394 EGX655383:EGX655394 DXB655383:DXB655394 DNF655383:DNF655394 DDJ655383:DDJ655394 CTN655383:CTN655394 CJR655383:CJR655394 BZV655383:BZV655394 BPZ655383:BPZ655394 BGD655383:BGD655394 AWH655383:AWH655394 AML655383:AML655394 ACP655383:ACP655394 ST655383:ST655394 IX655383:IX655394 B655383:B655394 WVJ589847:WVJ589858 WLN589847:WLN589858 WBR589847:WBR589858 VRV589847:VRV589858 VHZ589847:VHZ589858 UYD589847:UYD589858 UOH589847:UOH589858 UEL589847:UEL589858 TUP589847:TUP589858 TKT589847:TKT589858 TAX589847:TAX589858 SRB589847:SRB589858 SHF589847:SHF589858 RXJ589847:RXJ589858 RNN589847:RNN589858 RDR589847:RDR589858 QTV589847:QTV589858 QJZ589847:QJZ589858 QAD589847:QAD589858 PQH589847:PQH589858 PGL589847:PGL589858 OWP589847:OWP589858 OMT589847:OMT589858 OCX589847:OCX589858 NTB589847:NTB589858 NJF589847:NJF589858 MZJ589847:MZJ589858 MPN589847:MPN589858 MFR589847:MFR589858 LVV589847:LVV589858 LLZ589847:LLZ589858 LCD589847:LCD589858 KSH589847:KSH589858 KIL589847:KIL589858 JYP589847:JYP589858 JOT589847:JOT589858 JEX589847:JEX589858 IVB589847:IVB589858 ILF589847:ILF589858 IBJ589847:IBJ589858 HRN589847:HRN589858 HHR589847:HHR589858 GXV589847:GXV589858 GNZ589847:GNZ589858 GED589847:GED589858 FUH589847:FUH589858 FKL589847:FKL589858 FAP589847:FAP589858 EQT589847:EQT589858 EGX589847:EGX589858 DXB589847:DXB589858 DNF589847:DNF589858 DDJ589847:DDJ589858 CTN589847:CTN589858 CJR589847:CJR589858 BZV589847:BZV589858 BPZ589847:BPZ589858 BGD589847:BGD589858 AWH589847:AWH589858 AML589847:AML589858 ACP589847:ACP589858 ST589847:ST589858 IX589847:IX589858 B589847:B589858 WVJ524311:WVJ524322 WLN524311:WLN524322 WBR524311:WBR524322 VRV524311:VRV524322 VHZ524311:VHZ524322 UYD524311:UYD524322 UOH524311:UOH524322 UEL524311:UEL524322 TUP524311:TUP524322 TKT524311:TKT524322 TAX524311:TAX524322 SRB524311:SRB524322 SHF524311:SHF524322 RXJ524311:RXJ524322 RNN524311:RNN524322 RDR524311:RDR524322 QTV524311:QTV524322 QJZ524311:QJZ524322 QAD524311:QAD524322 PQH524311:PQH524322 PGL524311:PGL524322 OWP524311:OWP524322 OMT524311:OMT524322 OCX524311:OCX524322 NTB524311:NTB524322 NJF524311:NJF524322 MZJ524311:MZJ524322 MPN524311:MPN524322 MFR524311:MFR524322 LVV524311:LVV524322 LLZ524311:LLZ524322 LCD524311:LCD524322 KSH524311:KSH524322 KIL524311:KIL524322 JYP524311:JYP524322 JOT524311:JOT524322 JEX524311:JEX524322 IVB524311:IVB524322 ILF524311:ILF524322 IBJ524311:IBJ524322 HRN524311:HRN524322 HHR524311:HHR524322 GXV524311:GXV524322 GNZ524311:GNZ524322 GED524311:GED524322 FUH524311:FUH524322 FKL524311:FKL524322 FAP524311:FAP524322 EQT524311:EQT524322 EGX524311:EGX524322 DXB524311:DXB524322 DNF524311:DNF524322 DDJ524311:DDJ524322 CTN524311:CTN524322 CJR524311:CJR524322 BZV524311:BZV524322 BPZ524311:BPZ524322 BGD524311:BGD524322 AWH524311:AWH524322 AML524311:AML524322 ACP524311:ACP524322 ST524311:ST524322 IX524311:IX524322 B524311:B524322 WVJ458775:WVJ458786 WLN458775:WLN458786 WBR458775:WBR458786 VRV458775:VRV458786 VHZ458775:VHZ458786 UYD458775:UYD458786 UOH458775:UOH458786 UEL458775:UEL458786 TUP458775:TUP458786 TKT458775:TKT458786 TAX458775:TAX458786 SRB458775:SRB458786 SHF458775:SHF458786 RXJ458775:RXJ458786 RNN458775:RNN458786 RDR458775:RDR458786 QTV458775:QTV458786 QJZ458775:QJZ458786 QAD458775:QAD458786 PQH458775:PQH458786 PGL458775:PGL458786 OWP458775:OWP458786 OMT458775:OMT458786 OCX458775:OCX458786 NTB458775:NTB458786 NJF458775:NJF458786 MZJ458775:MZJ458786 MPN458775:MPN458786 MFR458775:MFR458786 LVV458775:LVV458786 LLZ458775:LLZ458786 LCD458775:LCD458786 KSH458775:KSH458786 KIL458775:KIL458786 JYP458775:JYP458786 JOT458775:JOT458786 JEX458775:JEX458786 IVB458775:IVB458786 ILF458775:ILF458786 IBJ458775:IBJ458786 HRN458775:HRN458786 HHR458775:HHR458786 GXV458775:GXV458786 GNZ458775:GNZ458786 GED458775:GED458786 FUH458775:FUH458786 FKL458775:FKL458786 FAP458775:FAP458786 EQT458775:EQT458786 EGX458775:EGX458786 DXB458775:DXB458786 DNF458775:DNF458786 DDJ458775:DDJ458786 CTN458775:CTN458786 CJR458775:CJR458786 BZV458775:BZV458786 BPZ458775:BPZ458786 BGD458775:BGD458786 AWH458775:AWH458786 AML458775:AML458786 ACP458775:ACP458786 ST458775:ST458786 IX458775:IX458786 B458775:B458786 WVJ393239:WVJ393250 WLN393239:WLN393250 WBR393239:WBR393250 VRV393239:VRV393250 VHZ393239:VHZ393250 UYD393239:UYD393250 UOH393239:UOH393250 UEL393239:UEL393250 TUP393239:TUP393250 TKT393239:TKT393250 TAX393239:TAX393250 SRB393239:SRB393250 SHF393239:SHF393250 RXJ393239:RXJ393250 RNN393239:RNN393250 RDR393239:RDR393250 QTV393239:QTV393250 QJZ393239:QJZ393250 QAD393239:QAD393250 PQH393239:PQH393250 PGL393239:PGL393250 OWP393239:OWP393250 OMT393239:OMT393250 OCX393239:OCX393250 NTB393239:NTB393250 NJF393239:NJF393250 MZJ393239:MZJ393250 MPN393239:MPN393250 MFR393239:MFR393250 LVV393239:LVV393250 LLZ393239:LLZ393250 LCD393239:LCD393250 KSH393239:KSH393250 KIL393239:KIL393250 JYP393239:JYP393250 JOT393239:JOT393250 JEX393239:JEX393250 IVB393239:IVB393250 ILF393239:ILF393250 IBJ393239:IBJ393250 HRN393239:HRN393250 HHR393239:HHR393250 GXV393239:GXV393250 GNZ393239:GNZ393250 GED393239:GED393250 FUH393239:FUH393250 FKL393239:FKL393250 FAP393239:FAP393250 EQT393239:EQT393250 EGX393239:EGX393250 DXB393239:DXB393250 DNF393239:DNF393250 DDJ393239:DDJ393250 CTN393239:CTN393250 CJR393239:CJR393250 BZV393239:BZV393250 BPZ393239:BPZ393250 BGD393239:BGD393250 AWH393239:AWH393250 AML393239:AML393250 ACP393239:ACP393250 ST393239:ST393250 IX393239:IX393250 B393239:B393250 WVJ327703:WVJ327714 WLN327703:WLN327714 WBR327703:WBR327714 VRV327703:VRV327714 VHZ327703:VHZ327714 UYD327703:UYD327714 UOH327703:UOH327714 UEL327703:UEL327714 TUP327703:TUP327714 TKT327703:TKT327714 TAX327703:TAX327714 SRB327703:SRB327714 SHF327703:SHF327714 RXJ327703:RXJ327714 RNN327703:RNN327714 RDR327703:RDR327714 QTV327703:QTV327714 QJZ327703:QJZ327714 QAD327703:QAD327714 PQH327703:PQH327714 PGL327703:PGL327714 OWP327703:OWP327714 OMT327703:OMT327714 OCX327703:OCX327714 NTB327703:NTB327714 NJF327703:NJF327714 MZJ327703:MZJ327714 MPN327703:MPN327714 MFR327703:MFR327714 LVV327703:LVV327714 LLZ327703:LLZ327714 LCD327703:LCD327714 KSH327703:KSH327714 KIL327703:KIL327714 JYP327703:JYP327714 JOT327703:JOT327714 JEX327703:JEX327714 IVB327703:IVB327714 ILF327703:ILF327714 IBJ327703:IBJ327714 HRN327703:HRN327714 HHR327703:HHR327714 GXV327703:GXV327714 GNZ327703:GNZ327714 GED327703:GED327714 FUH327703:FUH327714 FKL327703:FKL327714 FAP327703:FAP327714 EQT327703:EQT327714 EGX327703:EGX327714 DXB327703:DXB327714 DNF327703:DNF327714 DDJ327703:DDJ327714 CTN327703:CTN327714 CJR327703:CJR327714 BZV327703:BZV327714 BPZ327703:BPZ327714 BGD327703:BGD327714 AWH327703:AWH327714 AML327703:AML327714 ACP327703:ACP327714 ST327703:ST327714 IX327703:IX327714 B327703:B327714 WVJ262167:WVJ262178 WLN262167:WLN262178 WBR262167:WBR262178 VRV262167:VRV262178 VHZ262167:VHZ262178 UYD262167:UYD262178 UOH262167:UOH262178 UEL262167:UEL262178 TUP262167:TUP262178 TKT262167:TKT262178 TAX262167:TAX262178 SRB262167:SRB262178 SHF262167:SHF262178 RXJ262167:RXJ262178 RNN262167:RNN262178 RDR262167:RDR262178 QTV262167:QTV262178 QJZ262167:QJZ262178 QAD262167:QAD262178 PQH262167:PQH262178 PGL262167:PGL262178 OWP262167:OWP262178 OMT262167:OMT262178 OCX262167:OCX262178 NTB262167:NTB262178 NJF262167:NJF262178 MZJ262167:MZJ262178 MPN262167:MPN262178 MFR262167:MFR262178 LVV262167:LVV262178 LLZ262167:LLZ262178 LCD262167:LCD262178 KSH262167:KSH262178 KIL262167:KIL262178 JYP262167:JYP262178 JOT262167:JOT262178 JEX262167:JEX262178 IVB262167:IVB262178 ILF262167:ILF262178 IBJ262167:IBJ262178 HRN262167:HRN262178 HHR262167:HHR262178 GXV262167:GXV262178 GNZ262167:GNZ262178 GED262167:GED262178 FUH262167:FUH262178 FKL262167:FKL262178 FAP262167:FAP262178 EQT262167:EQT262178 EGX262167:EGX262178 DXB262167:DXB262178 DNF262167:DNF262178 DDJ262167:DDJ262178 CTN262167:CTN262178 CJR262167:CJR262178 BZV262167:BZV262178 BPZ262167:BPZ262178 BGD262167:BGD262178 AWH262167:AWH262178 AML262167:AML262178 ACP262167:ACP262178 ST262167:ST262178 IX262167:IX262178 B262167:B262178 WVJ196631:WVJ196642 WLN196631:WLN196642 WBR196631:WBR196642 VRV196631:VRV196642 VHZ196631:VHZ196642 UYD196631:UYD196642 UOH196631:UOH196642 UEL196631:UEL196642 TUP196631:TUP196642 TKT196631:TKT196642 TAX196631:TAX196642 SRB196631:SRB196642 SHF196631:SHF196642 RXJ196631:RXJ196642 RNN196631:RNN196642 RDR196631:RDR196642 QTV196631:QTV196642 QJZ196631:QJZ196642 QAD196631:QAD196642 PQH196631:PQH196642 PGL196631:PGL196642 OWP196631:OWP196642 OMT196631:OMT196642 OCX196631:OCX196642 NTB196631:NTB196642 NJF196631:NJF196642 MZJ196631:MZJ196642 MPN196631:MPN196642 MFR196631:MFR196642 LVV196631:LVV196642 LLZ196631:LLZ196642 LCD196631:LCD196642 KSH196631:KSH196642 KIL196631:KIL196642 JYP196631:JYP196642 JOT196631:JOT196642 JEX196631:JEX196642 IVB196631:IVB196642 ILF196631:ILF196642 IBJ196631:IBJ196642 HRN196631:HRN196642 HHR196631:HHR196642 GXV196631:GXV196642 GNZ196631:GNZ196642 GED196631:GED196642 FUH196631:FUH196642 FKL196631:FKL196642 FAP196631:FAP196642 EQT196631:EQT196642 EGX196631:EGX196642 DXB196631:DXB196642 DNF196631:DNF196642 DDJ196631:DDJ196642 CTN196631:CTN196642 CJR196631:CJR196642 BZV196631:BZV196642 BPZ196631:BPZ196642 BGD196631:BGD196642 AWH196631:AWH196642 AML196631:AML196642 ACP196631:ACP196642 ST196631:ST196642 IX196631:IX196642 B196631:B196642 WVJ131095:WVJ131106 WLN131095:WLN131106 WBR131095:WBR131106 VRV131095:VRV131106 VHZ131095:VHZ131106 UYD131095:UYD131106 UOH131095:UOH131106 UEL131095:UEL131106 TUP131095:TUP131106 TKT131095:TKT131106 TAX131095:TAX131106 SRB131095:SRB131106 SHF131095:SHF131106 RXJ131095:RXJ131106 RNN131095:RNN131106 RDR131095:RDR131106 QTV131095:QTV131106 QJZ131095:QJZ131106 QAD131095:QAD131106 PQH131095:PQH131106 PGL131095:PGL131106 OWP131095:OWP131106 OMT131095:OMT131106 OCX131095:OCX131106 NTB131095:NTB131106 NJF131095:NJF131106 MZJ131095:MZJ131106 MPN131095:MPN131106 MFR131095:MFR131106 LVV131095:LVV131106 LLZ131095:LLZ131106 LCD131095:LCD131106 KSH131095:KSH131106 KIL131095:KIL131106 JYP131095:JYP131106 JOT131095:JOT131106 JEX131095:JEX131106 IVB131095:IVB131106 ILF131095:ILF131106 IBJ131095:IBJ131106 HRN131095:HRN131106 HHR131095:HHR131106 GXV131095:GXV131106 GNZ131095:GNZ131106 GED131095:GED131106 FUH131095:FUH131106 FKL131095:FKL131106 FAP131095:FAP131106 EQT131095:EQT131106 EGX131095:EGX131106 DXB131095:DXB131106 DNF131095:DNF131106 DDJ131095:DDJ131106 CTN131095:CTN131106 CJR131095:CJR131106 BZV131095:BZV131106 BPZ131095:BPZ131106 BGD131095:BGD131106 AWH131095:AWH131106 AML131095:AML131106 ACP131095:ACP131106 ST131095:ST131106 IX131095:IX131106 B131095:B131106 WVJ65559:WVJ65570 WLN65559:WLN65570 WBR65559:WBR65570 VRV65559:VRV65570 VHZ65559:VHZ65570 UYD65559:UYD65570 UOH65559:UOH65570 UEL65559:UEL65570 TUP65559:TUP65570 TKT65559:TKT65570 TAX65559:TAX65570 SRB65559:SRB65570 SHF65559:SHF65570 RXJ65559:RXJ65570 RNN65559:RNN65570 RDR65559:RDR65570 QTV65559:QTV65570 QJZ65559:QJZ65570 QAD65559:QAD65570 PQH65559:PQH65570 PGL65559:PGL65570 OWP65559:OWP65570 OMT65559:OMT65570 OCX65559:OCX65570 NTB65559:NTB65570 NJF65559:NJF65570 MZJ65559:MZJ65570 MPN65559:MPN65570 MFR65559:MFR65570 LVV65559:LVV65570 LLZ65559:LLZ65570 LCD65559:LCD65570 KSH65559:KSH65570 KIL65559:KIL65570 JYP65559:JYP65570 JOT65559:JOT65570 JEX65559:JEX65570 IVB65559:IVB65570 ILF65559:ILF65570 IBJ65559:IBJ65570 HRN65559:HRN65570 HHR65559:HHR65570 GXV65559:GXV65570 GNZ65559:GNZ65570 GED65559:GED65570 FUH65559:FUH65570 FKL65559:FKL65570 FAP65559:FAP65570 EQT65559:EQT65570 EGX65559:EGX65570 DXB65559:DXB65570 DNF65559:DNF65570 DDJ65559:DDJ65570 CTN65559:CTN65570 CJR65559:CJR65570 BZV65559:BZV65570 BPZ65559:BPZ65570 BGD65559:BGD65570 AWH65559:AWH65570 AML65559:AML65570 ACP65559:ACP65570 ST65559:ST65570 IX65559:IX65570 B65559:B65570 WVJ18:WVJ33 WLN18:WLN33 WBR18:WBR33 VRV18:VRV33 VHZ18:VHZ33 UYD18:UYD33 UOH18:UOH33 UEL18:UEL33 TUP18:TUP33 TKT18:TKT33 TAX18:TAX33 SRB18:SRB33 SHF18:SHF33 RXJ18:RXJ33 RNN18:RNN33 RDR18:RDR33 QTV18:QTV33 QJZ18:QJZ33 QAD18:QAD33 PQH18:PQH33 PGL18:PGL33 OWP18:OWP33 OMT18:OMT33 OCX18:OCX33 NTB18:NTB33 NJF18:NJF33 MZJ18:MZJ33 MPN18:MPN33 MFR18:MFR33 LVV18:LVV33 LLZ18:LLZ33 LCD18:LCD33 KSH18:KSH33 KIL18:KIL33 JYP18:JYP33 JOT18:JOT33 JEX18:JEX33 IVB18:IVB33 ILF18:ILF33 IBJ18:IBJ33 HRN18:HRN33 HHR18:HHR33 GXV18:GXV33 GNZ18:GNZ33 GED18:GED33 FUH18:FUH33 FKL18:FKL33 FAP18:FAP33 EQT18:EQT33 EGX18:EGX33 DXB18:DXB33 DNF18:DNF33 DDJ18:DDJ33 CTN18:CTN33 CJR18:CJR33 BZV18:BZV33 BPZ18:BPZ33 BGD18:BGD33 AWH18:AWH33 AML18:AML33 ACP18:ACP33 ST18:ST33 IX18:IX33" xr:uid="{D3467964-638F-46D6-8915-9F268E731F40}">
      <formula1>$G$21:$G$21</formula1>
    </dataValidation>
    <dataValidation type="list" allowBlank="1" showInputMessage="1" showErrorMessage="1" sqref="B37:B38 B35 B18:B33" xr:uid="{EED629A2-0831-43D1-A8CB-DE8ED96A35A3}">
      <formula1>"CUMPLE, NO CUMPLE, NO APLICA"</formula1>
    </dataValidation>
    <dataValidation type="list" allowBlank="1" showInputMessage="1" showErrorMessage="1" sqref="E8" xr:uid="{DC6AF087-611F-4DF1-839A-3BCBC81EB3D1}">
      <formula1>"PRELIMINAR, DEFINITIVO"</formula1>
    </dataValidation>
  </dataValidations>
  <printOptions horizontalCentered="1"/>
  <pageMargins left="0.70866141732283472" right="0.70866141732283472" top="0.74803149606299213" bottom="0.74803149606299213" header="0.31496062992125984" footer="0.31496062992125984"/>
  <pageSetup scale="57" fitToHeight="0" orientation="portrait" r:id="rId1"/>
  <headerFooter>
    <oddHeader>&amp;Rpágina  &amp;P de &amp;N</oddHead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B942E313-741F-4505-9304-4652C064F4E5}">
          <x14:formula1>
            <xm:f>Hoja1!$F$1:$F$30</xm:f>
          </x14:formula1>
          <xm:sqref>C38:E41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B2255-3BBE-445F-8615-76E1B5D01565}">
  <sheetPr codeName="Hoja2">
    <pageSetUpPr fitToPage="1"/>
  </sheetPr>
  <dimension ref="A1:G93"/>
  <sheetViews>
    <sheetView view="pageBreakPreview" topLeftCell="A5" zoomScale="90" zoomScaleNormal="100" zoomScaleSheetLayoutView="90" workbookViewId="0">
      <selection activeCell="F23" sqref="F23"/>
    </sheetView>
  </sheetViews>
  <sheetFormatPr baseColWidth="10" defaultColWidth="11.44140625" defaultRowHeight="13.2" x14ac:dyDescent="0.25"/>
  <cols>
    <col min="1" max="1" width="5.44140625" style="304" customWidth="1"/>
    <col min="2" max="2" width="24" style="266" customWidth="1"/>
    <col min="3" max="3" width="41" style="102" customWidth="1"/>
    <col min="4" max="4" width="32" style="102" customWidth="1"/>
    <col min="5" max="5" width="38.33203125" customWidth="1"/>
    <col min="6" max="6" width="28" customWidth="1"/>
    <col min="7" max="7" width="17.109375" style="275" hidden="1" customWidth="1"/>
  </cols>
  <sheetData>
    <row r="1" spans="1:7" ht="84" customHeight="1" x14ac:dyDescent="0.25">
      <c r="A1" s="301"/>
      <c r="B1" s="265"/>
      <c r="C1" s="253"/>
      <c r="D1" s="253"/>
      <c r="E1" s="254"/>
      <c r="F1" s="254"/>
      <c r="G1" s="282"/>
    </row>
    <row r="2" spans="1:7" ht="39" customHeight="1" x14ac:dyDescent="0.25">
      <c r="A2" s="471" t="s">
        <v>70</v>
      </c>
      <c r="B2" s="472"/>
      <c r="C2" s="472"/>
      <c r="D2" s="472"/>
      <c r="E2" s="473"/>
      <c r="F2" s="473"/>
      <c r="G2" s="281"/>
    </row>
    <row r="3" spans="1:7" ht="36" customHeight="1" x14ac:dyDescent="0.25">
      <c r="A3" s="476" t="s">
        <v>71</v>
      </c>
      <c r="B3" s="477"/>
      <c r="C3" s="279" t="s">
        <v>72</v>
      </c>
      <c r="D3" s="280" t="s">
        <v>73</v>
      </c>
      <c r="E3" s="256" t="s">
        <v>74</v>
      </c>
      <c r="F3" s="256"/>
      <c r="G3" s="286"/>
    </row>
    <row r="4" spans="1:7" ht="56.25" customHeight="1" x14ac:dyDescent="0.25">
      <c r="A4" s="476" t="s">
        <v>75</v>
      </c>
      <c r="B4" s="477"/>
      <c r="C4" s="346" t="s">
        <v>76</v>
      </c>
      <c r="D4" s="257"/>
      <c r="E4" s="284"/>
      <c r="F4" s="285"/>
      <c r="G4" s="283"/>
    </row>
    <row r="5" spans="1:7" ht="54.75" customHeight="1" x14ac:dyDescent="0.25">
      <c r="A5" s="474" t="s">
        <v>77</v>
      </c>
      <c r="B5" s="475"/>
      <c r="C5" s="347">
        <v>724761029</v>
      </c>
      <c r="D5" s="336" t="s">
        <v>78</v>
      </c>
      <c r="E5" s="258" t="s">
        <v>79</v>
      </c>
      <c r="F5" s="287"/>
      <c r="G5" s="288"/>
    </row>
    <row r="6" spans="1:7" ht="54.75" customHeight="1" x14ac:dyDescent="0.25">
      <c r="A6" s="476" t="s">
        <v>11</v>
      </c>
      <c r="B6" s="477"/>
      <c r="C6" s="259">
        <v>46132</v>
      </c>
      <c r="D6" s="260" t="s">
        <v>80</v>
      </c>
      <c r="E6" s="289">
        <v>0.375</v>
      </c>
      <c r="F6" s="290" t="s">
        <v>81</v>
      </c>
      <c r="G6" s="288"/>
    </row>
    <row r="7" spans="1:7" ht="44.25" customHeight="1" x14ac:dyDescent="0.25">
      <c r="A7" s="302" t="s">
        <v>82</v>
      </c>
      <c r="B7" s="276"/>
      <c r="C7" s="261" t="s">
        <v>83</v>
      </c>
      <c r="D7" s="261" t="s">
        <v>84</v>
      </c>
      <c r="E7" s="261" t="s">
        <v>85</v>
      </c>
      <c r="F7" s="255" t="s">
        <v>86</v>
      </c>
      <c r="G7" s="260" t="s">
        <v>87</v>
      </c>
    </row>
    <row r="8" spans="1:7" ht="146.1" customHeight="1" x14ac:dyDescent="0.25">
      <c r="A8" s="348">
        <v>1</v>
      </c>
      <c r="B8" s="338" t="s">
        <v>88</v>
      </c>
      <c r="C8" s="349" t="s">
        <v>89</v>
      </c>
      <c r="D8" s="350" t="s">
        <v>90</v>
      </c>
      <c r="E8" s="350" t="s">
        <v>91</v>
      </c>
      <c r="F8" s="350" t="s">
        <v>92</v>
      </c>
      <c r="G8" s="144"/>
    </row>
    <row r="9" spans="1:7" ht="84" customHeight="1" x14ac:dyDescent="0.25">
      <c r="A9" s="348">
        <v>2</v>
      </c>
      <c r="B9" s="338" t="s">
        <v>93</v>
      </c>
      <c r="C9" s="349" t="s">
        <v>94</v>
      </c>
      <c r="D9" s="351" t="s">
        <v>95</v>
      </c>
      <c r="E9" s="351" t="s">
        <v>96</v>
      </c>
      <c r="F9" s="351" t="s">
        <v>97</v>
      </c>
      <c r="G9" s="278"/>
    </row>
    <row r="10" spans="1:7" ht="39" customHeight="1" x14ac:dyDescent="0.25">
      <c r="A10" s="348">
        <v>3</v>
      </c>
      <c r="B10" s="339" t="s">
        <v>98</v>
      </c>
      <c r="C10" s="349" t="s">
        <v>94</v>
      </c>
      <c r="D10" s="351" t="s">
        <v>99</v>
      </c>
      <c r="E10" s="352" t="s">
        <v>100</v>
      </c>
      <c r="F10" s="351" t="s">
        <v>101</v>
      </c>
      <c r="G10" s="278"/>
    </row>
    <row r="11" spans="1:7" ht="35.1" customHeight="1" x14ac:dyDescent="0.25">
      <c r="A11" s="348">
        <v>4</v>
      </c>
      <c r="B11" s="339" t="s">
        <v>102</v>
      </c>
      <c r="C11" s="349" t="s">
        <v>94</v>
      </c>
      <c r="D11" s="351" t="s">
        <v>103</v>
      </c>
      <c r="E11" s="353" t="s">
        <v>104</v>
      </c>
      <c r="F11" s="351"/>
      <c r="G11" s="278"/>
    </row>
    <row r="12" spans="1:7" ht="35.1" customHeight="1" x14ac:dyDescent="0.25">
      <c r="A12" s="348">
        <v>5</v>
      </c>
      <c r="B12" s="339" t="s">
        <v>105</v>
      </c>
      <c r="C12" s="349" t="s">
        <v>94</v>
      </c>
      <c r="D12" s="351" t="s">
        <v>106</v>
      </c>
      <c r="E12" s="351" t="s">
        <v>107</v>
      </c>
      <c r="F12" s="351"/>
      <c r="G12" s="278"/>
    </row>
    <row r="13" spans="1:7" ht="35.1" customHeight="1" x14ac:dyDescent="0.25">
      <c r="A13" s="348">
        <v>6</v>
      </c>
      <c r="B13" s="339" t="s">
        <v>108</v>
      </c>
      <c r="C13" s="349" t="s">
        <v>89</v>
      </c>
      <c r="D13" s="351" t="s">
        <v>109</v>
      </c>
      <c r="E13" s="351" t="s">
        <v>110</v>
      </c>
      <c r="F13" s="351" t="s">
        <v>111</v>
      </c>
      <c r="G13" s="278"/>
    </row>
    <row r="14" spans="1:7" ht="48" customHeight="1" x14ac:dyDescent="0.25">
      <c r="A14" s="348">
        <v>7</v>
      </c>
      <c r="B14" s="339" t="s">
        <v>112</v>
      </c>
      <c r="C14" s="349" t="s">
        <v>89</v>
      </c>
      <c r="D14" s="351" t="s">
        <v>113</v>
      </c>
      <c r="E14" s="351" t="s">
        <v>114</v>
      </c>
      <c r="F14" s="351" t="s">
        <v>115</v>
      </c>
      <c r="G14" s="278"/>
    </row>
    <row r="15" spans="1:7" ht="147" customHeight="1" x14ac:dyDescent="0.25">
      <c r="A15" s="348">
        <v>8</v>
      </c>
      <c r="B15" s="339" t="s">
        <v>116</v>
      </c>
      <c r="C15" s="349" t="s">
        <v>117</v>
      </c>
      <c r="D15" s="351" t="s">
        <v>118</v>
      </c>
      <c r="E15" s="354" t="s">
        <v>119</v>
      </c>
      <c r="F15" s="351" t="s">
        <v>120</v>
      </c>
      <c r="G15" s="278"/>
    </row>
    <row r="16" spans="1:7" ht="111.75" customHeight="1" x14ac:dyDescent="0.25">
      <c r="A16" s="348">
        <v>9</v>
      </c>
      <c r="B16" s="339" t="s">
        <v>121</v>
      </c>
      <c r="C16" s="349" t="s">
        <v>94</v>
      </c>
      <c r="D16" s="351"/>
      <c r="E16" s="351" t="s">
        <v>122</v>
      </c>
      <c r="F16" s="351" t="s">
        <v>123</v>
      </c>
      <c r="G16" s="278"/>
    </row>
    <row r="17" spans="1:7" ht="106.5" customHeight="1" x14ac:dyDescent="0.25">
      <c r="A17" s="348">
        <v>10</v>
      </c>
      <c r="B17" s="339" t="s">
        <v>124</v>
      </c>
      <c r="C17" s="349" t="s">
        <v>89</v>
      </c>
      <c r="D17" s="351" t="s">
        <v>125</v>
      </c>
      <c r="E17" s="351" t="s">
        <v>126</v>
      </c>
      <c r="F17" s="351" t="s">
        <v>127</v>
      </c>
      <c r="G17" s="278"/>
    </row>
    <row r="18" spans="1:7" ht="93.75" customHeight="1" x14ac:dyDescent="0.25">
      <c r="A18" s="348">
        <v>11</v>
      </c>
      <c r="B18" s="339" t="s">
        <v>128</v>
      </c>
      <c r="C18" s="349" t="s">
        <v>89</v>
      </c>
      <c r="D18" s="351" t="s">
        <v>129</v>
      </c>
      <c r="E18" s="351" t="s">
        <v>130</v>
      </c>
      <c r="F18" s="351" t="s">
        <v>131</v>
      </c>
      <c r="G18" s="278"/>
    </row>
    <row r="19" spans="1:7" ht="35.1" customHeight="1" x14ac:dyDescent="0.25">
      <c r="A19" s="348">
        <v>12</v>
      </c>
      <c r="B19" s="339" t="s">
        <v>132</v>
      </c>
      <c r="C19" s="349" t="s">
        <v>94</v>
      </c>
      <c r="D19" s="351"/>
      <c r="E19" s="351" t="s">
        <v>133</v>
      </c>
      <c r="F19" s="351" t="s">
        <v>134</v>
      </c>
      <c r="G19" s="278"/>
    </row>
    <row r="20" spans="1:7" ht="35.1" customHeight="1" x14ac:dyDescent="0.25">
      <c r="A20" s="348">
        <v>13</v>
      </c>
      <c r="B20" s="339" t="s">
        <v>135</v>
      </c>
      <c r="C20" s="349" t="s">
        <v>94</v>
      </c>
      <c r="D20" s="351"/>
      <c r="E20" s="351" t="s">
        <v>136</v>
      </c>
      <c r="F20" s="351" t="s">
        <v>137</v>
      </c>
      <c r="G20" s="278"/>
    </row>
    <row r="21" spans="1:7" ht="35.1" customHeight="1" x14ac:dyDescent="0.25">
      <c r="A21" s="348">
        <v>14</v>
      </c>
      <c r="B21" s="339" t="s">
        <v>138</v>
      </c>
      <c r="C21" s="349" t="s">
        <v>139</v>
      </c>
      <c r="D21" s="354"/>
      <c r="E21" s="364" t="s">
        <v>138</v>
      </c>
      <c r="F21" s="354"/>
      <c r="G21" s="278"/>
    </row>
    <row r="22" spans="1:7" ht="358.5" customHeight="1" x14ac:dyDescent="0.25">
      <c r="A22" s="348">
        <v>15</v>
      </c>
      <c r="B22" s="339" t="s">
        <v>140</v>
      </c>
      <c r="C22" s="349" t="s">
        <v>117</v>
      </c>
      <c r="D22" s="351" t="s">
        <v>141</v>
      </c>
      <c r="E22" s="351" t="s">
        <v>142</v>
      </c>
      <c r="F22" s="351" t="s">
        <v>143</v>
      </c>
      <c r="G22" s="278"/>
    </row>
    <row r="23" spans="1:7" ht="63" customHeight="1" x14ac:dyDescent="0.25">
      <c r="A23" s="348">
        <v>16</v>
      </c>
      <c r="B23" s="339" t="s">
        <v>144</v>
      </c>
      <c r="C23" s="349" t="s">
        <v>94</v>
      </c>
      <c r="D23" s="351"/>
      <c r="E23" s="354" t="s">
        <v>145</v>
      </c>
      <c r="F23" s="351"/>
      <c r="G23" s="278"/>
    </row>
    <row r="24" spans="1:7" ht="35.1" hidden="1" customHeight="1" x14ac:dyDescent="0.25">
      <c r="A24" s="303">
        <v>17</v>
      </c>
      <c r="B24" s="277"/>
      <c r="C24" s="226"/>
      <c r="D24" s="226"/>
      <c r="E24" s="226"/>
      <c r="F24" s="294"/>
      <c r="G24" s="278"/>
    </row>
    <row r="25" spans="1:7" ht="35.1" hidden="1" customHeight="1" x14ac:dyDescent="0.25">
      <c r="A25" s="303">
        <v>18</v>
      </c>
      <c r="B25" s="277"/>
      <c r="C25" s="226"/>
      <c r="D25" s="226"/>
      <c r="E25" s="226"/>
      <c r="F25" s="294"/>
      <c r="G25" s="278"/>
    </row>
    <row r="26" spans="1:7" ht="35.1" hidden="1" customHeight="1" x14ac:dyDescent="0.25">
      <c r="A26" s="303">
        <v>19</v>
      </c>
      <c r="B26" s="277"/>
      <c r="C26" s="226"/>
      <c r="D26" s="226"/>
      <c r="E26" s="226"/>
      <c r="F26" s="294"/>
      <c r="G26" s="278"/>
    </row>
    <row r="27" spans="1:7" ht="44.25" hidden="1" customHeight="1" x14ac:dyDescent="0.25">
      <c r="A27" s="303">
        <v>20</v>
      </c>
      <c r="B27" s="277"/>
      <c r="C27" s="226"/>
      <c r="D27" s="226"/>
      <c r="E27" s="226"/>
      <c r="F27" s="294"/>
      <c r="G27" s="278"/>
    </row>
    <row r="28" spans="1:7" ht="35.1" hidden="1" customHeight="1" x14ac:dyDescent="0.25">
      <c r="A28" s="303">
        <v>21</v>
      </c>
      <c r="B28" s="277"/>
      <c r="C28" s="226"/>
      <c r="D28" s="226"/>
      <c r="E28" s="226"/>
      <c r="F28" s="262"/>
      <c r="G28" s="278"/>
    </row>
    <row r="29" spans="1:7" ht="35.1" hidden="1" customHeight="1" x14ac:dyDescent="0.25">
      <c r="A29" s="303">
        <v>22</v>
      </c>
      <c r="B29" s="277"/>
      <c r="C29" s="226"/>
      <c r="D29" s="226"/>
      <c r="E29" s="226"/>
      <c r="F29" s="226"/>
      <c r="G29" s="278"/>
    </row>
    <row r="30" spans="1:7" ht="35.1" hidden="1" customHeight="1" x14ac:dyDescent="0.25">
      <c r="A30" s="303">
        <v>23</v>
      </c>
      <c r="B30" s="277"/>
      <c r="C30" s="226"/>
      <c r="D30" s="226"/>
      <c r="E30" s="226"/>
      <c r="F30" s="226"/>
      <c r="G30" s="278"/>
    </row>
    <row r="31" spans="1:7" ht="35.1" hidden="1" customHeight="1" x14ac:dyDescent="0.25">
      <c r="A31" s="303">
        <v>24</v>
      </c>
      <c r="B31" s="277"/>
      <c r="C31" s="226"/>
      <c r="D31" s="226"/>
      <c r="E31" s="226"/>
      <c r="F31" s="291"/>
      <c r="G31" s="278"/>
    </row>
    <row r="32" spans="1:7" ht="35.1" hidden="1" customHeight="1" x14ac:dyDescent="0.25">
      <c r="A32" s="303">
        <v>25</v>
      </c>
      <c r="B32" s="277"/>
      <c r="C32" s="226"/>
      <c r="D32" s="226"/>
      <c r="E32" s="226"/>
      <c r="F32" s="292"/>
      <c r="G32" s="278"/>
    </row>
    <row r="33" spans="1:7" ht="35.1" hidden="1" customHeight="1" x14ac:dyDescent="0.25">
      <c r="A33" s="303">
        <v>26</v>
      </c>
      <c r="B33" s="277"/>
      <c r="C33" s="226"/>
      <c r="D33" s="226"/>
      <c r="E33" s="226"/>
      <c r="F33" s="292"/>
      <c r="G33" s="278"/>
    </row>
    <row r="34" spans="1:7" ht="44.25" hidden="1" customHeight="1" x14ac:dyDescent="0.25">
      <c r="A34" s="303">
        <v>27</v>
      </c>
      <c r="B34" s="277"/>
      <c r="C34" s="226"/>
      <c r="D34" s="226"/>
      <c r="E34" s="226"/>
      <c r="F34" s="291"/>
      <c r="G34" s="278"/>
    </row>
    <row r="35" spans="1:7" ht="35.1" hidden="1" customHeight="1" x14ac:dyDescent="0.25">
      <c r="A35" s="303">
        <v>28</v>
      </c>
      <c r="B35" s="277"/>
      <c r="C35" s="226"/>
      <c r="D35" s="226"/>
      <c r="E35" s="226"/>
      <c r="F35" s="291"/>
      <c r="G35" s="278"/>
    </row>
    <row r="36" spans="1:7" ht="35.1" hidden="1" customHeight="1" x14ac:dyDescent="0.25">
      <c r="A36" s="303">
        <v>29</v>
      </c>
      <c r="B36" s="277"/>
      <c r="C36" s="226"/>
      <c r="D36" s="226"/>
      <c r="E36" s="226"/>
      <c r="F36" s="291"/>
      <c r="G36" s="278"/>
    </row>
    <row r="37" spans="1:7" ht="35.1" hidden="1" customHeight="1" x14ac:dyDescent="0.25">
      <c r="A37" s="303">
        <v>30</v>
      </c>
      <c r="B37" s="277"/>
      <c r="C37" s="226"/>
      <c r="D37" s="226"/>
      <c r="E37" s="226"/>
      <c r="F37" s="291"/>
      <c r="G37" s="278"/>
    </row>
    <row r="38" spans="1:7" ht="57" hidden="1" customHeight="1" x14ac:dyDescent="0.25">
      <c r="A38" s="303">
        <v>31</v>
      </c>
      <c r="B38" s="277"/>
      <c r="C38" s="226"/>
      <c r="D38" s="226"/>
      <c r="E38" s="226"/>
      <c r="F38" s="291"/>
      <c r="G38" s="278"/>
    </row>
    <row r="39" spans="1:7" ht="35.1" hidden="1" customHeight="1" x14ac:dyDescent="0.25">
      <c r="A39" s="303">
        <v>32</v>
      </c>
      <c r="B39" s="277"/>
      <c r="C39" s="226"/>
      <c r="D39" s="226"/>
      <c r="E39" s="226"/>
      <c r="F39" s="293"/>
      <c r="G39" s="278"/>
    </row>
    <row r="40" spans="1:7" ht="35.1" hidden="1" customHeight="1" x14ac:dyDescent="0.25">
      <c r="A40" s="303">
        <v>33</v>
      </c>
      <c r="B40" s="277"/>
      <c r="C40" s="226"/>
      <c r="D40" s="226"/>
      <c r="E40" s="226"/>
      <c r="F40" s="262"/>
      <c r="G40" s="278"/>
    </row>
    <row r="41" spans="1:7" ht="35.1" hidden="1" customHeight="1" x14ac:dyDescent="0.25">
      <c r="A41" s="303">
        <v>34</v>
      </c>
      <c r="B41" s="277"/>
      <c r="C41" s="226"/>
      <c r="D41" s="226"/>
      <c r="E41" s="226"/>
      <c r="F41" s="262"/>
      <c r="G41" s="278"/>
    </row>
    <row r="42" spans="1:7" ht="35.1" hidden="1" customHeight="1" x14ac:dyDescent="0.25">
      <c r="A42" s="303">
        <v>35</v>
      </c>
      <c r="B42" s="277"/>
      <c r="C42" s="226"/>
      <c r="D42" s="226"/>
      <c r="E42" s="226"/>
      <c r="F42" s="293"/>
      <c r="G42" s="278"/>
    </row>
    <row r="43" spans="1:7" ht="35.1" hidden="1" customHeight="1" x14ac:dyDescent="0.25">
      <c r="A43" s="303">
        <v>36</v>
      </c>
      <c r="B43" s="277"/>
      <c r="C43" s="226"/>
      <c r="D43" s="226"/>
      <c r="E43" s="226"/>
      <c r="F43" s="262"/>
      <c r="G43" s="278"/>
    </row>
    <row r="44" spans="1:7" ht="35.1" hidden="1" customHeight="1" x14ac:dyDescent="0.25">
      <c r="A44" s="303">
        <v>37</v>
      </c>
      <c r="B44" s="277"/>
      <c r="C44" s="226"/>
      <c r="D44" s="226"/>
      <c r="E44" s="226"/>
      <c r="F44" s="293"/>
      <c r="G44" s="278"/>
    </row>
    <row r="45" spans="1:7" ht="35.1" hidden="1" customHeight="1" x14ac:dyDescent="0.25">
      <c r="A45" s="303">
        <v>38</v>
      </c>
      <c r="B45" s="277"/>
      <c r="C45" s="226"/>
      <c r="D45" s="226"/>
      <c r="E45" s="226"/>
      <c r="F45" s="293"/>
      <c r="G45" s="278"/>
    </row>
    <row r="46" spans="1:7" ht="35.1" hidden="1" customHeight="1" x14ac:dyDescent="0.25">
      <c r="A46" s="303">
        <v>39</v>
      </c>
      <c r="B46" s="277"/>
      <c r="C46" s="226"/>
      <c r="D46" s="226"/>
      <c r="E46" s="226"/>
      <c r="F46" s="293"/>
      <c r="G46" s="278"/>
    </row>
    <row r="47" spans="1:7" ht="35.1" hidden="1" customHeight="1" x14ac:dyDescent="0.25">
      <c r="A47" s="303">
        <v>40</v>
      </c>
      <c r="B47" s="277"/>
      <c r="C47" s="226"/>
      <c r="D47" s="226"/>
      <c r="E47" s="226"/>
      <c r="F47" s="293"/>
      <c r="G47" s="278"/>
    </row>
    <row r="48" spans="1:7" ht="43.5" hidden="1" customHeight="1" x14ac:dyDescent="0.25">
      <c r="A48" s="303">
        <v>41</v>
      </c>
      <c r="B48" s="277"/>
      <c r="C48" s="226"/>
      <c r="D48" s="226"/>
      <c r="E48" s="226"/>
      <c r="F48" s="294"/>
      <c r="G48" s="278"/>
    </row>
    <row r="49" spans="1:7" ht="35.1" hidden="1" customHeight="1" x14ac:dyDescent="0.25">
      <c r="A49" s="303">
        <v>42</v>
      </c>
      <c r="B49" s="277"/>
      <c r="C49" s="226"/>
      <c r="D49" s="226"/>
      <c r="E49" s="226"/>
      <c r="F49" s="294"/>
      <c r="G49" s="278"/>
    </row>
    <row r="50" spans="1:7" ht="35.1" hidden="1" customHeight="1" x14ac:dyDescent="0.25">
      <c r="A50" s="303">
        <v>43</v>
      </c>
      <c r="B50" s="277"/>
      <c r="C50" s="226"/>
      <c r="D50" s="226"/>
      <c r="E50" s="226"/>
      <c r="F50" s="294"/>
      <c r="G50" s="278"/>
    </row>
    <row r="51" spans="1:7" ht="35.1" hidden="1" customHeight="1" x14ac:dyDescent="0.25">
      <c r="A51" s="303">
        <v>44</v>
      </c>
      <c r="B51" s="277"/>
      <c r="C51" s="226"/>
      <c r="D51" s="226"/>
      <c r="E51" s="226"/>
      <c r="F51" s="297"/>
      <c r="G51" s="278"/>
    </row>
    <row r="52" spans="1:7" ht="35.1" hidden="1" customHeight="1" x14ac:dyDescent="0.25">
      <c r="A52" s="303">
        <v>45</v>
      </c>
      <c r="B52" s="277"/>
      <c r="C52" s="226"/>
      <c r="D52" s="226"/>
      <c r="E52" s="226"/>
      <c r="F52" s="297"/>
      <c r="G52" s="278"/>
    </row>
    <row r="53" spans="1:7" ht="35.1" hidden="1" customHeight="1" x14ac:dyDescent="0.25">
      <c r="A53" s="303">
        <v>46</v>
      </c>
      <c r="B53" s="277"/>
      <c r="C53" s="226"/>
      <c r="D53" s="226"/>
      <c r="E53" s="226"/>
      <c r="F53" s="294"/>
      <c r="G53" s="278"/>
    </row>
    <row r="54" spans="1:7" ht="35.1" hidden="1" customHeight="1" x14ac:dyDescent="0.25">
      <c r="A54" s="303">
        <v>47</v>
      </c>
      <c r="B54" s="277"/>
      <c r="C54" s="226"/>
      <c r="D54" s="226"/>
      <c r="E54" s="226"/>
      <c r="F54" s="294"/>
      <c r="G54" s="278"/>
    </row>
    <row r="55" spans="1:7" ht="35.1" hidden="1" customHeight="1" x14ac:dyDescent="0.25">
      <c r="A55" s="303">
        <v>48</v>
      </c>
      <c r="B55" s="277"/>
      <c r="C55" s="226"/>
      <c r="D55" s="226"/>
      <c r="E55" s="226"/>
      <c r="F55" s="294"/>
      <c r="G55" s="278"/>
    </row>
    <row r="56" spans="1:7" ht="35.1" hidden="1" customHeight="1" x14ac:dyDescent="0.25">
      <c r="A56" s="303">
        <v>49</v>
      </c>
      <c r="B56" s="277"/>
      <c r="C56" s="226"/>
      <c r="D56" s="226"/>
      <c r="E56" s="226"/>
      <c r="F56" s="294"/>
      <c r="G56" s="278"/>
    </row>
    <row r="57" spans="1:7" ht="35.1" hidden="1" customHeight="1" x14ac:dyDescent="0.25">
      <c r="A57" s="303">
        <v>50</v>
      </c>
      <c r="B57" s="277"/>
      <c r="C57" s="226"/>
      <c r="D57" s="226"/>
      <c r="E57" s="226"/>
      <c r="F57" s="295"/>
      <c r="G57" s="278"/>
    </row>
    <row r="58" spans="1:7" ht="35.1" hidden="1" customHeight="1" x14ac:dyDescent="0.25">
      <c r="A58" s="303">
        <v>51</v>
      </c>
      <c r="B58" s="277"/>
      <c r="C58" s="226"/>
      <c r="D58" s="226"/>
      <c r="E58" s="226"/>
      <c r="F58" s="262"/>
      <c r="G58" s="278"/>
    </row>
    <row r="59" spans="1:7" ht="35.1" hidden="1" customHeight="1" x14ac:dyDescent="0.25">
      <c r="A59" s="303">
        <v>52</v>
      </c>
      <c r="B59" s="277"/>
      <c r="C59" s="226"/>
      <c r="D59" s="226"/>
      <c r="E59" s="226"/>
      <c r="F59" s="262"/>
      <c r="G59" s="278"/>
    </row>
    <row r="60" spans="1:7" ht="35.1" hidden="1" customHeight="1" x14ac:dyDescent="0.25">
      <c r="A60" s="303">
        <v>53</v>
      </c>
      <c r="B60" s="277"/>
      <c r="C60" s="226"/>
      <c r="D60" s="226"/>
      <c r="E60" s="226"/>
      <c r="F60" s="262"/>
      <c r="G60" s="278"/>
    </row>
    <row r="61" spans="1:7" ht="35.1" hidden="1" customHeight="1" x14ac:dyDescent="0.25">
      <c r="A61" s="303">
        <v>54</v>
      </c>
      <c r="B61" s="277"/>
      <c r="C61" s="226"/>
      <c r="D61" s="226"/>
      <c r="E61" s="226"/>
      <c r="F61" s="262"/>
      <c r="G61" s="278"/>
    </row>
    <row r="62" spans="1:7" ht="35.1" hidden="1" customHeight="1" x14ac:dyDescent="0.25">
      <c r="A62" s="303">
        <v>55</v>
      </c>
      <c r="B62" s="277"/>
      <c r="C62" s="226"/>
      <c r="D62" s="226"/>
      <c r="E62" s="226"/>
      <c r="F62" s="262"/>
      <c r="G62" s="278"/>
    </row>
    <row r="63" spans="1:7" ht="35.1" hidden="1" customHeight="1" x14ac:dyDescent="0.25">
      <c r="A63" s="303">
        <v>56</v>
      </c>
      <c r="B63" s="277"/>
      <c r="C63" s="226"/>
      <c r="D63" s="226"/>
      <c r="E63" s="226"/>
      <c r="F63" s="262"/>
      <c r="G63" s="278"/>
    </row>
    <row r="64" spans="1:7" ht="35.1" hidden="1" customHeight="1" x14ac:dyDescent="0.25">
      <c r="A64" s="303">
        <v>57</v>
      </c>
      <c r="B64" s="277"/>
      <c r="C64" s="226"/>
      <c r="D64" s="226"/>
      <c r="E64" s="226"/>
      <c r="F64" s="262"/>
      <c r="G64" s="278"/>
    </row>
    <row r="65" spans="1:7" ht="35.1" hidden="1" customHeight="1" x14ac:dyDescent="0.25">
      <c r="A65" s="303">
        <v>58</v>
      </c>
      <c r="B65" s="277"/>
      <c r="C65" s="226"/>
      <c r="D65" s="226"/>
      <c r="E65" s="226"/>
      <c r="F65" s="262"/>
      <c r="G65" s="278"/>
    </row>
    <row r="66" spans="1:7" ht="35.1" hidden="1" customHeight="1" x14ac:dyDescent="0.25">
      <c r="A66" s="303">
        <v>59</v>
      </c>
      <c r="B66" s="277"/>
      <c r="C66" s="226"/>
      <c r="D66" s="226"/>
      <c r="E66" s="226"/>
      <c r="F66" s="262"/>
      <c r="G66" s="278"/>
    </row>
    <row r="67" spans="1:7" ht="35.1" hidden="1" customHeight="1" x14ac:dyDescent="0.25">
      <c r="A67" s="303">
        <v>60</v>
      </c>
      <c r="B67" s="277"/>
      <c r="C67" s="226"/>
      <c r="D67" s="226"/>
      <c r="E67" s="226"/>
      <c r="F67" s="262"/>
      <c r="G67" s="278"/>
    </row>
    <row r="68" spans="1:7" ht="15.6" hidden="1" x14ac:dyDescent="0.25">
      <c r="A68" s="303">
        <v>61</v>
      </c>
      <c r="B68" s="277"/>
      <c r="C68" s="226"/>
      <c r="D68" s="226"/>
      <c r="E68" s="226"/>
      <c r="F68" s="293"/>
      <c r="G68" s="278"/>
    </row>
    <row r="69" spans="1:7" ht="15.6" hidden="1" x14ac:dyDescent="0.25">
      <c r="A69" s="303">
        <v>62</v>
      </c>
      <c r="B69" s="277"/>
      <c r="C69" s="226"/>
      <c r="D69" s="226"/>
      <c r="E69" s="226"/>
      <c r="F69" s="293"/>
      <c r="G69" s="278"/>
    </row>
    <row r="70" spans="1:7" ht="15.6" hidden="1" x14ac:dyDescent="0.25">
      <c r="A70" s="303">
        <v>63</v>
      </c>
      <c r="B70" s="277"/>
      <c r="C70" s="226"/>
      <c r="D70" s="226"/>
      <c r="E70" s="226"/>
      <c r="F70" s="293"/>
      <c r="G70" s="278"/>
    </row>
    <row r="71" spans="1:7" ht="15.6" hidden="1" x14ac:dyDescent="0.25">
      <c r="A71" s="303"/>
      <c r="B71" s="277"/>
      <c r="C71" s="226"/>
      <c r="G71" s="278"/>
    </row>
    <row r="72" spans="1:7" ht="15.6" hidden="1" x14ac:dyDescent="0.25">
      <c r="A72" s="303"/>
      <c r="B72" s="277"/>
      <c r="C72" s="226"/>
      <c r="D72" s="226"/>
      <c r="E72" s="226"/>
      <c r="F72" s="262"/>
      <c r="G72" s="278"/>
    </row>
    <row r="73" spans="1:7" ht="15.6" hidden="1" x14ac:dyDescent="0.25">
      <c r="A73" s="303"/>
      <c r="B73" s="277"/>
      <c r="C73" s="226"/>
      <c r="D73" s="226"/>
      <c r="E73" s="226"/>
      <c r="F73" s="296"/>
      <c r="G73" s="278"/>
    </row>
    <row r="74" spans="1:7" ht="15.6" hidden="1" x14ac:dyDescent="0.25">
      <c r="A74" s="303"/>
      <c r="B74" s="277"/>
      <c r="C74" s="226"/>
      <c r="D74" s="226"/>
      <c r="E74" s="226"/>
      <c r="F74" s="262"/>
      <c r="G74" s="278"/>
    </row>
    <row r="75" spans="1:7" ht="15.6" hidden="1" x14ac:dyDescent="0.25">
      <c r="A75" s="303"/>
      <c r="B75" s="277"/>
      <c r="C75" s="226"/>
      <c r="D75" s="226"/>
      <c r="E75" s="226"/>
      <c r="F75" s="262"/>
      <c r="G75" s="278"/>
    </row>
    <row r="76" spans="1:7" ht="15.6" hidden="1" x14ac:dyDescent="0.25">
      <c r="A76" s="303"/>
      <c r="B76" s="277"/>
      <c r="C76" s="226"/>
      <c r="D76" s="226"/>
      <c r="E76" s="226"/>
      <c r="F76" s="262"/>
      <c r="G76" s="278"/>
    </row>
    <row r="77" spans="1:7" ht="15.6" hidden="1" x14ac:dyDescent="0.25">
      <c r="A77" s="303"/>
      <c r="B77" s="277"/>
      <c r="C77" s="226"/>
      <c r="D77" s="226"/>
      <c r="E77" s="226"/>
      <c r="F77" s="293"/>
      <c r="G77" s="278"/>
    </row>
    <row r="78" spans="1:7" ht="15.6" hidden="1" x14ac:dyDescent="0.25">
      <c r="A78" s="303"/>
      <c r="B78" s="277"/>
      <c r="C78" s="226"/>
      <c r="D78" s="226"/>
      <c r="E78" s="226"/>
      <c r="F78" s="298"/>
      <c r="G78" s="278"/>
    </row>
    <row r="79" spans="1:7" ht="15.6" hidden="1" x14ac:dyDescent="0.25">
      <c r="A79" s="303"/>
      <c r="B79" s="277"/>
      <c r="C79" s="226"/>
      <c r="D79" s="226"/>
      <c r="E79" s="226"/>
      <c r="F79" s="299"/>
      <c r="G79" s="278"/>
    </row>
    <row r="80" spans="1:7" ht="15.6" hidden="1" x14ac:dyDescent="0.25">
      <c r="A80" s="303"/>
      <c r="B80" s="277"/>
      <c r="C80" s="226"/>
      <c r="D80" s="226"/>
      <c r="E80" s="226"/>
      <c r="F80" s="299"/>
      <c r="G80" s="278"/>
    </row>
    <row r="81" spans="1:7" ht="15.6" hidden="1" x14ac:dyDescent="0.25">
      <c r="A81" s="303"/>
      <c r="B81" s="277"/>
      <c r="C81" s="226"/>
      <c r="D81" s="226"/>
      <c r="E81" s="226"/>
      <c r="F81" s="299"/>
      <c r="G81" s="278"/>
    </row>
    <row r="82" spans="1:7" ht="15.6" hidden="1" x14ac:dyDescent="0.25">
      <c r="A82" s="303"/>
      <c r="B82" s="277"/>
      <c r="C82" s="226"/>
      <c r="D82" s="226"/>
      <c r="E82" s="226"/>
      <c r="F82" s="294"/>
      <c r="G82" s="278"/>
    </row>
    <row r="83" spans="1:7" ht="15.6" hidden="1" x14ac:dyDescent="0.25">
      <c r="A83" s="303"/>
      <c r="B83" s="277"/>
      <c r="C83" s="226"/>
      <c r="D83" s="226"/>
      <c r="E83" s="226"/>
      <c r="F83" s="294"/>
      <c r="G83" s="278"/>
    </row>
    <row r="84" spans="1:7" ht="15.6" hidden="1" x14ac:dyDescent="0.25">
      <c r="A84" s="303"/>
      <c r="B84" s="277"/>
      <c r="C84" s="226"/>
      <c r="D84" s="226"/>
      <c r="E84" s="226"/>
      <c r="F84" s="295"/>
      <c r="G84" s="278"/>
    </row>
    <row r="85" spans="1:7" ht="15.6" hidden="1" x14ac:dyDescent="0.25">
      <c r="A85" s="303"/>
      <c r="B85" s="277"/>
      <c r="C85" s="226"/>
      <c r="D85" s="226"/>
      <c r="E85" s="226"/>
      <c r="F85" s="262"/>
      <c r="G85" s="278"/>
    </row>
    <row r="86" spans="1:7" ht="15.6" hidden="1" x14ac:dyDescent="0.25">
      <c r="A86" s="303"/>
      <c r="B86" s="277"/>
      <c r="C86" s="226"/>
      <c r="D86" s="226"/>
      <c r="E86" s="226"/>
      <c r="F86" s="294"/>
      <c r="G86" s="278"/>
    </row>
    <row r="87" spans="1:7" ht="15.6" hidden="1" x14ac:dyDescent="0.25">
      <c r="A87" s="303">
        <v>80</v>
      </c>
      <c r="B87" s="264"/>
      <c r="C87" s="226"/>
      <c r="D87" s="226"/>
      <c r="E87" s="226"/>
      <c r="F87" s="262"/>
      <c r="G87" s="278"/>
    </row>
    <row r="88" spans="1:7" ht="15.6" hidden="1" x14ac:dyDescent="0.25">
      <c r="A88" s="303">
        <v>81</v>
      </c>
      <c r="B88" s="264"/>
      <c r="C88" s="226"/>
      <c r="D88" s="226"/>
      <c r="E88" s="226"/>
      <c r="F88" s="262"/>
      <c r="G88" s="278"/>
    </row>
    <row r="89" spans="1:7" ht="15.6" hidden="1" x14ac:dyDescent="0.25">
      <c r="A89" s="303">
        <v>82</v>
      </c>
      <c r="B89" s="264"/>
      <c r="C89" s="226"/>
      <c r="D89" s="226"/>
      <c r="E89" s="226"/>
      <c r="F89" s="262"/>
      <c r="G89" s="278"/>
    </row>
    <row r="90" spans="1:7" ht="15.6" hidden="1" x14ac:dyDescent="0.25">
      <c r="A90" s="303">
        <v>80</v>
      </c>
      <c r="B90" s="264"/>
      <c r="C90" s="226"/>
      <c r="D90" s="226"/>
      <c r="E90" s="226"/>
    </row>
    <row r="91" spans="1:7" ht="15.6" hidden="1" x14ac:dyDescent="0.25">
      <c r="A91" s="303">
        <v>81</v>
      </c>
      <c r="B91" s="264"/>
      <c r="C91" s="226"/>
      <c r="D91" s="226"/>
      <c r="E91" s="226"/>
    </row>
    <row r="92" spans="1:7" ht="15.6" hidden="1" x14ac:dyDescent="0.25">
      <c r="A92" s="303">
        <v>82</v>
      </c>
      <c r="B92" s="264"/>
      <c r="C92" s="226"/>
      <c r="D92" s="226"/>
      <c r="E92" s="226"/>
    </row>
    <row r="93" spans="1:7" ht="15.6" hidden="1" x14ac:dyDescent="0.25">
      <c r="A93" s="303">
        <v>83</v>
      </c>
      <c r="B93" s="264"/>
      <c r="C93" s="226"/>
      <c r="D93" s="226"/>
      <c r="E93" s="226"/>
    </row>
  </sheetData>
  <sheetProtection formatCells="0" formatColumns="0" formatRows="0" insertRows="0" deleteRows="0" autoFilter="0" pivotTables="0"/>
  <autoFilter ref="A7:G7" xr:uid="{B1FB2255-3BBE-445F-8615-76E1B5D01565}"/>
  <mergeCells count="5">
    <mergeCell ref="A2:F2"/>
    <mergeCell ref="A5:B5"/>
    <mergeCell ref="A4:B4"/>
    <mergeCell ref="A3:B3"/>
    <mergeCell ref="A6:B6"/>
  </mergeCells>
  <dataValidations count="2">
    <dataValidation type="list" allowBlank="1" showInputMessage="1" showErrorMessage="1" sqref="E5" xr:uid="{AC8807A6-1162-4031-8612-8328752DBC68}">
      <formula1>"DIRECCIÓN DE PATRIMONIO Y MEMORIA, GRUPO DE INFRAESTRUCTURA CULTURAL, DIRECCIÓN ADMINISTRATIVA Y FINANCIERA"</formula1>
    </dataValidation>
    <dataValidation type="list" allowBlank="1" showInputMessage="1" showErrorMessage="1" sqref="E3" xr:uid="{F088C523-78CD-41CB-B61C-E88CF9CB0F97}">
      <formula1>"LICITACIÓN PÚBLICA, LICITACIÓN PÚBLICA DE OBRA,SELECCIÓN ABREVIADA DE MENOR CUANTÍA,MÍNIMA CUANTÍA"</formula1>
    </dataValidation>
  </dataValidations>
  <pageMargins left="0.70866141732283472" right="0.70866141732283472" top="0.74803149606299213" bottom="0.74803149606299213" header="0.31496062992125984" footer="0.31496062992125984"/>
  <pageSetup paperSize="9" scale="52" fitToHeight="0"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F432783F-8826-44FC-BF75-A9F3BF82AF0A}">
          <x14:formula1>
            <xm:f>Hoja1!$C$2:$C$6</xm:f>
          </x14:formula1>
          <xm:sqref>C7 C41:C42 C87:C1048576 C49 C56:C57 C76 C68:C69 C71 C66</xm:sqref>
        </x14:dataValidation>
        <x14:dataValidation type="list" allowBlank="1" showInputMessage="1" showErrorMessage="1" xr:uid="{67BA3D41-DB83-4A3B-B49E-3AD13B3A26E6}">
          <x14:formula1>
            <xm:f>'hoja de datos'!$C$4:$C$7</xm:f>
          </x14:formula1>
          <xm:sqref>C77 C44 C37 C27:C28</xm:sqref>
        </x14:dataValidation>
        <x14:dataValidation type="list" allowBlank="1" showInputMessage="1" showErrorMessage="1" xr:uid="{27C0FE0D-0746-4904-81FB-2C3B966522E8}">
          <x14:formula1>
            <xm:f>'hoja de datos'!$C$3:$C$7</xm:f>
          </x14:formula1>
          <xm:sqref>C70 C72:C75 C24:C26 C78:C86 C29:C36 C38:C40 C43 C45:C48 C50:C55 C58:C65 C67</xm:sqref>
        </x14:dataValidation>
        <x14:dataValidation type="list" allowBlank="1" showInputMessage="1" showErrorMessage="1" xr:uid="{BE8AD12C-13C4-44E1-9FFA-C179C50A49F7}">
          <x14:formula1>
            <xm:f>'presupuestos lotes'!$A$9:$A$11</xm:f>
          </x14:formula1>
          <xm:sqref>G1:G2 G8:G1048576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08CCD-9342-4CEC-83F5-8010DF47C912}">
  <sheetPr codeName="Hoja3"/>
  <dimension ref="B1:O30"/>
  <sheetViews>
    <sheetView zoomScale="70" zoomScaleNormal="70" workbookViewId="0">
      <selection activeCell="O1" sqref="O1:O4"/>
    </sheetView>
  </sheetViews>
  <sheetFormatPr baseColWidth="10" defaultColWidth="11.44140625" defaultRowHeight="13.2" x14ac:dyDescent="0.25"/>
  <cols>
    <col min="2" max="2" width="45" style="97" customWidth="1"/>
    <col min="3" max="3" width="37.88671875" customWidth="1"/>
    <col min="6" max="6" width="47.44140625" style="97" customWidth="1"/>
    <col min="8" max="8" width="21.44140625" customWidth="1"/>
    <col min="9" max="9" width="17.44140625" customWidth="1"/>
    <col min="10" max="10" width="16.6640625" hidden="1" customWidth="1"/>
    <col min="12" max="12" width="25.6640625" style="102" customWidth="1"/>
    <col min="13" max="13" width="21.88671875" style="102" customWidth="1"/>
  </cols>
  <sheetData>
    <row r="1" spans="2:15" ht="52.8" x14ac:dyDescent="0.25">
      <c r="B1" s="96" t="s">
        <v>146</v>
      </c>
      <c r="F1" s="98" t="s">
        <v>147</v>
      </c>
      <c r="H1" s="103" t="s">
        <v>148</v>
      </c>
      <c r="J1" s="89" t="s">
        <v>149</v>
      </c>
      <c r="L1" s="102" t="str">
        <f>J1</f>
        <v>ALEXANDER OSPINA GARCÍA</v>
      </c>
      <c r="M1" s="101" t="s">
        <v>150</v>
      </c>
      <c r="O1" s="106" t="s">
        <v>151</v>
      </c>
    </row>
    <row r="2" spans="2:15" ht="53.4" x14ac:dyDescent="0.3">
      <c r="B2" s="96" t="s">
        <v>152</v>
      </c>
      <c r="C2" s="89" t="s">
        <v>153</v>
      </c>
      <c r="F2" s="98" t="s">
        <v>154</v>
      </c>
      <c r="H2" s="103" t="s">
        <v>155</v>
      </c>
      <c r="J2" s="105" t="s">
        <v>156</v>
      </c>
      <c r="L2" s="102" t="str">
        <f>UPPER(J2)</f>
        <v>EXCINJAHUER LAVERDE TIJARO</v>
      </c>
      <c r="M2" s="101" t="s">
        <v>150</v>
      </c>
      <c r="O2" s="106" t="s">
        <v>157</v>
      </c>
    </row>
    <row r="3" spans="2:15" ht="52.8" x14ac:dyDescent="0.25">
      <c r="C3" s="89" t="s">
        <v>158</v>
      </c>
      <c r="F3" s="98" t="s">
        <v>159</v>
      </c>
      <c r="H3" s="103" t="s">
        <v>160</v>
      </c>
      <c r="L3" s="101" t="s">
        <v>161</v>
      </c>
      <c r="M3" s="101" t="s">
        <v>150</v>
      </c>
      <c r="O3" s="106" t="s">
        <v>162</v>
      </c>
    </row>
    <row r="4" spans="2:15" ht="52.8" x14ac:dyDescent="0.25">
      <c r="C4" s="89" t="s">
        <v>163</v>
      </c>
      <c r="F4" s="100" t="s">
        <v>164</v>
      </c>
      <c r="H4" s="103" t="s">
        <v>165</v>
      </c>
      <c r="L4" s="101" t="s">
        <v>166</v>
      </c>
      <c r="M4" s="101" t="s">
        <v>150</v>
      </c>
      <c r="O4" s="107" t="s">
        <v>167</v>
      </c>
    </row>
    <row r="5" spans="2:15" ht="66" x14ac:dyDescent="0.25">
      <c r="C5" s="89" t="s">
        <v>89</v>
      </c>
      <c r="F5" s="100" t="s">
        <v>168</v>
      </c>
      <c r="H5" s="103" t="s">
        <v>169</v>
      </c>
      <c r="L5" s="101" t="s">
        <v>170</v>
      </c>
      <c r="M5" s="101" t="s">
        <v>171</v>
      </c>
    </row>
    <row r="6" spans="2:15" ht="66" x14ac:dyDescent="0.25">
      <c r="C6" s="89" t="s">
        <v>172</v>
      </c>
      <c r="F6" s="100" t="s">
        <v>173</v>
      </c>
      <c r="H6" s="103" t="s">
        <v>174</v>
      </c>
      <c r="L6" s="101" t="s">
        <v>175</v>
      </c>
      <c r="M6" s="101" t="s">
        <v>176</v>
      </c>
    </row>
    <row r="7" spans="2:15" ht="39.6" x14ac:dyDescent="0.25">
      <c r="F7" s="100" t="s">
        <v>177</v>
      </c>
      <c r="H7" s="103" t="s">
        <v>178</v>
      </c>
      <c r="L7" s="101" t="s">
        <v>179</v>
      </c>
      <c r="M7" s="101" t="s">
        <v>150</v>
      </c>
    </row>
    <row r="8" spans="2:15" ht="52.8" x14ac:dyDescent="0.25">
      <c r="F8" s="100" t="s">
        <v>180</v>
      </c>
      <c r="H8" s="103" t="s">
        <v>181</v>
      </c>
      <c r="L8" s="101" t="s">
        <v>182</v>
      </c>
      <c r="M8" s="101" t="s">
        <v>150</v>
      </c>
    </row>
    <row r="9" spans="2:15" ht="26.4" x14ac:dyDescent="0.25">
      <c r="F9" s="100" t="s">
        <v>183</v>
      </c>
      <c r="H9" s="103" t="s">
        <v>184</v>
      </c>
    </row>
    <row r="10" spans="2:15" ht="52.8" x14ac:dyDescent="0.25">
      <c r="F10" s="100" t="s">
        <v>185</v>
      </c>
      <c r="H10" s="103" t="s">
        <v>186</v>
      </c>
    </row>
    <row r="11" spans="2:15" ht="52.8" x14ac:dyDescent="0.25">
      <c r="F11" s="100" t="s">
        <v>187</v>
      </c>
      <c r="H11" s="103" t="s">
        <v>188</v>
      </c>
    </row>
    <row r="12" spans="2:15" ht="92.4" x14ac:dyDescent="0.25">
      <c r="F12" s="100" t="s">
        <v>189</v>
      </c>
      <c r="H12" s="103" t="s">
        <v>190</v>
      </c>
    </row>
    <row r="13" spans="2:15" ht="79.2" x14ac:dyDescent="0.25">
      <c r="F13" s="100" t="s">
        <v>191</v>
      </c>
      <c r="H13" s="103" t="s">
        <v>192</v>
      </c>
    </row>
    <row r="14" spans="2:15" ht="39.6" x14ac:dyDescent="0.25">
      <c r="F14" s="100" t="s">
        <v>193</v>
      </c>
      <c r="H14" s="103" t="s">
        <v>194</v>
      </c>
    </row>
    <row r="15" spans="2:15" ht="39.6" x14ac:dyDescent="0.25">
      <c r="F15" s="100" t="s">
        <v>195</v>
      </c>
      <c r="H15" s="103" t="s">
        <v>196</v>
      </c>
    </row>
    <row r="16" spans="2:15" ht="92.4" x14ac:dyDescent="0.25">
      <c r="F16" s="100" t="s">
        <v>197</v>
      </c>
      <c r="H16" s="103" t="s">
        <v>198</v>
      </c>
    </row>
    <row r="17" spans="6:8" ht="39.6" x14ac:dyDescent="0.25">
      <c r="F17" s="100" t="s">
        <v>199</v>
      </c>
      <c r="H17" s="103" t="s">
        <v>200</v>
      </c>
    </row>
    <row r="18" spans="6:8" ht="26.4" x14ac:dyDescent="0.25">
      <c r="F18" s="98" t="s">
        <v>201</v>
      </c>
      <c r="H18" s="103" t="s">
        <v>202</v>
      </c>
    </row>
    <row r="19" spans="6:8" ht="52.8" x14ac:dyDescent="0.25">
      <c r="F19" s="100" t="s">
        <v>203</v>
      </c>
      <c r="H19" s="103" t="s">
        <v>204</v>
      </c>
    </row>
    <row r="20" spans="6:8" ht="66" x14ac:dyDescent="0.25">
      <c r="F20" s="100" t="s">
        <v>205</v>
      </c>
      <c r="H20" s="103" t="s">
        <v>206</v>
      </c>
    </row>
    <row r="21" spans="6:8" ht="39.6" x14ac:dyDescent="0.25">
      <c r="F21" s="100" t="s">
        <v>207</v>
      </c>
      <c r="H21" s="103" t="s">
        <v>208</v>
      </c>
    </row>
    <row r="22" spans="6:8" ht="39.6" x14ac:dyDescent="0.25">
      <c r="F22" s="100" t="s">
        <v>209</v>
      </c>
      <c r="H22" s="103" t="s">
        <v>210</v>
      </c>
    </row>
    <row r="23" spans="6:8" ht="39.6" x14ac:dyDescent="0.25">
      <c r="F23" s="100" t="s">
        <v>211</v>
      </c>
      <c r="H23" s="103" t="s">
        <v>212</v>
      </c>
    </row>
    <row r="24" spans="6:8" ht="52.8" x14ac:dyDescent="0.25">
      <c r="F24" s="100" t="s">
        <v>213</v>
      </c>
      <c r="H24" s="103" t="s">
        <v>214</v>
      </c>
    </row>
    <row r="25" spans="6:8" ht="26.4" x14ac:dyDescent="0.25">
      <c r="F25" s="100" t="s">
        <v>215</v>
      </c>
      <c r="H25" s="103" t="s">
        <v>216</v>
      </c>
    </row>
    <row r="26" spans="6:8" ht="105.6" x14ac:dyDescent="0.25">
      <c r="F26" s="100" t="s">
        <v>217</v>
      </c>
      <c r="H26" s="103" t="s">
        <v>218</v>
      </c>
    </row>
    <row r="27" spans="6:8" ht="26.4" x14ac:dyDescent="0.25">
      <c r="F27" s="100" t="s">
        <v>219</v>
      </c>
      <c r="H27" s="103" t="s">
        <v>220</v>
      </c>
    </row>
    <row r="28" spans="6:8" ht="15" customHeight="1" x14ac:dyDescent="0.25"/>
    <row r="29" spans="6:8" ht="15" customHeight="1" x14ac:dyDescent="0.25"/>
    <row r="30" spans="6:8" ht="15" customHeight="1" x14ac:dyDescent="0.25"/>
  </sheetData>
  <hyperlinks>
    <hyperlink ref="B1" r:id="rId1" display="https://www.colombiacompra.gov.co/content/04-documentos-tipo-de-licitacion-de-obra-publica-para-proyectos-de-infraestructura-social" xr:uid="{B0D19398-68AD-49DB-AA9F-6E8BABCE35EF}"/>
    <hyperlink ref="B2" r:id="rId2" display="https://www.colombiacompra.gov.co/content/07-documento-tipo-de-concurso-de-meritos-para-contratar-la-interventoria-de-obras-publicas" xr:uid="{39187857-E283-411D-8B9C-8F63A1A01E0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9D8CA-FDB3-4ADB-9DFC-707DB1E6271A}">
  <sheetPr codeName="Hoja6"/>
  <dimension ref="B1:U31"/>
  <sheetViews>
    <sheetView topLeftCell="I1" zoomScale="70" zoomScaleNormal="70" workbookViewId="0">
      <selection activeCell="L2" sqref="L2"/>
    </sheetView>
  </sheetViews>
  <sheetFormatPr baseColWidth="10" defaultColWidth="11.44140625" defaultRowHeight="13.2" x14ac:dyDescent="0.25"/>
  <cols>
    <col min="1" max="1" width="11.44140625" style="112"/>
    <col min="2" max="2" width="45" style="132" customWidth="1"/>
    <col min="3" max="3" width="37.88671875" style="112" customWidth="1"/>
    <col min="4" max="5" width="11.44140625" style="112"/>
    <col min="6" max="6" width="47.44140625" style="137" customWidth="1"/>
    <col min="7" max="7" width="11.44140625" style="112"/>
    <col min="8" max="8" width="21.44140625" style="112" customWidth="1"/>
    <col min="9" max="9" width="17.44140625" style="112" customWidth="1"/>
    <col min="10" max="10" width="16.6640625" style="112" hidden="1" customWidth="1"/>
    <col min="11" max="11" width="11.44140625" style="112"/>
    <col min="12" max="12" width="25.6640625" style="134" customWidth="1"/>
    <col min="13" max="13" width="21.88671875" style="134" customWidth="1"/>
    <col min="14" max="16" width="11.44140625" style="112"/>
    <col min="17" max="17" width="11.44140625" style="132"/>
    <col min="18" max="18" width="19" style="112" customWidth="1"/>
    <col min="19" max="19" width="22.109375" style="112" customWidth="1"/>
    <col min="20" max="16384" width="11.44140625" style="112"/>
  </cols>
  <sheetData>
    <row r="1" spans="2:21" ht="27" customHeight="1" x14ac:dyDescent="0.25">
      <c r="R1" s="164"/>
      <c r="S1" s="164"/>
    </row>
    <row r="2" spans="2:21" ht="54.75" customHeight="1" x14ac:dyDescent="0.55000000000000004">
      <c r="B2" s="96" t="s">
        <v>146</v>
      </c>
      <c r="F2" s="137" t="s">
        <v>221</v>
      </c>
      <c r="H2" s="133" t="s">
        <v>148</v>
      </c>
      <c r="J2" s="112" t="s">
        <v>149</v>
      </c>
      <c r="L2" s="134" t="s">
        <v>161</v>
      </c>
      <c r="M2" s="134" t="s">
        <v>150</v>
      </c>
      <c r="O2" s="135" t="s">
        <v>151</v>
      </c>
      <c r="Q2" s="98" t="s">
        <v>146</v>
      </c>
      <c r="S2" s="112" t="s">
        <v>222</v>
      </c>
      <c r="U2" s="342" t="s">
        <v>223</v>
      </c>
    </row>
    <row r="3" spans="2:21" ht="122.4" x14ac:dyDescent="0.55000000000000004">
      <c r="B3" s="96" t="s">
        <v>152</v>
      </c>
      <c r="C3" s="112" t="s">
        <v>153</v>
      </c>
      <c r="F3" s="137" t="s">
        <v>224</v>
      </c>
      <c r="H3" s="133" t="s">
        <v>155</v>
      </c>
      <c r="J3" s="136" t="s">
        <v>156</v>
      </c>
      <c r="L3" s="134" t="s">
        <v>182</v>
      </c>
      <c r="M3" s="134" t="s">
        <v>150</v>
      </c>
      <c r="O3" s="135" t="s">
        <v>157</v>
      </c>
      <c r="Q3" s="98" t="s">
        <v>225</v>
      </c>
      <c r="S3" s="112" t="s">
        <v>226</v>
      </c>
      <c r="T3" s="340" t="s">
        <v>227</v>
      </c>
      <c r="U3" s="342" t="s">
        <v>228</v>
      </c>
    </row>
    <row r="4" spans="2:21" ht="52.8" x14ac:dyDescent="0.25">
      <c r="C4" s="112" t="s">
        <v>158</v>
      </c>
      <c r="F4" s="221" t="s">
        <v>229</v>
      </c>
      <c r="H4" s="133" t="s">
        <v>160</v>
      </c>
      <c r="L4" s="134" t="s">
        <v>175</v>
      </c>
      <c r="M4" s="134" t="s">
        <v>150</v>
      </c>
      <c r="O4" s="135" t="s">
        <v>162</v>
      </c>
      <c r="S4" s="112" t="s">
        <v>74</v>
      </c>
      <c r="T4" s="112" t="s">
        <v>230</v>
      </c>
      <c r="U4" s="112" t="s">
        <v>231</v>
      </c>
    </row>
    <row r="5" spans="2:21" ht="84" customHeight="1" x14ac:dyDescent="0.25">
      <c r="C5" s="112" t="s">
        <v>163</v>
      </c>
      <c r="F5" s="222" t="s">
        <v>232</v>
      </c>
      <c r="H5" s="133" t="s">
        <v>165</v>
      </c>
      <c r="L5" s="134" t="s">
        <v>166</v>
      </c>
      <c r="M5" s="134" t="s">
        <v>150</v>
      </c>
      <c r="O5" s="138" t="s">
        <v>167</v>
      </c>
      <c r="S5" s="112" t="s">
        <v>233</v>
      </c>
      <c r="T5" s="112" t="s">
        <v>234</v>
      </c>
    </row>
    <row r="6" spans="2:21" ht="66" x14ac:dyDescent="0.25">
      <c r="C6" s="112" t="s">
        <v>89</v>
      </c>
      <c r="F6" s="137" t="s">
        <v>235</v>
      </c>
      <c r="H6" s="133" t="s">
        <v>169</v>
      </c>
      <c r="L6" s="134" t="s">
        <v>161</v>
      </c>
      <c r="M6" s="134" t="s">
        <v>150</v>
      </c>
    </row>
    <row r="7" spans="2:21" ht="52.8" x14ac:dyDescent="0.25">
      <c r="C7" s="112" t="s">
        <v>172</v>
      </c>
      <c r="F7" s="137" t="s">
        <v>236</v>
      </c>
      <c r="H7" s="133" t="s">
        <v>174</v>
      </c>
      <c r="L7" s="134" t="s">
        <v>237</v>
      </c>
      <c r="M7" s="134" t="s">
        <v>150</v>
      </c>
    </row>
    <row r="8" spans="2:21" ht="39.6" x14ac:dyDescent="0.25">
      <c r="F8" s="137" t="s">
        <v>238</v>
      </c>
      <c r="H8" s="133" t="s">
        <v>178</v>
      </c>
      <c r="L8" s="134" t="s">
        <v>170</v>
      </c>
      <c r="M8" s="134" t="s">
        <v>239</v>
      </c>
    </row>
    <row r="9" spans="2:21" ht="52.8" x14ac:dyDescent="0.25">
      <c r="F9" s="137" t="s">
        <v>240</v>
      </c>
      <c r="H9" s="133" t="s">
        <v>181</v>
      </c>
      <c r="L9" s="134" t="s">
        <v>179</v>
      </c>
      <c r="M9" s="134" t="s">
        <v>150</v>
      </c>
    </row>
    <row r="10" spans="2:21" ht="55.5" customHeight="1" x14ac:dyDescent="0.25">
      <c r="F10" s="137" t="s">
        <v>241</v>
      </c>
      <c r="H10" s="133" t="s">
        <v>184</v>
      </c>
      <c r="L10" s="134" t="s">
        <v>242</v>
      </c>
      <c r="M10" s="134" t="s">
        <v>150</v>
      </c>
    </row>
    <row r="11" spans="2:21" ht="52.8" x14ac:dyDescent="0.25">
      <c r="F11" s="137" t="s">
        <v>243</v>
      </c>
      <c r="H11" s="133" t="s">
        <v>186</v>
      </c>
      <c r="L11" s="134" t="s">
        <v>244</v>
      </c>
      <c r="M11" s="134" t="s">
        <v>150</v>
      </c>
    </row>
    <row r="12" spans="2:21" ht="66" x14ac:dyDescent="0.25">
      <c r="F12" s="137" t="s">
        <v>245</v>
      </c>
      <c r="H12" s="133" t="s">
        <v>188</v>
      </c>
      <c r="L12" s="134" t="s">
        <v>246</v>
      </c>
      <c r="M12" s="134" t="s">
        <v>150</v>
      </c>
    </row>
    <row r="13" spans="2:21" ht="92.4" x14ac:dyDescent="0.25">
      <c r="F13" s="137" t="s">
        <v>247</v>
      </c>
      <c r="H13" s="133" t="s">
        <v>190</v>
      </c>
      <c r="L13" s="134" t="s">
        <v>248</v>
      </c>
      <c r="M13" s="134" t="s">
        <v>150</v>
      </c>
    </row>
    <row r="14" spans="2:21" ht="76.5" customHeight="1" x14ac:dyDescent="0.25">
      <c r="F14" s="137" t="s">
        <v>249</v>
      </c>
      <c r="H14" s="133" t="s">
        <v>192</v>
      </c>
    </row>
    <row r="15" spans="2:21" ht="39.6" x14ac:dyDescent="0.25">
      <c r="F15" s="137" t="s">
        <v>250</v>
      </c>
      <c r="H15" s="133" t="s">
        <v>194</v>
      </c>
    </row>
    <row r="16" spans="2:21" ht="39.6" x14ac:dyDescent="0.25">
      <c r="F16" s="137" t="s">
        <v>251</v>
      </c>
      <c r="H16" s="133" t="s">
        <v>196</v>
      </c>
    </row>
    <row r="17" spans="6:8" ht="52.8" x14ac:dyDescent="0.25">
      <c r="F17" s="137" t="s">
        <v>252</v>
      </c>
      <c r="H17" s="133" t="s">
        <v>198</v>
      </c>
    </row>
    <row r="18" spans="6:8" ht="71.25" customHeight="1" x14ac:dyDescent="0.25">
      <c r="F18" s="137" t="s">
        <v>253</v>
      </c>
      <c r="H18" s="133" t="s">
        <v>200</v>
      </c>
    </row>
    <row r="19" spans="6:8" ht="38.25" customHeight="1" x14ac:dyDescent="0.25">
      <c r="F19" s="137" t="s">
        <v>254</v>
      </c>
      <c r="H19" s="133" t="s">
        <v>202</v>
      </c>
    </row>
    <row r="20" spans="6:8" ht="52.8" x14ac:dyDescent="0.25">
      <c r="F20" s="137" t="s">
        <v>255</v>
      </c>
      <c r="H20" s="133" t="s">
        <v>204</v>
      </c>
    </row>
    <row r="21" spans="6:8" ht="63" customHeight="1" x14ac:dyDescent="0.25">
      <c r="F21" s="137" t="s">
        <v>256</v>
      </c>
      <c r="H21" s="133" t="s">
        <v>206</v>
      </c>
    </row>
    <row r="22" spans="6:8" ht="96" customHeight="1" x14ac:dyDescent="0.25">
      <c r="F22" s="137" t="s">
        <v>257</v>
      </c>
      <c r="H22" s="133" t="s">
        <v>208</v>
      </c>
    </row>
    <row r="23" spans="6:8" ht="39.6" x14ac:dyDescent="0.25">
      <c r="F23" s="137" t="s">
        <v>258</v>
      </c>
      <c r="H23" s="133" t="s">
        <v>210</v>
      </c>
    </row>
    <row r="24" spans="6:8" ht="39.6" x14ac:dyDescent="0.25">
      <c r="F24" s="137" t="s">
        <v>259</v>
      </c>
      <c r="H24" s="133" t="s">
        <v>212</v>
      </c>
    </row>
    <row r="25" spans="6:8" ht="52.8" x14ac:dyDescent="0.25">
      <c r="F25" s="137" t="s">
        <v>260</v>
      </c>
      <c r="H25" s="133" t="s">
        <v>214</v>
      </c>
    </row>
    <row r="26" spans="6:8" ht="26.4" x14ac:dyDescent="0.25">
      <c r="F26" s="221" t="s">
        <v>261</v>
      </c>
      <c r="H26" s="133" t="s">
        <v>216</v>
      </c>
    </row>
    <row r="27" spans="6:8" ht="105.6" x14ac:dyDescent="0.25">
      <c r="F27" s="221" t="s">
        <v>262</v>
      </c>
      <c r="H27" s="133" t="s">
        <v>218</v>
      </c>
    </row>
    <row r="28" spans="6:8" ht="79.2" x14ac:dyDescent="0.25">
      <c r="F28" s="137" t="s">
        <v>263</v>
      </c>
      <c r="H28" s="133" t="s">
        <v>220</v>
      </c>
    </row>
    <row r="29" spans="6:8" ht="87.75" customHeight="1" x14ac:dyDescent="0.25">
      <c r="F29" s="137" t="s">
        <v>264</v>
      </c>
    </row>
    <row r="30" spans="6:8" ht="15" customHeight="1" x14ac:dyDescent="0.25"/>
    <row r="31" spans="6:8" ht="15" customHeight="1" x14ac:dyDescent="0.25"/>
  </sheetData>
  <sortState xmlns:xlrd2="http://schemas.microsoft.com/office/spreadsheetml/2017/richdata2" ref="L2:L14">
    <sortCondition ref="L2:L14"/>
  </sortState>
  <hyperlinks>
    <hyperlink ref="B2" r:id="rId1" display="https://www.colombiacompra.gov.co/content/04-documentos-tipo-de-licitacion-de-obra-publica-para-proyectos-de-infraestructura-social" xr:uid="{C0FF6E3B-C0E1-4834-8EFB-7B6FE913E630}"/>
    <hyperlink ref="B3" r:id="rId2" display="https://www.colombiacompra.gov.co/content/07-documento-tipo-de-concurso-de-meritos-para-contratar-la-interventoria-de-obras-publicas" xr:uid="{64799949-5734-4BD1-9CB3-5DA43B59DE8F}"/>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8E40E-D58A-4B1E-B51D-108184162788}">
  <sheetPr codeName="Hoja9">
    <pageSetUpPr fitToPage="1"/>
  </sheetPr>
  <dimension ref="A1:AB149"/>
  <sheetViews>
    <sheetView view="pageBreakPreview" topLeftCell="A42" zoomScale="50" zoomScaleNormal="50" zoomScaleSheetLayoutView="50" workbookViewId="0">
      <selection activeCell="A62" sqref="A62"/>
    </sheetView>
  </sheetViews>
  <sheetFormatPr baseColWidth="10" defaultColWidth="11.44140625" defaultRowHeight="16.8" x14ac:dyDescent="0.45"/>
  <cols>
    <col min="1" max="1" width="27.109375" style="227" customWidth="1"/>
    <col min="2" max="2" width="66" style="227" customWidth="1"/>
    <col min="3" max="3" width="19.109375" style="227" customWidth="1"/>
    <col min="4" max="4" width="12" style="227" customWidth="1"/>
    <col min="5" max="5" width="89.88671875" style="227" customWidth="1"/>
    <col min="6" max="6" width="11.44140625" style="227"/>
    <col min="7" max="7" width="12.109375" style="227" customWidth="1"/>
    <col min="8" max="8" width="19.88671875" style="227" hidden="1" customWidth="1"/>
    <col min="9" max="16" width="11.44140625" style="227" hidden="1" customWidth="1"/>
    <col min="17" max="17" width="12.88671875" style="227" customWidth="1"/>
    <col min="18" max="21" width="11.44140625" style="227" hidden="1" customWidth="1"/>
    <col min="22" max="22" width="11.88671875" style="227" customWidth="1"/>
    <col min="23" max="27" width="11.44140625" style="227"/>
    <col min="28" max="28" width="55.44140625" style="227" hidden="1" customWidth="1"/>
    <col min="29" max="256" width="11.44140625" style="227"/>
    <col min="257" max="257" width="15.33203125" style="227" customWidth="1"/>
    <col min="258" max="258" width="50.6640625" style="227" customWidth="1"/>
    <col min="259" max="259" width="19.109375" style="227" customWidth="1"/>
    <col min="260" max="260" width="12" style="227" customWidth="1"/>
    <col min="261" max="261" width="23.44140625" style="227" customWidth="1"/>
    <col min="262" max="262" width="11.44140625" style="227"/>
    <col min="263" max="263" width="12.109375" style="227" customWidth="1"/>
    <col min="264" max="272" width="0" style="227" hidden="1" customWidth="1"/>
    <col min="273" max="273" width="12.88671875" style="227" customWidth="1"/>
    <col min="274" max="277" width="0" style="227" hidden="1" customWidth="1"/>
    <col min="278" max="278" width="11.88671875" style="227" customWidth="1"/>
    <col min="279" max="283" width="11.44140625" style="227"/>
    <col min="284" max="284" width="0" style="227" hidden="1" customWidth="1"/>
    <col min="285" max="512" width="11.44140625" style="227"/>
    <col min="513" max="513" width="15.33203125" style="227" customWidth="1"/>
    <col min="514" max="514" width="50.6640625" style="227" customWidth="1"/>
    <col min="515" max="515" width="19.109375" style="227" customWidth="1"/>
    <col min="516" max="516" width="12" style="227" customWidth="1"/>
    <col min="517" max="517" width="23.44140625" style="227" customWidth="1"/>
    <col min="518" max="518" width="11.44140625" style="227"/>
    <col min="519" max="519" width="12.109375" style="227" customWidth="1"/>
    <col min="520" max="528" width="0" style="227" hidden="1" customWidth="1"/>
    <col min="529" max="529" width="12.88671875" style="227" customWidth="1"/>
    <col min="530" max="533" width="0" style="227" hidden="1" customWidth="1"/>
    <col min="534" max="534" width="11.88671875" style="227" customWidth="1"/>
    <col min="535" max="539" width="11.44140625" style="227"/>
    <col min="540" max="540" width="0" style="227" hidden="1" customWidth="1"/>
    <col min="541" max="768" width="11.44140625" style="227"/>
    <col min="769" max="769" width="15.33203125" style="227" customWidth="1"/>
    <col min="770" max="770" width="50.6640625" style="227" customWidth="1"/>
    <col min="771" max="771" width="19.109375" style="227" customWidth="1"/>
    <col min="772" max="772" width="12" style="227" customWidth="1"/>
    <col min="773" max="773" width="23.44140625" style="227" customWidth="1"/>
    <col min="774" max="774" width="11.44140625" style="227"/>
    <col min="775" max="775" width="12.109375" style="227" customWidth="1"/>
    <col min="776" max="784" width="0" style="227" hidden="1" customWidth="1"/>
    <col min="785" max="785" width="12.88671875" style="227" customWidth="1"/>
    <col min="786" max="789" width="0" style="227" hidden="1" customWidth="1"/>
    <col min="790" max="790" width="11.88671875" style="227" customWidth="1"/>
    <col min="791" max="795" width="11.44140625" style="227"/>
    <col min="796" max="796" width="0" style="227" hidden="1" customWidth="1"/>
    <col min="797" max="1024" width="11.44140625" style="227"/>
    <col min="1025" max="1025" width="15.33203125" style="227" customWidth="1"/>
    <col min="1026" max="1026" width="50.6640625" style="227" customWidth="1"/>
    <col min="1027" max="1027" width="19.109375" style="227" customWidth="1"/>
    <col min="1028" max="1028" width="12" style="227" customWidth="1"/>
    <col min="1029" max="1029" width="23.44140625" style="227" customWidth="1"/>
    <col min="1030" max="1030" width="11.44140625" style="227"/>
    <col min="1031" max="1031" width="12.109375" style="227" customWidth="1"/>
    <col min="1032" max="1040" width="0" style="227" hidden="1" customWidth="1"/>
    <col min="1041" max="1041" width="12.88671875" style="227" customWidth="1"/>
    <col min="1042" max="1045" width="0" style="227" hidden="1" customWidth="1"/>
    <col min="1046" max="1046" width="11.88671875" style="227" customWidth="1"/>
    <col min="1047" max="1051" width="11.44140625" style="227"/>
    <col min="1052" max="1052" width="0" style="227" hidden="1" customWidth="1"/>
    <col min="1053" max="1280" width="11.44140625" style="227"/>
    <col min="1281" max="1281" width="15.33203125" style="227" customWidth="1"/>
    <col min="1282" max="1282" width="50.6640625" style="227" customWidth="1"/>
    <col min="1283" max="1283" width="19.109375" style="227" customWidth="1"/>
    <col min="1284" max="1284" width="12" style="227" customWidth="1"/>
    <col min="1285" max="1285" width="23.44140625" style="227" customWidth="1"/>
    <col min="1286" max="1286" width="11.44140625" style="227"/>
    <col min="1287" max="1287" width="12.109375" style="227" customWidth="1"/>
    <col min="1288" max="1296" width="0" style="227" hidden="1" customWidth="1"/>
    <col min="1297" max="1297" width="12.88671875" style="227" customWidth="1"/>
    <col min="1298" max="1301" width="0" style="227" hidden="1" customWidth="1"/>
    <col min="1302" max="1302" width="11.88671875" style="227" customWidth="1"/>
    <col min="1303" max="1307" width="11.44140625" style="227"/>
    <col min="1308" max="1308" width="0" style="227" hidden="1" customWidth="1"/>
    <col min="1309" max="1536" width="11.44140625" style="227"/>
    <col min="1537" max="1537" width="15.33203125" style="227" customWidth="1"/>
    <col min="1538" max="1538" width="50.6640625" style="227" customWidth="1"/>
    <col min="1539" max="1539" width="19.109375" style="227" customWidth="1"/>
    <col min="1540" max="1540" width="12" style="227" customWidth="1"/>
    <col min="1541" max="1541" width="23.44140625" style="227" customWidth="1"/>
    <col min="1542" max="1542" width="11.44140625" style="227"/>
    <col min="1543" max="1543" width="12.109375" style="227" customWidth="1"/>
    <col min="1544" max="1552" width="0" style="227" hidden="1" customWidth="1"/>
    <col min="1553" max="1553" width="12.88671875" style="227" customWidth="1"/>
    <col min="1554" max="1557" width="0" style="227" hidden="1" customWidth="1"/>
    <col min="1558" max="1558" width="11.88671875" style="227" customWidth="1"/>
    <col min="1559" max="1563" width="11.44140625" style="227"/>
    <col min="1564" max="1564" width="0" style="227" hidden="1" customWidth="1"/>
    <col min="1565" max="1792" width="11.44140625" style="227"/>
    <col min="1793" max="1793" width="15.33203125" style="227" customWidth="1"/>
    <col min="1794" max="1794" width="50.6640625" style="227" customWidth="1"/>
    <col min="1795" max="1795" width="19.109375" style="227" customWidth="1"/>
    <col min="1796" max="1796" width="12" style="227" customWidth="1"/>
    <col min="1797" max="1797" width="23.44140625" style="227" customWidth="1"/>
    <col min="1798" max="1798" width="11.44140625" style="227"/>
    <col min="1799" max="1799" width="12.109375" style="227" customWidth="1"/>
    <col min="1800" max="1808" width="0" style="227" hidden="1" customWidth="1"/>
    <col min="1809" max="1809" width="12.88671875" style="227" customWidth="1"/>
    <col min="1810" max="1813" width="0" style="227" hidden="1" customWidth="1"/>
    <col min="1814" max="1814" width="11.88671875" style="227" customWidth="1"/>
    <col min="1815" max="1819" width="11.44140625" style="227"/>
    <col min="1820" max="1820" width="0" style="227" hidden="1" customWidth="1"/>
    <col min="1821" max="2048" width="11.44140625" style="227"/>
    <col min="2049" max="2049" width="15.33203125" style="227" customWidth="1"/>
    <col min="2050" max="2050" width="50.6640625" style="227" customWidth="1"/>
    <col min="2051" max="2051" width="19.109375" style="227" customWidth="1"/>
    <col min="2052" max="2052" width="12" style="227" customWidth="1"/>
    <col min="2053" max="2053" width="23.44140625" style="227" customWidth="1"/>
    <col min="2054" max="2054" width="11.44140625" style="227"/>
    <col min="2055" max="2055" width="12.109375" style="227" customWidth="1"/>
    <col min="2056" max="2064" width="0" style="227" hidden="1" customWidth="1"/>
    <col min="2065" max="2065" width="12.88671875" style="227" customWidth="1"/>
    <col min="2066" max="2069" width="0" style="227" hidden="1" customWidth="1"/>
    <col min="2070" max="2070" width="11.88671875" style="227" customWidth="1"/>
    <col min="2071" max="2075" width="11.44140625" style="227"/>
    <col min="2076" max="2076" width="0" style="227" hidden="1" customWidth="1"/>
    <col min="2077" max="2304" width="11.44140625" style="227"/>
    <col min="2305" max="2305" width="15.33203125" style="227" customWidth="1"/>
    <col min="2306" max="2306" width="50.6640625" style="227" customWidth="1"/>
    <col min="2307" max="2307" width="19.109375" style="227" customWidth="1"/>
    <col min="2308" max="2308" width="12" style="227" customWidth="1"/>
    <col min="2309" max="2309" width="23.44140625" style="227" customWidth="1"/>
    <col min="2310" max="2310" width="11.44140625" style="227"/>
    <col min="2311" max="2311" width="12.109375" style="227" customWidth="1"/>
    <col min="2312" max="2320" width="0" style="227" hidden="1" customWidth="1"/>
    <col min="2321" max="2321" width="12.88671875" style="227" customWidth="1"/>
    <col min="2322" max="2325" width="0" style="227" hidden="1" customWidth="1"/>
    <col min="2326" max="2326" width="11.88671875" style="227" customWidth="1"/>
    <col min="2327" max="2331" width="11.44140625" style="227"/>
    <col min="2332" max="2332" width="0" style="227" hidden="1" customWidth="1"/>
    <col min="2333" max="2560" width="11.44140625" style="227"/>
    <col min="2561" max="2561" width="15.33203125" style="227" customWidth="1"/>
    <col min="2562" max="2562" width="50.6640625" style="227" customWidth="1"/>
    <col min="2563" max="2563" width="19.109375" style="227" customWidth="1"/>
    <col min="2564" max="2564" width="12" style="227" customWidth="1"/>
    <col min="2565" max="2565" width="23.44140625" style="227" customWidth="1"/>
    <col min="2566" max="2566" width="11.44140625" style="227"/>
    <col min="2567" max="2567" width="12.109375" style="227" customWidth="1"/>
    <col min="2568" max="2576" width="0" style="227" hidden="1" customWidth="1"/>
    <col min="2577" max="2577" width="12.88671875" style="227" customWidth="1"/>
    <col min="2578" max="2581" width="0" style="227" hidden="1" customWidth="1"/>
    <col min="2582" max="2582" width="11.88671875" style="227" customWidth="1"/>
    <col min="2583" max="2587" width="11.44140625" style="227"/>
    <col min="2588" max="2588" width="0" style="227" hidden="1" customWidth="1"/>
    <col min="2589" max="2816" width="11.44140625" style="227"/>
    <col min="2817" max="2817" width="15.33203125" style="227" customWidth="1"/>
    <col min="2818" max="2818" width="50.6640625" style="227" customWidth="1"/>
    <col min="2819" max="2819" width="19.109375" style="227" customWidth="1"/>
    <col min="2820" max="2820" width="12" style="227" customWidth="1"/>
    <col min="2821" max="2821" width="23.44140625" style="227" customWidth="1"/>
    <col min="2822" max="2822" width="11.44140625" style="227"/>
    <col min="2823" max="2823" width="12.109375" style="227" customWidth="1"/>
    <col min="2824" max="2832" width="0" style="227" hidden="1" customWidth="1"/>
    <col min="2833" max="2833" width="12.88671875" style="227" customWidth="1"/>
    <col min="2834" max="2837" width="0" style="227" hidden="1" customWidth="1"/>
    <col min="2838" max="2838" width="11.88671875" style="227" customWidth="1"/>
    <col min="2839" max="2843" width="11.44140625" style="227"/>
    <col min="2844" max="2844" width="0" style="227" hidden="1" customWidth="1"/>
    <col min="2845" max="3072" width="11.44140625" style="227"/>
    <col min="3073" max="3073" width="15.33203125" style="227" customWidth="1"/>
    <col min="3074" max="3074" width="50.6640625" style="227" customWidth="1"/>
    <col min="3075" max="3075" width="19.109375" style="227" customWidth="1"/>
    <col min="3076" max="3076" width="12" style="227" customWidth="1"/>
    <col min="3077" max="3077" width="23.44140625" style="227" customWidth="1"/>
    <col min="3078" max="3078" width="11.44140625" style="227"/>
    <col min="3079" max="3079" width="12.109375" style="227" customWidth="1"/>
    <col min="3080" max="3088" width="0" style="227" hidden="1" customWidth="1"/>
    <col min="3089" max="3089" width="12.88671875" style="227" customWidth="1"/>
    <col min="3090" max="3093" width="0" style="227" hidden="1" customWidth="1"/>
    <col min="3094" max="3094" width="11.88671875" style="227" customWidth="1"/>
    <col min="3095" max="3099" width="11.44140625" style="227"/>
    <col min="3100" max="3100" width="0" style="227" hidden="1" customWidth="1"/>
    <col min="3101" max="3328" width="11.44140625" style="227"/>
    <col min="3329" max="3329" width="15.33203125" style="227" customWidth="1"/>
    <col min="3330" max="3330" width="50.6640625" style="227" customWidth="1"/>
    <col min="3331" max="3331" width="19.109375" style="227" customWidth="1"/>
    <col min="3332" max="3332" width="12" style="227" customWidth="1"/>
    <col min="3333" max="3333" width="23.44140625" style="227" customWidth="1"/>
    <col min="3334" max="3334" width="11.44140625" style="227"/>
    <col min="3335" max="3335" width="12.109375" style="227" customWidth="1"/>
    <col min="3336" max="3344" width="0" style="227" hidden="1" customWidth="1"/>
    <col min="3345" max="3345" width="12.88671875" style="227" customWidth="1"/>
    <col min="3346" max="3349" width="0" style="227" hidden="1" customWidth="1"/>
    <col min="3350" max="3350" width="11.88671875" style="227" customWidth="1"/>
    <col min="3351" max="3355" width="11.44140625" style="227"/>
    <col min="3356" max="3356" width="0" style="227" hidden="1" customWidth="1"/>
    <col min="3357" max="3584" width="11.44140625" style="227"/>
    <col min="3585" max="3585" width="15.33203125" style="227" customWidth="1"/>
    <col min="3586" max="3586" width="50.6640625" style="227" customWidth="1"/>
    <col min="3587" max="3587" width="19.109375" style="227" customWidth="1"/>
    <col min="3588" max="3588" width="12" style="227" customWidth="1"/>
    <col min="3589" max="3589" width="23.44140625" style="227" customWidth="1"/>
    <col min="3590" max="3590" width="11.44140625" style="227"/>
    <col min="3591" max="3591" width="12.109375" style="227" customWidth="1"/>
    <col min="3592" max="3600" width="0" style="227" hidden="1" customWidth="1"/>
    <col min="3601" max="3601" width="12.88671875" style="227" customWidth="1"/>
    <col min="3602" max="3605" width="0" style="227" hidden="1" customWidth="1"/>
    <col min="3606" max="3606" width="11.88671875" style="227" customWidth="1"/>
    <col min="3607" max="3611" width="11.44140625" style="227"/>
    <col min="3612" max="3612" width="0" style="227" hidden="1" customWidth="1"/>
    <col min="3613" max="3840" width="11.44140625" style="227"/>
    <col min="3841" max="3841" width="15.33203125" style="227" customWidth="1"/>
    <col min="3842" max="3842" width="50.6640625" style="227" customWidth="1"/>
    <col min="3843" max="3843" width="19.109375" style="227" customWidth="1"/>
    <col min="3844" max="3844" width="12" style="227" customWidth="1"/>
    <col min="3845" max="3845" width="23.44140625" style="227" customWidth="1"/>
    <col min="3846" max="3846" width="11.44140625" style="227"/>
    <col min="3847" max="3847" width="12.109375" style="227" customWidth="1"/>
    <col min="3848" max="3856" width="0" style="227" hidden="1" customWidth="1"/>
    <col min="3857" max="3857" width="12.88671875" style="227" customWidth="1"/>
    <col min="3858" max="3861" width="0" style="227" hidden="1" customWidth="1"/>
    <col min="3862" max="3862" width="11.88671875" style="227" customWidth="1"/>
    <col min="3863" max="3867" width="11.44140625" style="227"/>
    <col min="3868" max="3868" width="0" style="227" hidden="1" customWidth="1"/>
    <col min="3869" max="4096" width="11.44140625" style="227"/>
    <col min="4097" max="4097" width="15.33203125" style="227" customWidth="1"/>
    <col min="4098" max="4098" width="50.6640625" style="227" customWidth="1"/>
    <col min="4099" max="4099" width="19.109375" style="227" customWidth="1"/>
    <col min="4100" max="4100" width="12" style="227" customWidth="1"/>
    <col min="4101" max="4101" width="23.44140625" style="227" customWidth="1"/>
    <col min="4102" max="4102" width="11.44140625" style="227"/>
    <col min="4103" max="4103" width="12.109375" style="227" customWidth="1"/>
    <col min="4104" max="4112" width="0" style="227" hidden="1" customWidth="1"/>
    <col min="4113" max="4113" width="12.88671875" style="227" customWidth="1"/>
    <col min="4114" max="4117" width="0" style="227" hidden="1" customWidth="1"/>
    <col min="4118" max="4118" width="11.88671875" style="227" customWidth="1"/>
    <col min="4119" max="4123" width="11.44140625" style="227"/>
    <col min="4124" max="4124" width="0" style="227" hidden="1" customWidth="1"/>
    <col min="4125" max="4352" width="11.44140625" style="227"/>
    <col min="4353" max="4353" width="15.33203125" style="227" customWidth="1"/>
    <col min="4354" max="4354" width="50.6640625" style="227" customWidth="1"/>
    <col min="4355" max="4355" width="19.109375" style="227" customWidth="1"/>
    <col min="4356" max="4356" width="12" style="227" customWidth="1"/>
    <col min="4357" max="4357" width="23.44140625" style="227" customWidth="1"/>
    <col min="4358" max="4358" width="11.44140625" style="227"/>
    <col min="4359" max="4359" width="12.109375" style="227" customWidth="1"/>
    <col min="4360" max="4368" width="0" style="227" hidden="1" customWidth="1"/>
    <col min="4369" max="4369" width="12.88671875" style="227" customWidth="1"/>
    <col min="4370" max="4373" width="0" style="227" hidden="1" customWidth="1"/>
    <col min="4374" max="4374" width="11.88671875" style="227" customWidth="1"/>
    <col min="4375" max="4379" width="11.44140625" style="227"/>
    <col min="4380" max="4380" width="0" style="227" hidden="1" customWidth="1"/>
    <col min="4381" max="4608" width="11.44140625" style="227"/>
    <col min="4609" max="4609" width="15.33203125" style="227" customWidth="1"/>
    <col min="4610" max="4610" width="50.6640625" style="227" customWidth="1"/>
    <col min="4611" max="4611" width="19.109375" style="227" customWidth="1"/>
    <col min="4612" max="4612" width="12" style="227" customWidth="1"/>
    <col min="4613" max="4613" width="23.44140625" style="227" customWidth="1"/>
    <col min="4614" max="4614" width="11.44140625" style="227"/>
    <col min="4615" max="4615" width="12.109375" style="227" customWidth="1"/>
    <col min="4616" max="4624" width="0" style="227" hidden="1" customWidth="1"/>
    <col min="4625" max="4625" width="12.88671875" style="227" customWidth="1"/>
    <col min="4626" max="4629" width="0" style="227" hidden="1" customWidth="1"/>
    <col min="4630" max="4630" width="11.88671875" style="227" customWidth="1"/>
    <col min="4631" max="4635" width="11.44140625" style="227"/>
    <col min="4636" max="4636" width="0" style="227" hidden="1" customWidth="1"/>
    <col min="4637" max="4864" width="11.44140625" style="227"/>
    <col min="4865" max="4865" width="15.33203125" style="227" customWidth="1"/>
    <col min="4866" max="4866" width="50.6640625" style="227" customWidth="1"/>
    <col min="4867" max="4867" width="19.109375" style="227" customWidth="1"/>
    <col min="4868" max="4868" width="12" style="227" customWidth="1"/>
    <col min="4869" max="4869" width="23.44140625" style="227" customWidth="1"/>
    <col min="4870" max="4870" width="11.44140625" style="227"/>
    <col min="4871" max="4871" width="12.109375" style="227" customWidth="1"/>
    <col min="4872" max="4880" width="0" style="227" hidden="1" customWidth="1"/>
    <col min="4881" max="4881" width="12.88671875" style="227" customWidth="1"/>
    <col min="4882" max="4885" width="0" style="227" hidden="1" customWidth="1"/>
    <col min="4886" max="4886" width="11.88671875" style="227" customWidth="1"/>
    <col min="4887" max="4891" width="11.44140625" style="227"/>
    <col min="4892" max="4892" width="0" style="227" hidden="1" customWidth="1"/>
    <col min="4893" max="5120" width="11.44140625" style="227"/>
    <col min="5121" max="5121" width="15.33203125" style="227" customWidth="1"/>
    <col min="5122" max="5122" width="50.6640625" style="227" customWidth="1"/>
    <col min="5123" max="5123" width="19.109375" style="227" customWidth="1"/>
    <col min="5124" max="5124" width="12" style="227" customWidth="1"/>
    <col min="5125" max="5125" width="23.44140625" style="227" customWidth="1"/>
    <col min="5126" max="5126" width="11.44140625" style="227"/>
    <col min="5127" max="5127" width="12.109375" style="227" customWidth="1"/>
    <col min="5128" max="5136" width="0" style="227" hidden="1" customWidth="1"/>
    <col min="5137" max="5137" width="12.88671875" style="227" customWidth="1"/>
    <col min="5138" max="5141" width="0" style="227" hidden="1" customWidth="1"/>
    <col min="5142" max="5142" width="11.88671875" style="227" customWidth="1"/>
    <col min="5143" max="5147" width="11.44140625" style="227"/>
    <col min="5148" max="5148" width="0" style="227" hidden="1" customWidth="1"/>
    <col min="5149" max="5376" width="11.44140625" style="227"/>
    <col min="5377" max="5377" width="15.33203125" style="227" customWidth="1"/>
    <col min="5378" max="5378" width="50.6640625" style="227" customWidth="1"/>
    <col min="5379" max="5379" width="19.109375" style="227" customWidth="1"/>
    <col min="5380" max="5380" width="12" style="227" customWidth="1"/>
    <col min="5381" max="5381" width="23.44140625" style="227" customWidth="1"/>
    <col min="5382" max="5382" width="11.44140625" style="227"/>
    <col min="5383" max="5383" width="12.109375" style="227" customWidth="1"/>
    <col min="5384" max="5392" width="0" style="227" hidden="1" customWidth="1"/>
    <col min="5393" max="5393" width="12.88671875" style="227" customWidth="1"/>
    <col min="5394" max="5397" width="0" style="227" hidden="1" customWidth="1"/>
    <col min="5398" max="5398" width="11.88671875" style="227" customWidth="1"/>
    <col min="5399" max="5403" width="11.44140625" style="227"/>
    <col min="5404" max="5404" width="0" style="227" hidden="1" customWidth="1"/>
    <col min="5405" max="5632" width="11.44140625" style="227"/>
    <col min="5633" max="5633" width="15.33203125" style="227" customWidth="1"/>
    <col min="5634" max="5634" width="50.6640625" style="227" customWidth="1"/>
    <col min="5635" max="5635" width="19.109375" style="227" customWidth="1"/>
    <col min="5636" max="5636" width="12" style="227" customWidth="1"/>
    <col min="5637" max="5637" width="23.44140625" style="227" customWidth="1"/>
    <col min="5638" max="5638" width="11.44140625" style="227"/>
    <col min="5639" max="5639" width="12.109375" style="227" customWidth="1"/>
    <col min="5640" max="5648" width="0" style="227" hidden="1" customWidth="1"/>
    <col min="5649" max="5649" width="12.88671875" style="227" customWidth="1"/>
    <col min="5650" max="5653" width="0" style="227" hidden="1" customWidth="1"/>
    <col min="5654" max="5654" width="11.88671875" style="227" customWidth="1"/>
    <col min="5655" max="5659" width="11.44140625" style="227"/>
    <col min="5660" max="5660" width="0" style="227" hidden="1" customWidth="1"/>
    <col min="5661" max="5888" width="11.44140625" style="227"/>
    <col min="5889" max="5889" width="15.33203125" style="227" customWidth="1"/>
    <col min="5890" max="5890" width="50.6640625" style="227" customWidth="1"/>
    <col min="5891" max="5891" width="19.109375" style="227" customWidth="1"/>
    <col min="5892" max="5892" width="12" style="227" customWidth="1"/>
    <col min="5893" max="5893" width="23.44140625" style="227" customWidth="1"/>
    <col min="5894" max="5894" width="11.44140625" style="227"/>
    <col min="5895" max="5895" width="12.109375" style="227" customWidth="1"/>
    <col min="5896" max="5904" width="0" style="227" hidden="1" customWidth="1"/>
    <col min="5905" max="5905" width="12.88671875" style="227" customWidth="1"/>
    <col min="5906" max="5909" width="0" style="227" hidden="1" customWidth="1"/>
    <col min="5910" max="5910" width="11.88671875" style="227" customWidth="1"/>
    <col min="5911" max="5915" width="11.44140625" style="227"/>
    <col min="5916" max="5916" width="0" style="227" hidden="1" customWidth="1"/>
    <col min="5917" max="6144" width="11.44140625" style="227"/>
    <col min="6145" max="6145" width="15.33203125" style="227" customWidth="1"/>
    <col min="6146" max="6146" width="50.6640625" style="227" customWidth="1"/>
    <col min="6147" max="6147" width="19.109375" style="227" customWidth="1"/>
    <col min="6148" max="6148" width="12" style="227" customWidth="1"/>
    <col min="6149" max="6149" width="23.44140625" style="227" customWidth="1"/>
    <col min="6150" max="6150" width="11.44140625" style="227"/>
    <col min="6151" max="6151" width="12.109375" style="227" customWidth="1"/>
    <col min="6152" max="6160" width="0" style="227" hidden="1" customWidth="1"/>
    <col min="6161" max="6161" width="12.88671875" style="227" customWidth="1"/>
    <col min="6162" max="6165" width="0" style="227" hidden="1" customWidth="1"/>
    <col min="6166" max="6166" width="11.88671875" style="227" customWidth="1"/>
    <col min="6167" max="6171" width="11.44140625" style="227"/>
    <col min="6172" max="6172" width="0" style="227" hidden="1" customWidth="1"/>
    <col min="6173" max="6400" width="11.44140625" style="227"/>
    <col min="6401" max="6401" width="15.33203125" style="227" customWidth="1"/>
    <col min="6402" max="6402" width="50.6640625" style="227" customWidth="1"/>
    <col min="6403" max="6403" width="19.109375" style="227" customWidth="1"/>
    <col min="6404" max="6404" width="12" style="227" customWidth="1"/>
    <col min="6405" max="6405" width="23.44140625" style="227" customWidth="1"/>
    <col min="6406" max="6406" width="11.44140625" style="227"/>
    <col min="6407" max="6407" width="12.109375" style="227" customWidth="1"/>
    <col min="6408" max="6416" width="0" style="227" hidden="1" customWidth="1"/>
    <col min="6417" max="6417" width="12.88671875" style="227" customWidth="1"/>
    <col min="6418" max="6421" width="0" style="227" hidden="1" customWidth="1"/>
    <col min="6422" max="6422" width="11.88671875" style="227" customWidth="1"/>
    <col min="6423" max="6427" width="11.44140625" style="227"/>
    <col min="6428" max="6428" width="0" style="227" hidden="1" customWidth="1"/>
    <col min="6429" max="6656" width="11.44140625" style="227"/>
    <col min="6657" max="6657" width="15.33203125" style="227" customWidth="1"/>
    <col min="6658" max="6658" width="50.6640625" style="227" customWidth="1"/>
    <col min="6659" max="6659" width="19.109375" style="227" customWidth="1"/>
    <col min="6660" max="6660" width="12" style="227" customWidth="1"/>
    <col min="6661" max="6661" width="23.44140625" style="227" customWidth="1"/>
    <col min="6662" max="6662" width="11.44140625" style="227"/>
    <col min="6663" max="6663" width="12.109375" style="227" customWidth="1"/>
    <col min="6664" max="6672" width="0" style="227" hidden="1" customWidth="1"/>
    <col min="6673" max="6673" width="12.88671875" style="227" customWidth="1"/>
    <col min="6674" max="6677" width="0" style="227" hidden="1" customWidth="1"/>
    <col min="6678" max="6678" width="11.88671875" style="227" customWidth="1"/>
    <col min="6679" max="6683" width="11.44140625" style="227"/>
    <col min="6684" max="6684" width="0" style="227" hidden="1" customWidth="1"/>
    <col min="6685" max="6912" width="11.44140625" style="227"/>
    <col min="6913" max="6913" width="15.33203125" style="227" customWidth="1"/>
    <col min="6914" max="6914" width="50.6640625" style="227" customWidth="1"/>
    <col min="6915" max="6915" width="19.109375" style="227" customWidth="1"/>
    <col min="6916" max="6916" width="12" style="227" customWidth="1"/>
    <col min="6917" max="6917" width="23.44140625" style="227" customWidth="1"/>
    <col min="6918" max="6918" width="11.44140625" style="227"/>
    <col min="6919" max="6919" width="12.109375" style="227" customWidth="1"/>
    <col min="6920" max="6928" width="0" style="227" hidden="1" customWidth="1"/>
    <col min="6929" max="6929" width="12.88671875" style="227" customWidth="1"/>
    <col min="6930" max="6933" width="0" style="227" hidden="1" customWidth="1"/>
    <col min="6934" max="6934" width="11.88671875" style="227" customWidth="1"/>
    <col min="6935" max="6939" width="11.44140625" style="227"/>
    <col min="6940" max="6940" width="0" style="227" hidden="1" customWidth="1"/>
    <col min="6941" max="7168" width="11.44140625" style="227"/>
    <col min="7169" max="7169" width="15.33203125" style="227" customWidth="1"/>
    <col min="7170" max="7170" width="50.6640625" style="227" customWidth="1"/>
    <col min="7171" max="7171" width="19.109375" style="227" customWidth="1"/>
    <col min="7172" max="7172" width="12" style="227" customWidth="1"/>
    <col min="7173" max="7173" width="23.44140625" style="227" customWidth="1"/>
    <col min="7174" max="7174" width="11.44140625" style="227"/>
    <col min="7175" max="7175" width="12.109375" style="227" customWidth="1"/>
    <col min="7176" max="7184" width="0" style="227" hidden="1" customWidth="1"/>
    <col min="7185" max="7185" width="12.88671875" style="227" customWidth="1"/>
    <col min="7186" max="7189" width="0" style="227" hidden="1" customWidth="1"/>
    <col min="7190" max="7190" width="11.88671875" style="227" customWidth="1"/>
    <col min="7191" max="7195" width="11.44140625" style="227"/>
    <col min="7196" max="7196" width="0" style="227" hidden="1" customWidth="1"/>
    <col min="7197" max="7424" width="11.44140625" style="227"/>
    <col min="7425" max="7425" width="15.33203125" style="227" customWidth="1"/>
    <col min="7426" max="7426" width="50.6640625" style="227" customWidth="1"/>
    <col min="7427" max="7427" width="19.109375" style="227" customWidth="1"/>
    <col min="7428" max="7428" width="12" style="227" customWidth="1"/>
    <col min="7429" max="7429" width="23.44140625" style="227" customWidth="1"/>
    <col min="7430" max="7430" width="11.44140625" style="227"/>
    <col min="7431" max="7431" width="12.109375" style="227" customWidth="1"/>
    <col min="7432" max="7440" width="0" style="227" hidden="1" customWidth="1"/>
    <col min="7441" max="7441" width="12.88671875" style="227" customWidth="1"/>
    <col min="7442" max="7445" width="0" style="227" hidden="1" customWidth="1"/>
    <col min="7446" max="7446" width="11.88671875" style="227" customWidth="1"/>
    <col min="7447" max="7451" width="11.44140625" style="227"/>
    <col min="7452" max="7452" width="0" style="227" hidden="1" customWidth="1"/>
    <col min="7453" max="7680" width="11.44140625" style="227"/>
    <col min="7681" max="7681" width="15.33203125" style="227" customWidth="1"/>
    <col min="7682" max="7682" width="50.6640625" style="227" customWidth="1"/>
    <col min="7683" max="7683" width="19.109375" style="227" customWidth="1"/>
    <col min="7684" max="7684" width="12" style="227" customWidth="1"/>
    <col min="7685" max="7685" width="23.44140625" style="227" customWidth="1"/>
    <col min="7686" max="7686" width="11.44140625" style="227"/>
    <col min="7687" max="7687" width="12.109375" style="227" customWidth="1"/>
    <col min="7688" max="7696" width="0" style="227" hidden="1" customWidth="1"/>
    <col min="7697" max="7697" width="12.88671875" style="227" customWidth="1"/>
    <col min="7698" max="7701" width="0" style="227" hidden="1" customWidth="1"/>
    <col min="7702" max="7702" width="11.88671875" style="227" customWidth="1"/>
    <col min="7703" max="7707" width="11.44140625" style="227"/>
    <col min="7708" max="7708" width="0" style="227" hidden="1" customWidth="1"/>
    <col min="7709" max="7936" width="11.44140625" style="227"/>
    <col min="7937" max="7937" width="15.33203125" style="227" customWidth="1"/>
    <col min="7938" max="7938" width="50.6640625" style="227" customWidth="1"/>
    <col min="7939" max="7939" width="19.109375" style="227" customWidth="1"/>
    <col min="7940" max="7940" width="12" style="227" customWidth="1"/>
    <col min="7941" max="7941" width="23.44140625" style="227" customWidth="1"/>
    <col min="7942" max="7942" width="11.44140625" style="227"/>
    <col min="7943" max="7943" width="12.109375" style="227" customWidth="1"/>
    <col min="7944" max="7952" width="0" style="227" hidden="1" customWidth="1"/>
    <col min="7953" max="7953" width="12.88671875" style="227" customWidth="1"/>
    <col min="7954" max="7957" width="0" style="227" hidden="1" customWidth="1"/>
    <col min="7958" max="7958" width="11.88671875" style="227" customWidth="1"/>
    <col min="7959" max="7963" width="11.44140625" style="227"/>
    <col min="7964" max="7964" width="0" style="227" hidden="1" customWidth="1"/>
    <col min="7965" max="8192" width="11.44140625" style="227"/>
    <col min="8193" max="8193" width="15.33203125" style="227" customWidth="1"/>
    <col min="8194" max="8194" width="50.6640625" style="227" customWidth="1"/>
    <col min="8195" max="8195" width="19.109375" style="227" customWidth="1"/>
    <col min="8196" max="8196" width="12" style="227" customWidth="1"/>
    <col min="8197" max="8197" width="23.44140625" style="227" customWidth="1"/>
    <col min="8198" max="8198" width="11.44140625" style="227"/>
    <col min="8199" max="8199" width="12.109375" style="227" customWidth="1"/>
    <col min="8200" max="8208" width="0" style="227" hidden="1" customWidth="1"/>
    <col min="8209" max="8209" width="12.88671875" style="227" customWidth="1"/>
    <col min="8210" max="8213" width="0" style="227" hidden="1" customWidth="1"/>
    <col min="8214" max="8214" width="11.88671875" style="227" customWidth="1"/>
    <col min="8215" max="8219" width="11.44140625" style="227"/>
    <col min="8220" max="8220" width="0" style="227" hidden="1" customWidth="1"/>
    <col min="8221" max="8448" width="11.44140625" style="227"/>
    <col min="8449" max="8449" width="15.33203125" style="227" customWidth="1"/>
    <col min="8450" max="8450" width="50.6640625" style="227" customWidth="1"/>
    <col min="8451" max="8451" width="19.109375" style="227" customWidth="1"/>
    <col min="8452" max="8452" width="12" style="227" customWidth="1"/>
    <col min="8453" max="8453" width="23.44140625" style="227" customWidth="1"/>
    <col min="8454" max="8454" width="11.44140625" style="227"/>
    <col min="8455" max="8455" width="12.109375" style="227" customWidth="1"/>
    <col min="8456" max="8464" width="0" style="227" hidden="1" customWidth="1"/>
    <col min="8465" max="8465" width="12.88671875" style="227" customWidth="1"/>
    <col min="8466" max="8469" width="0" style="227" hidden="1" customWidth="1"/>
    <col min="8470" max="8470" width="11.88671875" style="227" customWidth="1"/>
    <col min="8471" max="8475" width="11.44140625" style="227"/>
    <col min="8476" max="8476" width="0" style="227" hidden="1" customWidth="1"/>
    <col min="8477" max="8704" width="11.44140625" style="227"/>
    <col min="8705" max="8705" width="15.33203125" style="227" customWidth="1"/>
    <col min="8706" max="8706" width="50.6640625" style="227" customWidth="1"/>
    <col min="8707" max="8707" width="19.109375" style="227" customWidth="1"/>
    <col min="8708" max="8708" width="12" style="227" customWidth="1"/>
    <col min="8709" max="8709" width="23.44140625" style="227" customWidth="1"/>
    <col min="8710" max="8710" width="11.44140625" style="227"/>
    <col min="8711" max="8711" width="12.109375" style="227" customWidth="1"/>
    <col min="8712" max="8720" width="0" style="227" hidden="1" customWidth="1"/>
    <col min="8721" max="8721" width="12.88671875" style="227" customWidth="1"/>
    <col min="8722" max="8725" width="0" style="227" hidden="1" customWidth="1"/>
    <col min="8726" max="8726" width="11.88671875" style="227" customWidth="1"/>
    <col min="8727" max="8731" width="11.44140625" style="227"/>
    <col min="8732" max="8732" width="0" style="227" hidden="1" customWidth="1"/>
    <col min="8733" max="8960" width="11.44140625" style="227"/>
    <col min="8961" max="8961" width="15.33203125" style="227" customWidth="1"/>
    <col min="8962" max="8962" width="50.6640625" style="227" customWidth="1"/>
    <col min="8963" max="8963" width="19.109375" style="227" customWidth="1"/>
    <col min="8964" max="8964" width="12" style="227" customWidth="1"/>
    <col min="8965" max="8965" width="23.44140625" style="227" customWidth="1"/>
    <col min="8966" max="8966" width="11.44140625" style="227"/>
    <col min="8967" max="8967" width="12.109375" style="227" customWidth="1"/>
    <col min="8968" max="8976" width="0" style="227" hidden="1" customWidth="1"/>
    <col min="8977" max="8977" width="12.88671875" style="227" customWidth="1"/>
    <col min="8978" max="8981" width="0" style="227" hidden="1" customWidth="1"/>
    <col min="8982" max="8982" width="11.88671875" style="227" customWidth="1"/>
    <col min="8983" max="8987" width="11.44140625" style="227"/>
    <col min="8988" max="8988" width="0" style="227" hidden="1" customWidth="1"/>
    <col min="8989" max="9216" width="11.44140625" style="227"/>
    <col min="9217" max="9217" width="15.33203125" style="227" customWidth="1"/>
    <col min="9218" max="9218" width="50.6640625" style="227" customWidth="1"/>
    <col min="9219" max="9219" width="19.109375" style="227" customWidth="1"/>
    <col min="9220" max="9220" width="12" style="227" customWidth="1"/>
    <col min="9221" max="9221" width="23.44140625" style="227" customWidth="1"/>
    <col min="9222" max="9222" width="11.44140625" style="227"/>
    <col min="9223" max="9223" width="12.109375" style="227" customWidth="1"/>
    <col min="9224" max="9232" width="0" style="227" hidden="1" customWidth="1"/>
    <col min="9233" max="9233" width="12.88671875" style="227" customWidth="1"/>
    <col min="9234" max="9237" width="0" style="227" hidden="1" customWidth="1"/>
    <col min="9238" max="9238" width="11.88671875" style="227" customWidth="1"/>
    <col min="9239" max="9243" width="11.44140625" style="227"/>
    <col min="9244" max="9244" width="0" style="227" hidden="1" customWidth="1"/>
    <col min="9245" max="9472" width="11.44140625" style="227"/>
    <col min="9473" max="9473" width="15.33203125" style="227" customWidth="1"/>
    <col min="9474" max="9474" width="50.6640625" style="227" customWidth="1"/>
    <col min="9475" max="9475" width="19.109375" style="227" customWidth="1"/>
    <col min="9476" max="9476" width="12" style="227" customWidth="1"/>
    <col min="9477" max="9477" width="23.44140625" style="227" customWidth="1"/>
    <col min="9478" max="9478" width="11.44140625" style="227"/>
    <col min="9479" max="9479" width="12.109375" style="227" customWidth="1"/>
    <col min="9480" max="9488" width="0" style="227" hidden="1" customWidth="1"/>
    <col min="9489" max="9489" width="12.88671875" style="227" customWidth="1"/>
    <col min="9490" max="9493" width="0" style="227" hidden="1" customWidth="1"/>
    <col min="9494" max="9494" width="11.88671875" style="227" customWidth="1"/>
    <col min="9495" max="9499" width="11.44140625" style="227"/>
    <col min="9500" max="9500" width="0" style="227" hidden="1" customWidth="1"/>
    <col min="9501" max="9728" width="11.44140625" style="227"/>
    <col min="9729" max="9729" width="15.33203125" style="227" customWidth="1"/>
    <col min="9730" max="9730" width="50.6640625" style="227" customWidth="1"/>
    <col min="9731" max="9731" width="19.109375" style="227" customWidth="1"/>
    <col min="9732" max="9732" width="12" style="227" customWidth="1"/>
    <col min="9733" max="9733" width="23.44140625" style="227" customWidth="1"/>
    <col min="9734" max="9734" width="11.44140625" style="227"/>
    <col min="9735" max="9735" width="12.109375" style="227" customWidth="1"/>
    <col min="9736" max="9744" width="0" style="227" hidden="1" customWidth="1"/>
    <col min="9745" max="9745" width="12.88671875" style="227" customWidth="1"/>
    <col min="9746" max="9749" width="0" style="227" hidden="1" customWidth="1"/>
    <col min="9750" max="9750" width="11.88671875" style="227" customWidth="1"/>
    <col min="9751" max="9755" width="11.44140625" style="227"/>
    <col min="9756" max="9756" width="0" style="227" hidden="1" customWidth="1"/>
    <col min="9757" max="9984" width="11.44140625" style="227"/>
    <col min="9985" max="9985" width="15.33203125" style="227" customWidth="1"/>
    <col min="9986" max="9986" width="50.6640625" style="227" customWidth="1"/>
    <col min="9987" max="9987" width="19.109375" style="227" customWidth="1"/>
    <col min="9988" max="9988" width="12" style="227" customWidth="1"/>
    <col min="9989" max="9989" width="23.44140625" style="227" customWidth="1"/>
    <col min="9990" max="9990" width="11.44140625" style="227"/>
    <col min="9991" max="9991" width="12.109375" style="227" customWidth="1"/>
    <col min="9992" max="10000" width="0" style="227" hidden="1" customWidth="1"/>
    <col min="10001" max="10001" width="12.88671875" style="227" customWidth="1"/>
    <col min="10002" max="10005" width="0" style="227" hidden="1" customWidth="1"/>
    <col min="10006" max="10006" width="11.88671875" style="227" customWidth="1"/>
    <col min="10007" max="10011" width="11.44140625" style="227"/>
    <col min="10012" max="10012" width="0" style="227" hidden="1" customWidth="1"/>
    <col min="10013" max="10240" width="11.44140625" style="227"/>
    <col min="10241" max="10241" width="15.33203125" style="227" customWidth="1"/>
    <col min="10242" max="10242" width="50.6640625" style="227" customWidth="1"/>
    <col min="10243" max="10243" width="19.109375" style="227" customWidth="1"/>
    <col min="10244" max="10244" width="12" style="227" customWidth="1"/>
    <col min="10245" max="10245" width="23.44140625" style="227" customWidth="1"/>
    <col min="10246" max="10246" width="11.44140625" style="227"/>
    <col min="10247" max="10247" width="12.109375" style="227" customWidth="1"/>
    <col min="10248" max="10256" width="0" style="227" hidden="1" customWidth="1"/>
    <col min="10257" max="10257" width="12.88671875" style="227" customWidth="1"/>
    <col min="10258" max="10261" width="0" style="227" hidden="1" customWidth="1"/>
    <col min="10262" max="10262" width="11.88671875" style="227" customWidth="1"/>
    <col min="10263" max="10267" width="11.44140625" style="227"/>
    <col min="10268" max="10268" width="0" style="227" hidden="1" customWidth="1"/>
    <col min="10269" max="10496" width="11.44140625" style="227"/>
    <col min="10497" max="10497" width="15.33203125" style="227" customWidth="1"/>
    <col min="10498" max="10498" width="50.6640625" style="227" customWidth="1"/>
    <col min="10499" max="10499" width="19.109375" style="227" customWidth="1"/>
    <col min="10500" max="10500" width="12" style="227" customWidth="1"/>
    <col min="10501" max="10501" width="23.44140625" style="227" customWidth="1"/>
    <col min="10502" max="10502" width="11.44140625" style="227"/>
    <col min="10503" max="10503" width="12.109375" style="227" customWidth="1"/>
    <col min="10504" max="10512" width="0" style="227" hidden="1" customWidth="1"/>
    <col min="10513" max="10513" width="12.88671875" style="227" customWidth="1"/>
    <col min="10514" max="10517" width="0" style="227" hidden="1" customWidth="1"/>
    <col min="10518" max="10518" width="11.88671875" style="227" customWidth="1"/>
    <col min="10519" max="10523" width="11.44140625" style="227"/>
    <col min="10524" max="10524" width="0" style="227" hidden="1" customWidth="1"/>
    <col min="10525" max="10752" width="11.44140625" style="227"/>
    <col min="10753" max="10753" width="15.33203125" style="227" customWidth="1"/>
    <col min="10754" max="10754" width="50.6640625" style="227" customWidth="1"/>
    <col min="10755" max="10755" width="19.109375" style="227" customWidth="1"/>
    <col min="10756" max="10756" width="12" style="227" customWidth="1"/>
    <col min="10757" max="10757" width="23.44140625" style="227" customWidth="1"/>
    <col min="10758" max="10758" width="11.44140625" style="227"/>
    <col min="10759" max="10759" width="12.109375" style="227" customWidth="1"/>
    <col min="10760" max="10768" width="0" style="227" hidden="1" customWidth="1"/>
    <col min="10769" max="10769" width="12.88671875" style="227" customWidth="1"/>
    <col min="10770" max="10773" width="0" style="227" hidden="1" customWidth="1"/>
    <col min="10774" max="10774" width="11.88671875" style="227" customWidth="1"/>
    <col min="10775" max="10779" width="11.44140625" style="227"/>
    <col min="10780" max="10780" width="0" style="227" hidden="1" customWidth="1"/>
    <col min="10781" max="11008" width="11.44140625" style="227"/>
    <col min="11009" max="11009" width="15.33203125" style="227" customWidth="1"/>
    <col min="11010" max="11010" width="50.6640625" style="227" customWidth="1"/>
    <col min="11011" max="11011" width="19.109375" style="227" customWidth="1"/>
    <col min="11012" max="11012" width="12" style="227" customWidth="1"/>
    <col min="11013" max="11013" width="23.44140625" style="227" customWidth="1"/>
    <col min="11014" max="11014" width="11.44140625" style="227"/>
    <col min="11015" max="11015" width="12.109375" style="227" customWidth="1"/>
    <col min="11016" max="11024" width="0" style="227" hidden="1" customWidth="1"/>
    <col min="11025" max="11025" width="12.88671875" style="227" customWidth="1"/>
    <col min="11026" max="11029" width="0" style="227" hidden="1" customWidth="1"/>
    <col min="11030" max="11030" width="11.88671875" style="227" customWidth="1"/>
    <col min="11031" max="11035" width="11.44140625" style="227"/>
    <col min="11036" max="11036" width="0" style="227" hidden="1" customWidth="1"/>
    <col min="11037" max="11264" width="11.44140625" style="227"/>
    <col min="11265" max="11265" width="15.33203125" style="227" customWidth="1"/>
    <col min="11266" max="11266" width="50.6640625" style="227" customWidth="1"/>
    <col min="11267" max="11267" width="19.109375" style="227" customWidth="1"/>
    <col min="11268" max="11268" width="12" style="227" customWidth="1"/>
    <col min="11269" max="11269" width="23.44140625" style="227" customWidth="1"/>
    <col min="11270" max="11270" width="11.44140625" style="227"/>
    <col min="11271" max="11271" width="12.109375" style="227" customWidth="1"/>
    <col min="11272" max="11280" width="0" style="227" hidden="1" customWidth="1"/>
    <col min="11281" max="11281" width="12.88671875" style="227" customWidth="1"/>
    <col min="11282" max="11285" width="0" style="227" hidden="1" customWidth="1"/>
    <col min="11286" max="11286" width="11.88671875" style="227" customWidth="1"/>
    <col min="11287" max="11291" width="11.44140625" style="227"/>
    <col min="11292" max="11292" width="0" style="227" hidden="1" customWidth="1"/>
    <col min="11293" max="11520" width="11.44140625" style="227"/>
    <col min="11521" max="11521" width="15.33203125" style="227" customWidth="1"/>
    <col min="11522" max="11522" width="50.6640625" style="227" customWidth="1"/>
    <col min="11523" max="11523" width="19.109375" style="227" customWidth="1"/>
    <col min="11524" max="11524" width="12" style="227" customWidth="1"/>
    <col min="11525" max="11525" width="23.44140625" style="227" customWidth="1"/>
    <col min="11526" max="11526" width="11.44140625" style="227"/>
    <col min="11527" max="11527" width="12.109375" style="227" customWidth="1"/>
    <col min="11528" max="11536" width="0" style="227" hidden="1" customWidth="1"/>
    <col min="11537" max="11537" width="12.88671875" style="227" customWidth="1"/>
    <col min="11538" max="11541" width="0" style="227" hidden="1" customWidth="1"/>
    <col min="11542" max="11542" width="11.88671875" style="227" customWidth="1"/>
    <col min="11543" max="11547" width="11.44140625" style="227"/>
    <col min="11548" max="11548" width="0" style="227" hidden="1" customWidth="1"/>
    <col min="11549" max="11776" width="11.44140625" style="227"/>
    <col min="11777" max="11777" width="15.33203125" style="227" customWidth="1"/>
    <col min="11778" max="11778" width="50.6640625" style="227" customWidth="1"/>
    <col min="11779" max="11779" width="19.109375" style="227" customWidth="1"/>
    <col min="11780" max="11780" width="12" style="227" customWidth="1"/>
    <col min="11781" max="11781" width="23.44140625" style="227" customWidth="1"/>
    <col min="11782" max="11782" width="11.44140625" style="227"/>
    <col min="11783" max="11783" width="12.109375" style="227" customWidth="1"/>
    <col min="11784" max="11792" width="0" style="227" hidden="1" customWidth="1"/>
    <col min="11793" max="11793" width="12.88671875" style="227" customWidth="1"/>
    <col min="11794" max="11797" width="0" style="227" hidden="1" customWidth="1"/>
    <col min="11798" max="11798" width="11.88671875" style="227" customWidth="1"/>
    <col min="11799" max="11803" width="11.44140625" style="227"/>
    <col min="11804" max="11804" width="0" style="227" hidden="1" customWidth="1"/>
    <col min="11805" max="12032" width="11.44140625" style="227"/>
    <col min="12033" max="12033" width="15.33203125" style="227" customWidth="1"/>
    <col min="12034" max="12034" width="50.6640625" style="227" customWidth="1"/>
    <col min="12035" max="12035" width="19.109375" style="227" customWidth="1"/>
    <col min="12036" max="12036" width="12" style="227" customWidth="1"/>
    <col min="12037" max="12037" width="23.44140625" style="227" customWidth="1"/>
    <col min="12038" max="12038" width="11.44140625" style="227"/>
    <col min="12039" max="12039" width="12.109375" style="227" customWidth="1"/>
    <col min="12040" max="12048" width="0" style="227" hidden="1" customWidth="1"/>
    <col min="12049" max="12049" width="12.88671875" style="227" customWidth="1"/>
    <col min="12050" max="12053" width="0" style="227" hidden="1" customWidth="1"/>
    <col min="12054" max="12054" width="11.88671875" style="227" customWidth="1"/>
    <col min="12055" max="12059" width="11.44140625" style="227"/>
    <col min="12060" max="12060" width="0" style="227" hidden="1" customWidth="1"/>
    <col min="12061" max="12288" width="11.44140625" style="227"/>
    <col min="12289" max="12289" width="15.33203125" style="227" customWidth="1"/>
    <col min="12290" max="12290" width="50.6640625" style="227" customWidth="1"/>
    <col min="12291" max="12291" width="19.109375" style="227" customWidth="1"/>
    <col min="12292" max="12292" width="12" style="227" customWidth="1"/>
    <col min="12293" max="12293" width="23.44140625" style="227" customWidth="1"/>
    <col min="12294" max="12294" width="11.44140625" style="227"/>
    <col min="12295" max="12295" width="12.109375" style="227" customWidth="1"/>
    <col min="12296" max="12304" width="0" style="227" hidden="1" customWidth="1"/>
    <col min="12305" max="12305" width="12.88671875" style="227" customWidth="1"/>
    <col min="12306" max="12309" width="0" style="227" hidden="1" customWidth="1"/>
    <col min="12310" max="12310" width="11.88671875" style="227" customWidth="1"/>
    <col min="12311" max="12315" width="11.44140625" style="227"/>
    <col min="12316" max="12316" width="0" style="227" hidden="1" customWidth="1"/>
    <col min="12317" max="12544" width="11.44140625" style="227"/>
    <col min="12545" max="12545" width="15.33203125" style="227" customWidth="1"/>
    <col min="12546" max="12546" width="50.6640625" style="227" customWidth="1"/>
    <col min="12547" max="12547" width="19.109375" style="227" customWidth="1"/>
    <col min="12548" max="12548" width="12" style="227" customWidth="1"/>
    <col min="12549" max="12549" width="23.44140625" style="227" customWidth="1"/>
    <col min="12550" max="12550" width="11.44140625" style="227"/>
    <col min="12551" max="12551" width="12.109375" style="227" customWidth="1"/>
    <col min="12552" max="12560" width="0" style="227" hidden="1" customWidth="1"/>
    <col min="12561" max="12561" width="12.88671875" style="227" customWidth="1"/>
    <col min="12562" max="12565" width="0" style="227" hidden="1" customWidth="1"/>
    <col min="12566" max="12566" width="11.88671875" style="227" customWidth="1"/>
    <col min="12567" max="12571" width="11.44140625" style="227"/>
    <col min="12572" max="12572" width="0" style="227" hidden="1" customWidth="1"/>
    <col min="12573" max="12800" width="11.44140625" style="227"/>
    <col min="12801" max="12801" width="15.33203125" style="227" customWidth="1"/>
    <col min="12802" max="12802" width="50.6640625" style="227" customWidth="1"/>
    <col min="12803" max="12803" width="19.109375" style="227" customWidth="1"/>
    <col min="12804" max="12804" width="12" style="227" customWidth="1"/>
    <col min="12805" max="12805" width="23.44140625" style="227" customWidth="1"/>
    <col min="12806" max="12806" width="11.44140625" style="227"/>
    <col min="12807" max="12807" width="12.109375" style="227" customWidth="1"/>
    <col min="12808" max="12816" width="0" style="227" hidden="1" customWidth="1"/>
    <col min="12817" max="12817" width="12.88671875" style="227" customWidth="1"/>
    <col min="12818" max="12821" width="0" style="227" hidden="1" customWidth="1"/>
    <col min="12822" max="12822" width="11.88671875" style="227" customWidth="1"/>
    <col min="12823" max="12827" width="11.44140625" style="227"/>
    <col min="12828" max="12828" width="0" style="227" hidden="1" customWidth="1"/>
    <col min="12829" max="13056" width="11.44140625" style="227"/>
    <col min="13057" max="13057" width="15.33203125" style="227" customWidth="1"/>
    <col min="13058" max="13058" width="50.6640625" style="227" customWidth="1"/>
    <col min="13059" max="13059" width="19.109375" style="227" customWidth="1"/>
    <col min="13060" max="13060" width="12" style="227" customWidth="1"/>
    <col min="13061" max="13061" width="23.44140625" style="227" customWidth="1"/>
    <col min="13062" max="13062" width="11.44140625" style="227"/>
    <col min="13063" max="13063" width="12.109375" style="227" customWidth="1"/>
    <col min="13064" max="13072" width="0" style="227" hidden="1" customWidth="1"/>
    <col min="13073" max="13073" width="12.88671875" style="227" customWidth="1"/>
    <col min="13074" max="13077" width="0" style="227" hidden="1" customWidth="1"/>
    <col min="13078" max="13078" width="11.88671875" style="227" customWidth="1"/>
    <col min="13079" max="13083" width="11.44140625" style="227"/>
    <col min="13084" max="13084" width="0" style="227" hidden="1" customWidth="1"/>
    <col min="13085" max="13312" width="11.44140625" style="227"/>
    <col min="13313" max="13313" width="15.33203125" style="227" customWidth="1"/>
    <col min="13314" max="13314" width="50.6640625" style="227" customWidth="1"/>
    <col min="13315" max="13315" width="19.109375" style="227" customWidth="1"/>
    <col min="13316" max="13316" width="12" style="227" customWidth="1"/>
    <col min="13317" max="13317" width="23.44140625" style="227" customWidth="1"/>
    <col min="13318" max="13318" width="11.44140625" style="227"/>
    <col min="13319" max="13319" width="12.109375" style="227" customWidth="1"/>
    <col min="13320" max="13328" width="0" style="227" hidden="1" customWidth="1"/>
    <col min="13329" max="13329" width="12.88671875" style="227" customWidth="1"/>
    <col min="13330" max="13333" width="0" style="227" hidden="1" customWidth="1"/>
    <col min="13334" max="13334" width="11.88671875" style="227" customWidth="1"/>
    <col min="13335" max="13339" width="11.44140625" style="227"/>
    <col min="13340" max="13340" width="0" style="227" hidden="1" customWidth="1"/>
    <col min="13341" max="13568" width="11.44140625" style="227"/>
    <col min="13569" max="13569" width="15.33203125" style="227" customWidth="1"/>
    <col min="13570" max="13570" width="50.6640625" style="227" customWidth="1"/>
    <col min="13571" max="13571" width="19.109375" style="227" customWidth="1"/>
    <col min="13572" max="13572" width="12" style="227" customWidth="1"/>
    <col min="13573" max="13573" width="23.44140625" style="227" customWidth="1"/>
    <col min="13574" max="13574" width="11.44140625" style="227"/>
    <col min="13575" max="13575" width="12.109375" style="227" customWidth="1"/>
    <col min="13576" max="13584" width="0" style="227" hidden="1" customWidth="1"/>
    <col min="13585" max="13585" width="12.88671875" style="227" customWidth="1"/>
    <col min="13586" max="13589" width="0" style="227" hidden="1" customWidth="1"/>
    <col min="13590" max="13590" width="11.88671875" style="227" customWidth="1"/>
    <col min="13591" max="13595" width="11.44140625" style="227"/>
    <col min="13596" max="13596" width="0" style="227" hidden="1" customWidth="1"/>
    <col min="13597" max="13824" width="11.44140625" style="227"/>
    <col min="13825" max="13825" width="15.33203125" style="227" customWidth="1"/>
    <col min="13826" max="13826" width="50.6640625" style="227" customWidth="1"/>
    <col min="13827" max="13827" width="19.109375" style="227" customWidth="1"/>
    <col min="13828" max="13828" width="12" style="227" customWidth="1"/>
    <col min="13829" max="13829" width="23.44140625" style="227" customWidth="1"/>
    <col min="13830" max="13830" width="11.44140625" style="227"/>
    <col min="13831" max="13831" width="12.109375" style="227" customWidth="1"/>
    <col min="13832" max="13840" width="0" style="227" hidden="1" customWidth="1"/>
    <col min="13841" max="13841" width="12.88671875" style="227" customWidth="1"/>
    <col min="13842" max="13845" width="0" style="227" hidden="1" customWidth="1"/>
    <col min="13846" max="13846" width="11.88671875" style="227" customWidth="1"/>
    <col min="13847" max="13851" width="11.44140625" style="227"/>
    <col min="13852" max="13852" width="0" style="227" hidden="1" customWidth="1"/>
    <col min="13853" max="14080" width="11.44140625" style="227"/>
    <col min="14081" max="14081" width="15.33203125" style="227" customWidth="1"/>
    <col min="14082" max="14082" width="50.6640625" style="227" customWidth="1"/>
    <col min="14083" max="14083" width="19.109375" style="227" customWidth="1"/>
    <col min="14084" max="14084" width="12" style="227" customWidth="1"/>
    <col min="14085" max="14085" width="23.44140625" style="227" customWidth="1"/>
    <col min="14086" max="14086" width="11.44140625" style="227"/>
    <col min="14087" max="14087" width="12.109375" style="227" customWidth="1"/>
    <col min="14088" max="14096" width="0" style="227" hidden="1" customWidth="1"/>
    <col min="14097" max="14097" width="12.88671875" style="227" customWidth="1"/>
    <col min="14098" max="14101" width="0" style="227" hidden="1" customWidth="1"/>
    <col min="14102" max="14102" width="11.88671875" style="227" customWidth="1"/>
    <col min="14103" max="14107" width="11.44140625" style="227"/>
    <col min="14108" max="14108" width="0" style="227" hidden="1" customWidth="1"/>
    <col min="14109" max="14336" width="11.44140625" style="227"/>
    <col min="14337" max="14337" width="15.33203125" style="227" customWidth="1"/>
    <col min="14338" max="14338" width="50.6640625" style="227" customWidth="1"/>
    <col min="14339" max="14339" width="19.109375" style="227" customWidth="1"/>
    <col min="14340" max="14340" width="12" style="227" customWidth="1"/>
    <col min="14341" max="14341" width="23.44140625" style="227" customWidth="1"/>
    <col min="14342" max="14342" width="11.44140625" style="227"/>
    <col min="14343" max="14343" width="12.109375" style="227" customWidth="1"/>
    <col min="14344" max="14352" width="0" style="227" hidden="1" customWidth="1"/>
    <col min="14353" max="14353" width="12.88671875" style="227" customWidth="1"/>
    <col min="14354" max="14357" width="0" style="227" hidden="1" customWidth="1"/>
    <col min="14358" max="14358" width="11.88671875" style="227" customWidth="1"/>
    <col min="14359" max="14363" width="11.44140625" style="227"/>
    <col min="14364" max="14364" width="0" style="227" hidden="1" customWidth="1"/>
    <col min="14365" max="14592" width="11.44140625" style="227"/>
    <col min="14593" max="14593" width="15.33203125" style="227" customWidth="1"/>
    <col min="14594" max="14594" width="50.6640625" style="227" customWidth="1"/>
    <col min="14595" max="14595" width="19.109375" style="227" customWidth="1"/>
    <col min="14596" max="14596" width="12" style="227" customWidth="1"/>
    <col min="14597" max="14597" width="23.44140625" style="227" customWidth="1"/>
    <col min="14598" max="14598" width="11.44140625" style="227"/>
    <col min="14599" max="14599" width="12.109375" style="227" customWidth="1"/>
    <col min="14600" max="14608" width="0" style="227" hidden="1" customWidth="1"/>
    <col min="14609" max="14609" width="12.88671875" style="227" customWidth="1"/>
    <col min="14610" max="14613" width="0" style="227" hidden="1" customWidth="1"/>
    <col min="14614" max="14614" width="11.88671875" style="227" customWidth="1"/>
    <col min="14615" max="14619" width="11.44140625" style="227"/>
    <col min="14620" max="14620" width="0" style="227" hidden="1" customWidth="1"/>
    <col min="14621" max="14848" width="11.44140625" style="227"/>
    <col min="14849" max="14849" width="15.33203125" style="227" customWidth="1"/>
    <col min="14850" max="14850" width="50.6640625" style="227" customWidth="1"/>
    <col min="14851" max="14851" width="19.109375" style="227" customWidth="1"/>
    <col min="14852" max="14852" width="12" style="227" customWidth="1"/>
    <col min="14853" max="14853" width="23.44140625" style="227" customWidth="1"/>
    <col min="14854" max="14854" width="11.44140625" style="227"/>
    <col min="14855" max="14855" width="12.109375" style="227" customWidth="1"/>
    <col min="14856" max="14864" width="0" style="227" hidden="1" customWidth="1"/>
    <col min="14865" max="14865" width="12.88671875" style="227" customWidth="1"/>
    <col min="14866" max="14869" width="0" style="227" hidden="1" customWidth="1"/>
    <col min="14870" max="14870" width="11.88671875" style="227" customWidth="1"/>
    <col min="14871" max="14875" width="11.44140625" style="227"/>
    <col min="14876" max="14876" width="0" style="227" hidden="1" customWidth="1"/>
    <col min="14877" max="15104" width="11.44140625" style="227"/>
    <col min="15105" max="15105" width="15.33203125" style="227" customWidth="1"/>
    <col min="15106" max="15106" width="50.6640625" style="227" customWidth="1"/>
    <col min="15107" max="15107" width="19.109375" style="227" customWidth="1"/>
    <col min="15108" max="15108" width="12" style="227" customWidth="1"/>
    <col min="15109" max="15109" width="23.44140625" style="227" customWidth="1"/>
    <col min="15110" max="15110" width="11.44140625" style="227"/>
    <col min="15111" max="15111" width="12.109375" style="227" customWidth="1"/>
    <col min="15112" max="15120" width="0" style="227" hidden="1" customWidth="1"/>
    <col min="15121" max="15121" width="12.88671875" style="227" customWidth="1"/>
    <col min="15122" max="15125" width="0" style="227" hidden="1" customWidth="1"/>
    <col min="15126" max="15126" width="11.88671875" style="227" customWidth="1"/>
    <col min="15127" max="15131" width="11.44140625" style="227"/>
    <col min="15132" max="15132" width="0" style="227" hidden="1" customWidth="1"/>
    <col min="15133" max="15360" width="11.44140625" style="227"/>
    <col min="15361" max="15361" width="15.33203125" style="227" customWidth="1"/>
    <col min="15362" max="15362" width="50.6640625" style="227" customWidth="1"/>
    <col min="15363" max="15363" width="19.109375" style="227" customWidth="1"/>
    <col min="15364" max="15364" width="12" style="227" customWidth="1"/>
    <col min="15365" max="15365" width="23.44140625" style="227" customWidth="1"/>
    <col min="15366" max="15366" width="11.44140625" style="227"/>
    <col min="15367" max="15367" width="12.109375" style="227" customWidth="1"/>
    <col min="15368" max="15376" width="0" style="227" hidden="1" customWidth="1"/>
    <col min="15377" max="15377" width="12.88671875" style="227" customWidth="1"/>
    <col min="15378" max="15381" width="0" style="227" hidden="1" customWidth="1"/>
    <col min="15382" max="15382" width="11.88671875" style="227" customWidth="1"/>
    <col min="15383" max="15387" width="11.44140625" style="227"/>
    <col min="15388" max="15388" width="0" style="227" hidden="1" customWidth="1"/>
    <col min="15389" max="15616" width="11.44140625" style="227"/>
    <col min="15617" max="15617" width="15.33203125" style="227" customWidth="1"/>
    <col min="15618" max="15618" width="50.6640625" style="227" customWidth="1"/>
    <col min="15619" max="15619" width="19.109375" style="227" customWidth="1"/>
    <col min="15620" max="15620" width="12" style="227" customWidth="1"/>
    <col min="15621" max="15621" width="23.44140625" style="227" customWidth="1"/>
    <col min="15622" max="15622" width="11.44140625" style="227"/>
    <col min="15623" max="15623" width="12.109375" style="227" customWidth="1"/>
    <col min="15624" max="15632" width="0" style="227" hidden="1" customWidth="1"/>
    <col min="15633" max="15633" width="12.88671875" style="227" customWidth="1"/>
    <col min="15634" max="15637" width="0" style="227" hidden="1" customWidth="1"/>
    <col min="15638" max="15638" width="11.88671875" style="227" customWidth="1"/>
    <col min="15639" max="15643" width="11.44140625" style="227"/>
    <col min="15644" max="15644" width="0" style="227" hidden="1" customWidth="1"/>
    <col min="15645" max="15872" width="11.44140625" style="227"/>
    <col min="15873" max="15873" width="15.33203125" style="227" customWidth="1"/>
    <col min="15874" max="15874" width="50.6640625" style="227" customWidth="1"/>
    <col min="15875" max="15875" width="19.109375" style="227" customWidth="1"/>
    <col min="15876" max="15876" width="12" style="227" customWidth="1"/>
    <col min="15877" max="15877" width="23.44140625" style="227" customWidth="1"/>
    <col min="15878" max="15878" width="11.44140625" style="227"/>
    <col min="15879" max="15879" width="12.109375" style="227" customWidth="1"/>
    <col min="15880" max="15888" width="0" style="227" hidden="1" customWidth="1"/>
    <col min="15889" max="15889" width="12.88671875" style="227" customWidth="1"/>
    <col min="15890" max="15893" width="0" style="227" hidden="1" customWidth="1"/>
    <col min="15894" max="15894" width="11.88671875" style="227" customWidth="1"/>
    <col min="15895" max="15899" width="11.44140625" style="227"/>
    <col min="15900" max="15900" width="0" style="227" hidden="1" customWidth="1"/>
    <col min="15901" max="16128" width="11.44140625" style="227"/>
    <col min="16129" max="16129" width="15.33203125" style="227" customWidth="1"/>
    <col min="16130" max="16130" width="50.6640625" style="227" customWidth="1"/>
    <col min="16131" max="16131" width="19.109375" style="227" customWidth="1"/>
    <col min="16132" max="16132" width="12" style="227" customWidth="1"/>
    <col min="16133" max="16133" width="23.44140625" style="227" customWidth="1"/>
    <col min="16134" max="16134" width="11.44140625" style="227"/>
    <col min="16135" max="16135" width="12.109375" style="227" customWidth="1"/>
    <col min="16136" max="16144" width="0" style="227" hidden="1" customWidth="1"/>
    <col min="16145" max="16145" width="12.88671875" style="227" customWidth="1"/>
    <col min="16146" max="16149" width="0" style="227" hidden="1" customWidth="1"/>
    <col min="16150" max="16150" width="11.88671875" style="227" customWidth="1"/>
    <col min="16151" max="16155" width="11.44140625" style="227"/>
    <col min="16156" max="16156" width="0" style="227" hidden="1" customWidth="1"/>
    <col min="16157" max="16384" width="11.44140625" style="227"/>
  </cols>
  <sheetData>
    <row r="1" spans="1:19" x14ac:dyDescent="0.45">
      <c r="A1" s="480"/>
      <c r="B1" s="480"/>
      <c r="C1" s="480"/>
      <c r="D1" s="480"/>
      <c r="E1" s="480"/>
    </row>
    <row r="2" spans="1:19" ht="23.4" customHeight="1" x14ac:dyDescent="0.45">
      <c r="A2" s="480"/>
      <c r="B2" s="480"/>
      <c r="C2" s="480"/>
      <c r="D2" s="480"/>
      <c r="E2" s="480"/>
    </row>
    <row r="3" spans="1:19" ht="30.6" customHeight="1" x14ac:dyDescent="0.45">
      <c r="A3" s="480"/>
      <c r="B3" s="480"/>
      <c r="C3" s="480"/>
      <c r="D3" s="480"/>
      <c r="E3" s="480"/>
      <c r="G3"/>
    </row>
    <row r="4" spans="1:19" ht="39" customHeight="1" thickBot="1" x14ac:dyDescent="0.5">
      <c r="A4" s="481" t="s">
        <v>265</v>
      </c>
      <c r="B4" s="481"/>
      <c r="C4" s="481"/>
      <c r="D4" s="481"/>
      <c r="E4" s="481"/>
    </row>
    <row r="5" spans="1:19" ht="41.25" customHeight="1" thickTop="1" thickBot="1" x14ac:dyDescent="0.5">
      <c r="A5" s="305" t="s">
        <v>266</v>
      </c>
      <c r="B5" s="306" t="str">
        <f>'Hoja de Registro'!C3</f>
        <v>MC-SA-MC-0001-2026</v>
      </c>
      <c r="C5" s="517" t="str">
        <f>'Hoja de Registro'!E3</f>
        <v>SELECCIÓN ABREVIADA DE MENOR CUANTÍA</v>
      </c>
      <c r="D5" s="517"/>
      <c r="E5" s="518"/>
      <c r="R5" s="227" t="str">
        <f>+B5</f>
        <v>MC-SA-MC-0001-2026</v>
      </c>
      <c r="S5" s="227">
        <f>+D5</f>
        <v>0</v>
      </c>
    </row>
    <row r="6" spans="1:19" ht="14.25" customHeight="1" thickTop="1" thickBot="1" x14ac:dyDescent="0.6">
      <c r="A6" s="482"/>
      <c r="B6" s="483"/>
      <c r="C6" s="483"/>
      <c r="D6" s="483"/>
      <c r="E6" s="484"/>
    </row>
    <row r="7" spans="1:19" ht="103.5" customHeight="1" thickTop="1" thickBot="1" x14ac:dyDescent="0.5">
      <c r="A7" s="307" t="s">
        <v>267</v>
      </c>
      <c r="B7" s="485" t="str">
        <f>'Hoja de Registro'!C4</f>
        <v xml:space="preserve">Realizar las obras de reparaciones locativas del inmueble Casa Museo Guillermo León Valencia de Popayán - Cauca, ubicado en el centro histórico declarado bien de interés cultural del ámbito nacional			</v>
      </c>
      <c r="C7" s="485"/>
      <c r="D7" s="485"/>
      <c r="E7" s="485"/>
    </row>
    <row r="8" spans="1:19" ht="32.25" customHeight="1" thickTop="1" thickBot="1" x14ac:dyDescent="0.5">
      <c r="A8" s="490" t="s">
        <v>268</v>
      </c>
      <c r="B8" s="490"/>
      <c r="C8" s="490"/>
      <c r="D8" s="490"/>
      <c r="E8" s="308">
        <f>'Hoja de Registro'!C5</f>
        <v>724761029</v>
      </c>
      <c r="F8" s="228"/>
      <c r="H8" s="229"/>
    </row>
    <row r="9" spans="1:19" ht="12" customHeight="1" thickTop="1" thickBot="1" x14ac:dyDescent="0.6">
      <c r="A9" s="309"/>
      <c r="B9" s="309"/>
      <c r="C9" s="309"/>
      <c r="D9" s="309"/>
      <c r="E9" s="310"/>
    </row>
    <row r="10" spans="1:19" ht="79.5" customHeight="1" thickTop="1" thickBot="1" x14ac:dyDescent="0.5">
      <c r="A10" s="491" t="s">
        <v>11</v>
      </c>
      <c r="B10" s="492"/>
      <c r="C10" s="311">
        <f>'Hoja de Registro'!C6</f>
        <v>46132</v>
      </c>
      <c r="D10" s="312" t="s">
        <v>80</v>
      </c>
      <c r="E10" s="313">
        <f>'Hoja de Registro'!E6</f>
        <v>0.375</v>
      </c>
    </row>
    <row r="11" spans="1:19" ht="10.5" customHeight="1" thickTop="1" thickBot="1" x14ac:dyDescent="0.5">
      <c r="A11" s="314"/>
      <c r="B11" s="314"/>
      <c r="C11" s="315"/>
      <c r="D11" s="316"/>
      <c r="E11" s="317"/>
    </row>
    <row r="12" spans="1:19" ht="26.25" customHeight="1" thickTop="1" x14ac:dyDescent="0.45">
      <c r="A12" s="493" t="s">
        <v>269</v>
      </c>
      <c r="B12" s="494"/>
      <c r="C12" s="494"/>
      <c r="D12" s="494"/>
      <c r="E12" s="495"/>
    </row>
    <row r="13" spans="1:19" ht="26.25" customHeight="1" x14ac:dyDescent="0.45">
      <c r="A13" s="496"/>
      <c r="B13" s="497"/>
      <c r="C13" s="497"/>
      <c r="D13" s="497"/>
      <c r="E13" s="498"/>
    </row>
    <row r="14" spans="1:19" ht="12.75" customHeight="1" x14ac:dyDescent="0.45">
      <c r="A14" s="496"/>
      <c r="B14" s="497"/>
      <c r="C14" s="497"/>
      <c r="D14" s="497"/>
      <c r="E14" s="498"/>
    </row>
    <row r="15" spans="1:19" ht="26.25" hidden="1" customHeight="1" x14ac:dyDescent="0.45">
      <c r="A15" s="496"/>
      <c r="B15" s="497"/>
      <c r="C15" s="497"/>
      <c r="D15" s="497"/>
      <c r="E15" s="498"/>
    </row>
    <row r="16" spans="1:19" ht="26.25" hidden="1" customHeight="1" x14ac:dyDescent="0.45">
      <c r="A16" s="496"/>
      <c r="B16" s="497"/>
      <c r="C16" s="497"/>
      <c r="D16" s="497"/>
      <c r="E16" s="498"/>
    </row>
    <row r="17" spans="1:5" ht="26.25" hidden="1" customHeight="1" x14ac:dyDescent="0.45">
      <c r="A17" s="496"/>
      <c r="B17" s="497"/>
      <c r="C17" s="497"/>
      <c r="D17" s="497"/>
      <c r="E17" s="498"/>
    </row>
    <row r="18" spans="1:5" ht="26.25" hidden="1" customHeight="1" x14ac:dyDescent="0.45">
      <c r="A18" s="496"/>
      <c r="B18" s="497"/>
      <c r="C18" s="497"/>
      <c r="D18" s="497"/>
      <c r="E18" s="498"/>
    </row>
    <row r="19" spans="1:5" ht="67.5" customHeight="1" thickBot="1" x14ac:dyDescent="0.5">
      <c r="A19" s="499"/>
      <c r="B19" s="500"/>
      <c r="C19" s="500"/>
      <c r="D19" s="500"/>
      <c r="E19" s="501"/>
    </row>
    <row r="20" spans="1:5" ht="33.75" customHeight="1" thickTop="1" thickBot="1" x14ac:dyDescent="0.5">
      <c r="A20" s="502" t="s">
        <v>270</v>
      </c>
      <c r="B20" s="503"/>
      <c r="C20" s="503"/>
      <c r="D20" s="503"/>
      <c r="E20" s="504"/>
    </row>
    <row r="21" spans="1:5" ht="22.5" customHeight="1" thickTop="1" x14ac:dyDescent="0.45">
      <c r="A21" s="318"/>
      <c r="B21" s="319" t="s">
        <v>271</v>
      </c>
      <c r="C21" s="508" t="s">
        <v>272</v>
      </c>
      <c r="D21" s="508"/>
      <c r="E21" s="509"/>
    </row>
    <row r="22" spans="1:5" ht="27.75" customHeight="1" x14ac:dyDescent="0.45">
      <c r="A22" s="505" t="s">
        <v>273</v>
      </c>
      <c r="B22" s="506"/>
      <c r="C22" s="506"/>
      <c r="D22" s="506"/>
      <c r="E22" s="507"/>
    </row>
    <row r="23" spans="1:5" ht="27.75" customHeight="1" x14ac:dyDescent="0.45">
      <c r="A23" s="488"/>
      <c r="B23" s="489"/>
      <c r="C23" s="486"/>
      <c r="D23" s="486"/>
      <c r="E23" s="487"/>
    </row>
    <row r="24" spans="1:5" ht="27.75" customHeight="1" x14ac:dyDescent="0.45">
      <c r="A24" s="488"/>
      <c r="B24" s="489"/>
      <c r="C24" s="486"/>
      <c r="D24" s="486"/>
      <c r="E24" s="487"/>
    </row>
    <row r="25" spans="1:5" ht="27.75" customHeight="1" x14ac:dyDescent="0.45">
      <c r="A25" s="488"/>
      <c r="B25" s="489"/>
      <c r="C25" s="486"/>
      <c r="D25" s="486"/>
      <c r="E25" s="487"/>
    </row>
    <row r="26" spans="1:5" ht="27.75" customHeight="1" x14ac:dyDescent="0.45">
      <c r="A26" s="488"/>
      <c r="B26" s="489"/>
      <c r="C26" s="486"/>
      <c r="D26" s="486"/>
      <c r="E26" s="487"/>
    </row>
    <row r="27" spans="1:5" ht="27.75" customHeight="1" x14ac:dyDescent="0.45">
      <c r="A27" s="488"/>
      <c r="B27" s="489"/>
      <c r="C27" s="486"/>
      <c r="D27" s="486"/>
      <c r="E27" s="487"/>
    </row>
    <row r="28" spans="1:5" ht="27.75" customHeight="1" x14ac:dyDescent="0.45">
      <c r="A28" s="488"/>
      <c r="B28" s="489"/>
      <c r="C28" s="486"/>
      <c r="D28" s="486"/>
      <c r="E28" s="487"/>
    </row>
    <row r="29" spans="1:5" ht="27.75" hidden="1" customHeight="1" x14ac:dyDescent="0.45">
      <c r="A29" s="510"/>
      <c r="B29" s="511"/>
      <c r="C29" s="486" t="e">
        <f>VLOOKUP(A29,'hoja de datos'!$L$2:$M$13,2,0)</f>
        <v>#N/A</v>
      </c>
      <c r="D29" s="486"/>
      <c r="E29" s="487"/>
    </row>
    <row r="30" spans="1:5" ht="27.75" hidden="1" customHeight="1" x14ac:dyDescent="0.45">
      <c r="A30" s="510"/>
      <c r="B30" s="511"/>
      <c r="C30" s="486" t="e">
        <f>VLOOKUP(A30,'hoja de datos'!$L$2:$M$13,2,0)</f>
        <v>#N/A</v>
      </c>
      <c r="D30" s="486"/>
      <c r="E30" s="487"/>
    </row>
    <row r="31" spans="1:5" ht="27.75" customHeight="1" x14ac:dyDescent="0.45">
      <c r="A31" s="512" t="s">
        <v>274</v>
      </c>
      <c r="B31" s="513"/>
      <c r="C31" s="513"/>
      <c r="D31" s="513"/>
      <c r="E31" s="514"/>
    </row>
    <row r="32" spans="1:5" ht="27.75" customHeight="1" x14ac:dyDescent="0.45">
      <c r="A32" s="510"/>
      <c r="B32" s="511"/>
      <c r="C32" s="511"/>
      <c r="D32" s="511"/>
      <c r="E32" s="515"/>
    </row>
    <row r="33" spans="1:5" ht="30" customHeight="1" x14ac:dyDescent="0.45">
      <c r="A33" s="510"/>
      <c r="B33" s="511"/>
      <c r="C33" s="511"/>
      <c r="D33" s="511"/>
      <c r="E33" s="515"/>
    </row>
    <row r="34" spans="1:5" ht="34.5" customHeight="1" x14ac:dyDescent="0.45">
      <c r="A34" s="510"/>
      <c r="B34" s="511"/>
      <c r="C34" s="511"/>
      <c r="D34" s="511"/>
      <c r="E34" s="515"/>
    </row>
    <row r="35" spans="1:5" s="230" customFormat="1" ht="28.5" customHeight="1" x14ac:dyDescent="0.45">
      <c r="A35" s="512" t="s">
        <v>275</v>
      </c>
      <c r="B35" s="513"/>
      <c r="C35" s="513"/>
      <c r="D35" s="513"/>
      <c r="E35" s="514"/>
    </row>
    <row r="36" spans="1:5" s="230" customFormat="1" ht="28.5" customHeight="1" x14ac:dyDescent="0.45">
      <c r="A36" s="510"/>
      <c r="B36" s="511"/>
      <c r="C36" s="511"/>
      <c r="D36" s="511"/>
      <c r="E36" s="515"/>
    </row>
    <row r="37" spans="1:5" s="230" customFormat="1" ht="28.5" customHeight="1" x14ac:dyDescent="0.45">
      <c r="A37" s="331"/>
      <c r="E37" s="332"/>
    </row>
    <row r="38" spans="1:5" s="230" customFormat="1" ht="28.5" customHeight="1" x14ac:dyDescent="0.45">
      <c r="A38" s="510"/>
      <c r="B38" s="511"/>
      <c r="C38" s="511"/>
      <c r="D38" s="511"/>
      <c r="E38" s="515"/>
    </row>
    <row r="39" spans="1:5" s="230" customFormat="1" ht="28.5" customHeight="1" x14ac:dyDescent="0.45">
      <c r="A39" s="510"/>
      <c r="B39" s="511"/>
      <c r="C39" s="511"/>
      <c r="D39" s="511"/>
      <c r="E39" s="515"/>
    </row>
    <row r="40" spans="1:5" s="230" customFormat="1" ht="28.5" customHeight="1" x14ac:dyDescent="0.45">
      <c r="A40" s="510"/>
      <c r="B40" s="511"/>
      <c r="C40" s="511"/>
      <c r="D40" s="511"/>
      <c r="E40" s="515"/>
    </row>
    <row r="41" spans="1:5" s="230" customFormat="1" ht="28.5" customHeight="1" x14ac:dyDescent="0.45">
      <c r="A41" s="510"/>
      <c r="B41" s="511"/>
      <c r="C41" s="511"/>
      <c r="D41" s="511"/>
      <c r="E41" s="515"/>
    </row>
    <row r="42" spans="1:5" s="230" customFormat="1" ht="28.5" customHeight="1" x14ac:dyDescent="0.45">
      <c r="A42" s="510"/>
      <c r="B42" s="511"/>
      <c r="C42" s="511"/>
      <c r="D42" s="511"/>
      <c r="E42" s="515"/>
    </row>
    <row r="43" spans="1:5" s="230" customFormat="1" ht="28.5" customHeight="1" thickBot="1" x14ac:dyDescent="0.5">
      <c r="A43" s="510"/>
      <c r="B43" s="511"/>
      <c r="C43" s="511"/>
      <c r="D43" s="511"/>
      <c r="E43" s="515"/>
    </row>
    <row r="44" spans="1:5" s="230" customFormat="1" ht="28.5" customHeight="1" thickTop="1" x14ac:dyDescent="0.45">
      <c r="A44" s="524" t="s">
        <v>276</v>
      </c>
      <c r="B44" s="525"/>
      <c r="C44" s="525"/>
      <c r="D44" s="525"/>
      <c r="E44" s="526"/>
    </row>
    <row r="45" spans="1:5" s="230" customFormat="1" ht="28.5" customHeight="1" x14ac:dyDescent="0.45">
      <c r="A45" s="333" t="s">
        <v>277</v>
      </c>
      <c r="B45" s="527" t="s">
        <v>278</v>
      </c>
      <c r="C45" s="527"/>
      <c r="D45" s="527"/>
      <c r="E45" s="528"/>
    </row>
    <row r="46" spans="1:5" s="230" customFormat="1" ht="39.75" customHeight="1" x14ac:dyDescent="0.45">
      <c r="A46" s="334">
        <v>1</v>
      </c>
      <c r="B46" s="478" t="str">
        <f>VLOOKUP(A46,'Hoja de Registro'!$A$8:$B$103,2,0)</f>
        <v>CONSORCIO MANTENIMIENTOS</v>
      </c>
      <c r="C46" s="478"/>
      <c r="D46" s="478"/>
      <c r="E46" s="479"/>
    </row>
    <row r="47" spans="1:5" s="230" customFormat="1" ht="28.5" customHeight="1" x14ac:dyDescent="0.45">
      <c r="A47" s="334">
        <v>2</v>
      </c>
      <c r="B47" s="478" t="str">
        <f>VLOOKUP(A47,'Hoja de Registro'!$A$8:$B$103,2,0)</f>
        <v>GRUPO INARCO SAS</v>
      </c>
      <c r="C47" s="478"/>
      <c r="D47" s="478"/>
      <c r="E47" s="479"/>
    </row>
    <row r="48" spans="1:5" s="230" customFormat="1" ht="28.5" customHeight="1" x14ac:dyDescent="0.45">
      <c r="A48" s="334">
        <v>3</v>
      </c>
      <c r="B48" s="478" t="str">
        <f>VLOOKUP(A48,'Hoja de Registro'!$A$8:$B$103,2,0)</f>
        <v>CONSORCIO VENTURA &amp; CO.</v>
      </c>
      <c r="C48" s="478"/>
      <c r="D48" s="478"/>
      <c r="E48" s="479"/>
    </row>
    <row r="49" spans="1:5" s="230" customFormat="1" ht="28.5" customHeight="1" x14ac:dyDescent="0.45">
      <c r="A49" s="334">
        <v>4</v>
      </c>
      <c r="B49" s="478" t="str">
        <f>VLOOKUP(A49,'Hoja de Registro'!$A$8:$B$103,2,0)</f>
        <v>ID SAS</v>
      </c>
      <c r="C49" s="478"/>
      <c r="D49" s="478"/>
      <c r="E49" s="479"/>
    </row>
    <row r="50" spans="1:5" s="230" customFormat="1" ht="28.5" customHeight="1" x14ac:dyDescent="0.45">
      <c r="A50" s="334">
        <v>5</v>
      </c>
      <c r="B50" s="478" t="str">
        <f>VLOOKUP(A50,'Hoja de Registro'!$A$8:$B$103,2,0)</f>
        <v>CONSTRUSERVICIOS SAS</v>
      </c>
      <c r="C50" s="478"/>
      <c r="D50" s="478"/>
      <c r="E50" s="479"/>
    </row>
    <row r="51" spans="1:5" s="230" customFormat="1" ht="28.5" customHeight="1" x14ac:dyDescent="0.45">
      <c r="A51" s="334">
        <v>6</v>
      </c>
      <c r="B51" s="478" t="str">
        <f>VLOOKUP(A51,'Hoja de Registro'!$A$8:$B$103,2,0)</f>
        <v>CONSORCIO NVP</v>
      </c>
      <c r="C51" s="478"/>
      <c r="D51" s="478"/>
      <c r="E51" s="479"/>
    </row>
    <row r="52" spans="1:5" s="230" customFormat="1" ht="28.5" customHeight="1" x14ac:dyDescent="0.45">
      <c r="A52" s="334">
        <v>7</v>
      </c>
      <c r="B52" s="478" t="str">
        <f>VLOOKUP(A52,'Hoja de Registro'!$A$8:$B$103,2,0)</f>
        <v>CONSORCIO PATRIMONIAL LEON VALENCIA</v>
      </c>
      <c r="C52" s="478"/>
      <c r="D52" s="478"/>
      <c r="E52" s="479"/>
    </row>
    <row r="53" spans="1:5" s="230" customFormat="1" ht="28.5" customHeight="1" x14ac:dyDescent="0.45">
      <c r="A53" s="334">
        <v>8</v>
      </c>
      <c r="B53" s="478" t="str">
        <f>VLOOKUP(A53,'Hoja de Registro'!$A$8:$B$103,2,0)</f>
        <v>UNION TEMPORAL SCG OBRAS</v>
      </c>
      <c r="C53" s="478"/>
      <c r="D53" s="478"/>
      <c r="E53" s="479"/>
    </row>
    <row r="54" spans="1:5" s="230" customFormat="1" ht="28.5" customHeight="1" x14ac:dyDescent="0.45">
      <c r="A54" s="334">
        <v>9</v>
      </c>
      <c r="B54" s="478" t="str">
        <f>VLOOKUP(A54,'Hoja de Registro'!$A$8:$B$103,2,0)</f>
        <v>CONSTRUCCIONES E INVERSIONES ESTELAR SAS</v>
      </c>
      <c r="C54" s="478"/>
      <c r="D54" s="478"/>
      <c r="E54" s="479"/>
    </row>
    <row r="55" spans="1:5" s="230" customFormat="1" ht="28.5" customHeight="1" x14ac:dyDescent="0.45">
      <c r="A55" s="334">
        <v>10</v>
      </c>
      <c r="B55" s="478" t="str">
        <f>VLOOKUP(A55,'Hoja de Registro'!$A$8:$B$103,2,0)</f>
        <v>CONSORCIO OBRAS Y SOLUCIONES DM</v>
      </c>
      <c r="C55" s="478"/>
      <c r="D55" s="478"/>
      <c r="E55" s="479"/>
    </row>
    <row r="56" spans="1:5" s="230" customFormat="1" ht="28.5" customHeight="1" x14ac:dyDescent="0.45">
      <c r="A56" s="334">
        <v>11</v>
      </c>
      <c r="B56" s="478" t="str">
        <f>VLOOKUP(A56,'Hoja de Registro'!$A$8:$B$103,2,0)</f>
        <v>CONSORCIO C&amp;C</v>
      </c>
      <c r="C56" s="478"/>
      <c r="D56" s="478"/>
      <c r="E56" s="479"/>
    </row>
    <row r="57" spans="1:5" s="230" customFormat="1" ht="37.5" customHeight="1" x14ac:dyDescent="0.45">
      <c r="A57" s="334">
        <v>12</v>
      </c>
      <c r="B57" s="478" t="str">
        <f>VLOOKUP(A57,'Hoja de Registro'!$A$8:$B$103,2,0)</f>
        <v>ERJ INGENIERIA E INVERSIONES SAS</v>
      </c>
      <c r="C57" s="478"/>
      <c r="D57" s="478"/>
      <c r="E57" s="479"/>
    </row>
    <row r="58" spans="1:5" s="230" customFormat="1" ht="28.5" customHeight="1" x14ac:dyDescent="0.45">
      <c r="A58" s="334">
        <v>13</v>
      </c>
      <c r="B58" s="478" t="str">
        <f>VLOOKUP(A58,'Hoja de Registro'!$A$8:$B$103,2,0)</f>
        <v>Fundacion Espeletia</v>
      </c>
      <c r="C58" s="478"/>
      <c r="D58" s="478"/>
      <c r="E58" s="479"/>
    </row>
    <row r="59" spans="1:5" s="230" customFormat="1" ht="28.5" customHeight="1" x14ac:dyDescent="0.45">
      <c r="A59" s="334">
        <v>14</v>
      </c>
      <c r="B59" s="478" t="str">
        <f>VLOOKUP(A59,'Hoja de Registro'!$A$8:$B$103,2,0)</f>
        <v>JOSE RAUL GONZALEZ RIVERA</v>
      </c>
      <c r="C59" s="478"/>
      <c r="D59" s="478"/>
      <c r="E59" s="479"/>
    </row>
    <row r="60" spans="1:5" s="230" customFormat="1" ht="28.5" customHeight="1" x14ac:dyDescent="0.45">
      <c r="A60" s="334">
        <v>15</v>
      </c>
      <c r="B60" s="478" t="str">
        <f>VLOOKUP(A60,'Hoja de Registro'!$A$8:$B$103,2,0)</f>
        <v>UT CAMPEN MINCULTURA 2026</v>
      </c>
      <c r="C60" s="478"/>
      <c r="D60" s="478"/>
      <c r="E60" s="479"/>
    </row>
    <row r="61" spans="1:5" s="230" customFormat="1" ht="28.5" customHeight="1" thickBot="1" x14ac:dyDescent="0.5">
      <c r="A61" s="334">
        <v>16</v>
      </c>
      <c r="B61" s="478" t="str">
        <f>VLOOKUP(A61,'Hoja de Registro'!$A$8:$B$103,2,0)</f>
        <v>ZILL</v>
      </c>
      <c r="C61" s="478"/>
      <c r="D61" s="478"/>
      <c r="E61" s="479"/>
    </row>
    <row r="62" spans="1:5" s="230" customFormat="1" ht="28.5" hidden="1" customHeight="1" x14ac:dyDescent="0.45">
      <c r="A62" s="334">
        <v>17</v>
      </c>
      <c r="B62" s="478">
        <f>VLOOKUP(A62,'Hoja de Registro'!$A$8:$B$103,2,0)</f>
        <v>0</v>
      </c>
      <c r="C62" s="478"/>
      <c r="D62" s="478"/>
      <c r="E62" s="479"/>
    </row>
    <row r="63" spans="1:5" s="230" customFormat="1" ht="28.5" hidden="1" customHeight="1" x14ac:dyDescent="0.45">
      <c r="A63" s="334">
        <v>18</v>
      </c>
      <c r="B63" s="478">
        <f>VLOOKUP(A63,'Hoja de Registro'!$A$8:$B$103,2,0)</f>
        <v>0</v>
      </c>
      <c r="C63" s="478"/>
      <c r="D63" s="478"/>
      <c r="E63" s="479"/>
    </row>
    <row r="64" spans="1:5" s="230" customFormat="1" ht="28.5" hidden="1" customHeight="1" x14ac:dyDescent="0.45">
      <c r="A64" s="334">
        <v>19</v>
      </c>
      <c r="B64" s="478">
        <f>VLOOKUP(A64,'Hoja de Registro'!$A$8:$B$103,2,0)</f>
        <v>0</v>
      </c>
      <c r="C64" s="478"/>
      <c r="D64" s="478"/>
      <c r="E64" s="479"/>
    </row>
    <row r="65" spans="1:5" s="230" customFormat="1" ht="28.5" hidden="1" customHeight="1" x14ac:dyDescent="0.45">
      <c r="A65" s="334">
        <v>20</v>
      </c>
      <c r="B65" s="478">
        <f>VLOOKUP(A65,'Hoja de Registro'!$A$8:$B$103,2,0)</f>
        <v>0</v>
      </c>
      <c r="C65" s="478"/>
      <c r="D65" s="478"/>
      <c r="E65" s="479"/>
    </row>
    <row r="66" spans="1:5" s="230" customFormat="1" ht="28.5" hidden="1" customHeight="1" x14ac:dyDescent="0.45">
      <c r="A66" s="334">
        <v>21</v>
      </c>
      <c r="B66" s="478">
        <f>VLOOKUP(A66,'Hoja de Registro'!$A$8:$B$103,2,0)</f>
        <v>0</v>
      </c>
      <c r="C66" s="478"/>
      <c r="D66" s="478"/>
      <c r="E66" s="479"/>
    </row>
    <row r="67" spans="1:5" s="230" customFormat="1" ht="28.5" hidden="1" customHeight="1" x14ac:dyDescent="0.45">
      <c r="A67" s="334">
        <v>22</v>
      </c>
      <c r="B67" s="478">
        <f>VLOOKUP(A67,'Hoja de Registro'!$A$8:$B$103,2,0)</f>
        <v>0</v>
      </c>
      <c r="C67" s="478"/>
      <c r="D67" s="478"/>
      <c r="E67" s="479"/>
    </row>
    <row r="68" spans="1:5" s="230" customFormat="1" ht="28.5" hidden="1" customHeight="1" x14ac:dyDescent="0.45">
      <c r="A68" s="334">
        <v>23</v>
      </c>
      <c r="B68" s="478">
        <f>VLOOKUP(A68,'Hoja de Registro'!$A$8:$B$103,2,0)</f>
        <v>0</v>
      </c>
      <c r="C68" s="478"/>
      <c r="D68" s="478"/>
      <c r="E68" s="479"/>
    </row>
    <row r="69" spans="1:5" s="230" customFormat="1" ht="28.5" hidden="1" customHeight="1" x14ac:dyDescent="0.45">
      <c r="A69" s="334">
        <v>24</v>
      </c>
      <c r="B69" s="478">
        <f>VLOOKUP(A69,'Hoja de Registro'!$A$8:$B$103,2,0)</f>
        <v>0</v>
      </c>
      <c r="C69" s="478"/>
      <c r="D69" s="478"/>
      <c r="E69" s="479"/>
    </row>
    <row r="70" spans="1:5" s="230" customFormat="1" ht="28.5" hidden="1" customHeight="1" x14ac:dyDescent="0.45">
      <c r="A70" s="334">
        <v>25</v>
      </c>
      <c r="B70" s="478">
        <f>VLOOKUP(A70,'Hoja de Registro'!$A$8:$B$103,2,0)</f>
        <v>0</v>
      </c>
      <c r="C70" s="478"/>
      <c r="D70" s="478"/>
      <c r="E70" s="479"/>
    </row>
    <row r="71" spans="1:5" s="230" customFormat="1" ht="28.5" hidden="1" customHeight="1" x14ac:dyDescent="0.45">
      <c r="A71" s="334">
        <v>26</v>
      </c>
      <c r="B71" s="478">
        <f>VLOOKUP(A71,'Hoja de Registro'!$A$8:$B$103,2,0)</f>
        <v>0</v>
      </c>
      <c r="C71" s="478"/>
      <c r="D71" s="478"/>
      <c r="E71" s="479"/>
    </row>
    <row r="72" spans="1:5" s="230" customFormat="1" ht="28.5" hidden="1" customHeight="1" x14ac:dyDescent="0.45">
      <c r="A72" s="334">
        <v>27</v>
      </c>
      <c r="B72" s="478">
        <f>VLOOKUP(A72,'Hoja de Registro'!$A$8:$B$103,2,0)</f>
        <v>0</v>
      </c>
      <c r="C72" s="478"/>
      <c r="D72" s="478"/>
      <c r="E72" s="479"/>
    </row>
    <row r="73" spans="1:5" s="230" customFormat="1" ht="28.5" hidden="1" customHeight="1" x14ac:dyDescent="0.45">
      <c r="A73" s="334">
        <v>28</v>
      </c>
      <c r="B73" s="478">
        <f>VLOOKUP(A73,'Hoja de Registro'!$A$8:$B$103,2,0)</f>
        <v>0</v>
      </c>
      <c r="C73" s="478"/>
      <c r="D73" s="478"/>
      <c r="E73" s="479"/>
    </row>
    <row r="74" spans="1:5" s="230" customFormat="1" ht="28.5" hidden="1" customHeight="1" x14ac:dyDescent="0.45">
      <c r="A74" s="334">
        <v>29</v>
      </c>
      <c r="B74" s="478">
        <f>VLOOKUP(A74,'Hoja de Registro'!$A$8:$B$103,2,0)</f>
        <v>0</v>
      </c>
      <c r="C74" s="478"/>
      <c r="D74" s="478"/>
      <c r="E74" s="479"/>
    </row>
    <row r="75" spans="1:5" s="230" customFormat="1" ht="28.5" hidden="1" customHeight="1" x14ac:dyDescent="0.45">
      <c r="A75" s="334">
        <v>30</v>
      </c>
      <c r="B75" s="478">
        <f>VLOOKUP(A75,'Hoja de Registro'!$A$8:$B$103,2,0)</f>
        <v>0</v>
      </c>
      <c r="C75" s="478"/>
      <c r="D75" s="478"/>
      <c r="E75" s="479"/>
    </row>
    <row r="76" spans="1:5" s="230" customFormat="1" ht="28.5" hidden="1" customHeight="1" x14ac:dyDescent="0.45">
      <c r="A76" s="334">
        <v>31</v>
      </c>
      <c r="B76" s="478">
        <f>VLOOKUP(A76,'Hoja de Registro'!$A$8:$B$103,2,0)</f>
        <v>0</v>
      </c>
      <c r="C76" s="478"/>
      <c r="D76" s="478"/>
      <c r="E76" s="479"/>
    </row>
    <row r="77" spans="1:5" s="230" customFormat="1" ht="28.5" hidden="1" customHeight="1" x14ac:dyDescent="0.45">
      <c r="A77" s="334">
        <v>32</v>
      </c>
      <c r="B77" s="478">
        <f>VLOOKUP(A77,'Hoja de Registro'!$A$8:$B$103,2,0)</f>
        <v>0</v>
      </c>
      <c r="C77" s="478"/>
      <c r="D77" s="478"/>
      <c r="E77" s="479"/>
    </row>
    <row r="78" spans="1:5" s="230" customFormat="1" ht="28.5" hidden="1" customHeight="1" x14ac:dyDescent="0.45">
      <c r="A78" s="334">
        <v>33</v>
      </c>
      <c r="B78" s="478">
        <f>VLOOKUP(A78,'Hoja de Registro'!$A$8:$B$103,2,0)</f>
        <v>0</v>
      </c>
      <c r="C78" s="478"/>
      <c r="D78" s="478"/>
      <c r="E78" s="479"/>
    </row>
    <row r="79" spans="1:5" s="230" customFormat="1" ht="28.5" hidden="1" customHeight="1" x14ac:dyDescent="0.45">
      <c r="A79" s="334">
        <v>34</v>
      </c>
      <c r="B79" s="478">
        <f>VLOOKUP(A79,'Hoja de Registro'!$A$8:$B$103,2,0)</f>
        <v>0</v>
      </c>
      <c r="C79" s="478"/>
      <c r="D79" s="478"/>
      <c r="E79" s="479"/>
    </row>
    <row r="80" spans="1:5" s="230" customFormat="1" ht="28.5" hidden="1" customHeight="1" x14ac:dyDescent="0.45">
      <c r="A80" s="334">
        <v>35</v>
      </c>
      <c r="B80" s="478">
        <f>VLOOKUP(A80,'Hoja de Registro'!$A$8:$B$103,2,0)</f>
        <v>0</v>
      </c>
      <c r="C80" s="478"/>
      <c r="D80" s="478"/>
      <c r="E80" s="479"/>
    </row>
    <row r="81" spans="1:5" s="230" customFormat="1" ht="28.5" hidden="1" customHeight="1" x14ac:dyDescent="0.45">
      <c r="A81" s="334">
        <v>36</v>
      </c>
      <c r="B81" s="478">
        <f>VLOOKUP(A81,'Hoja de Registro'!$A$8:$B$103,2,0)</f>
        <v>0</v>
      </c>
      <c r="C81" s="478"/>
      <c r="D81" s="478"/>
      <c r="E81" s="479"/>
    </row>
    <row r="82" spans="1:5" s="230" customFormat="1" ht="28.5" hidden="1" customHeight="1" x14ac:dyDescent="0.45">
      <c r="A82" s="334">
        <v>37</v>
      </c>
      <c r="B82" s="478">
        <f>VLOOKUP(A82,'Hoja de Registro'!$A$8:$B$103,2,0)</f>
        <v>0</v>
      </c>
      <c r="C82" s="478"/>
      <c r="D82" s="478"/>
      <c r="E82" s="479"/>
    </row>
    <row r="83" spans="1:5" s="230" customFormat="1" ht="28.5" hidden="1" customHeight="1" x14ac:dyDescent="0.45">
      <c r="A83" s="334">
        <v>38</v>
      </c>
      <c r="B83" s="478">
        <f>VLOOKUP(A83,'Hoja de Registro'!$A$8:$B$103,2,0)</f>
        <v>0</v>
      </c>
      <c r="C83" s="478"/>
      <c r="D83" s="478"/>
      <c r="E83" s="479"/>
    </row>
    <row r="84" spans="1:5" s="230" customFormat="1" ht="28.5" hidden="1" customHeight="1" x14ac:dyDescent="0.45">
      <c r="A84" s="334">
        <v>39</v>
      </c>
      <c r="B84" s="478">
        <f>VLOOKUP(A84,'Hoja de Registro'!$A$8:$B$103,2,0)</f>
        <v>0</v>
      </c>
      <c r="C84" s="478"/>
      <c r="D84" s="478"/>
      <c r="E84" s="479"/>
    </row>
    <row r="85" spans="1:5" s="230" customFormat="1" ht="28.5" hidden="1" customHeight="1" x14ac:dyDescent="0.45">
      <c r="A85" s="334">
        <v>40</v>
      </c>
      <c r="B85" s="478">
        <f>VLOOKUP(A85,'Hoja de Registro'!$A$8:$B$103,2,0)</f>
        <v>0</v>
      </c>
      <c r="C85" s="478"/>
      <c r="D85" s="478"/>
      <c r="E85" s="479"/>
    </row>
    <row r="86" spans="1:5" s="230" customFormat="1" ht="28.5" hidden="1" customHeight="1" x14ac:dyDescent="0.45">
      <c r="A86" s="334">
        <v>41</v>
      </c>
      <c r="B86" s="478">
        <f>VLOOKUP(A86,'Hoja de Registro'!$A$8:$B$103,2,0)</f>
        <v>0</v>
      </c>
      <c r="C86" s="478"/>
      <c r="D86" s="478"/>
      <c r="E86" s="479"/>
    </row>
    <row r="87" spans="1:5" s="230" customFormat="1" ht="28.5" hidden="1" customHeight="1" x14ac:dyDescent="0.45">
      <c r="A87" s="334">
        <v>42</v>
      </c>
      <c r="B87" s="478">
        <f>VLOOKUP(A87,'Hoja de Registro'!$A$8:$B$103,2,0)</f>
        <v>0</v>
      </c>
      <c r="C87" s="478"/>
      <c r="D87" s="478"/>
      <c r="E87" s="479"/>
    </row>
    <row r="88" spans="1:5" s="230" customFormat="1" ht="28.5" hidden="1" customHeight="1" x14ac:dyDescent="0.45">
      <c r="A88" s="334">
        <v>43</v>
      </c>
      <c r="B88" s="478">
        <f>VLOOKUP(A88,'Hoja de Registro'!$A$8:$B$103,2,0)</f>
        <v>0</v>
      </c>
      <c r="C88" s="478"/>
      <c r="D88" s="478"/>
      <c r="E88" s="479"/>
    </row>
    <row r="89" spans="1:5" s="230" customFormat="1" ht="28.5" hidden="1" customHeight="1" x14ac:dyDescent="0.45">
      <c r="A89" s="334">
        <v>44</v>
      </c>
      <c r="B89" s="478">
        <f>VLOOKUP(A89,'Hoja de Registro'!$A$8:$B$103,2,0)</f>
        <v>0</v>
      </c>
      <c r="C89" s="478"/>
      <c r="D89" s="478"/>
      <c r="E89" s="479"/>
    </row>
    <row r="90" spans="1:5" s="230" customFormat="1" ht="28.5" hidden="1" customHeight="1" x14ac:dyDescent="0.45">
      <c r="A90" s="334">
        <v>45</v>
      </c>
      <c r="B90" s="478">
        <f>VLOOKUP(A90,'Hoja de Registro'!$A$8:$B$103,2,0)</f>
        <v>0</v>
      </c>
      <c r="C90" s="478"/>
      <c r="D90" s="478"/>
      <c r="E90" s="479"/>
    </row>
    <row r="91" spans="1:5" s="230" customFormat="1" ht="28.5" hidden="1" customHeight="1" x14ac:dyDescent="0.45">
      <c r="A91" s="334">
        <v>46</v>
      </c>
      <c r="B91" s="478">
        <f>VLOOKUP(A91,'Hoja de Registro'!$A$8:$B$103,2,0)</f>
        <v>0</v>
      </c>
      <c r="C91" s="478"/>
      <c r="D91" s="478"/>
      <c r="E91" s="479"/>
    </row>
    <row r="92" spans="1:5" s="230" customFormat="1" ht="28.5" hidden="1" customHeight="1" x14ac:dyDescent="0.45">
      <c r="A92" s="334">
        <v>47</v>
      </c>
      <c r="B92" s="478">
        <f>VLOOKUP(A92,'Hoja de Registro'!$A$8:$B$103,2,0)</f>
        <v>0</v>
      </c>
      <c r="C92" s="478"/>
      <c r="D92" s="478"/>
      <c r="E92" s="479"/>
    </row>
    <row r="93" spans="1:5" s="230" customFormat="1" ht="28.5" hidden="1" customHeight="1" x14ac:dyDescent="0.45">
      <c r="A93" s="334">
        <v>48</v>
      </c>
      <c r="B93" s="478">
        <f>VLOOKUP(A93,'Hoja de Registro'!$A$8:$B$103,2,0)</f>
        <v>0</v>
      </c>
      <c r="C93" s="478"/>
      <c r="D93" s="478"/>
      <c r="E93" s="479"/>
    </row>
    <row r="94" spans="1:5" s="230" customFormat="1" ht="28.5" hidden="1" customHeight="1" x14ac:dyDescent="0.45">
      <c r="A94" s="334">
        <v>49</v>
      </c>
      <c r="B94" s="478">
        <f>VLOOKUP(A94,'Hoja de Registro'!$A$8:$B$103,2,0)</f>
        <v>0</v>
      </c>
      <c r="C94" s="478"/>
      <c r="D94" s="478"/>
      <c r="E94" s="479"/>
    </row>
    <row r="95" spans="1:5" s="230" customFormat="1" ht="28.5" hidden="1" customHeight="1" x14ac:dyDescent="0.45">
      <c r="A95" s="334">
        <v>50</v>
      </c>
      <c r="B95" s="478">
        <f>VLOOKUP(A95,'Hoja de Registro'!$A$8:$B$103,2,0)</f>
        <v>0</v>
      </c>
      <c r="C95" s="478"/>
      <c r="D95" s="478"/>
      <c r="E95" s="479"/>
    </row>
    <row r="96" spans="1:5" s="230" customFormat="1" ht="28.5" hidden="1" customHeight="1" x14ac:dyDescent="0.45">
      <c r="A96" s="334">
        <v>51</v>
      </c>
      <c r="B96" s="478">
        <f>VLOOKUP(A96,'Hoja de Registro'!$A$8:$B$103,2,0)</f>
        <v>0</v>
      </c>
      <c r="C96" s="478"/>
      <c r="D96" s="478"/>
      <c r="E96" s="479"/>
    </row>
    <row r="97" spans="1:5" s="230" customFormat="1" ht="28.5" hidden="1" customHeight="1" x14ac:dyDescent="0.45">
      <c r="A97" s="334">
        <v>52</v>
      </c>
      <c r="B97" s="478">
        <f>VLOOKUP(A97,'Hoja de Registro'!$A$8:$B$103,2,0)</f>
        <v>0</v>
      </c>
      <c r="C97" s="478"/>
      <c r="D97" s="478"/>
      <c r="E97" s="479"/>
    </row>
    <row r="98" spans="1:5" s="230" customFormat="1" ht="28.5" hidden="1" customHeight="1" x14ac:dyDescent="0.45">
      <c r="A98" s="334">
        <v>53</v>
      </c>
      <c r="B98" s="478">
        <f>VLOOKUP(A98,'Hoja de Registro'!$A$8:$B$103,2,0)</f>
        <v>0</v>
      </c>
      <c r="C98" s="478"/>
      <c r="D98" s="478"/>
      <c r="E98" s="479"/>
    </row>
    <row r="99" spans="1:5" s="230" customFormat="1" ht="28.5" hidden="1" customHeight="1" x14ac:dyDescent="0.45">
      <c r="A99" s="334">
        <v>54</v>
      </c>
      <c r="B99" s="478">
        <f>VLOOKUP(A99,'Hoja de Registro'!$A$8:$B$103,2,0)</f>
        <v>0</v>
      </c>
      <c r="C99" s="478"/>
      <c r="D99" s="478"/>
      <c r="E99" s="479"/>
    </row>
    <row r="100" spans="1:5" s="230" customFormat="1" ht="28.5" hidden="1" customHeight="1" x14ac:dyDescent="0.45">
      <c r="A100" s="334">
        <v>55</v>
      </c>
      <c r="B100" s="478">
        <f>VLOOKUP(A100,'Hoja de Registro'!$A$8:$B$103,2,0)</f>
        <v>0</v>
      </c>
      <c r="C100" s="478"/>
      <c r="D100" s="478"/>
      <c r="E100" s="479"/>
    </row>
    <row r="101" spans="1:5" s="230" customFormat="1" ht="28.5" hidden="1" customHeight="1" x14ac:dyDescent="0.45">
      <c r="A101" s="334">
        <v>56</v>
      </c>
      <c r="B101" s="478">
        <f>VLOOKUP(A101,'Hoja de Registro'!$A$8:$B$103,2,0)</f>
        <v>0</v>
      </c>
      <c r="C101" s="478"/>
      <c r="D101" s="478"/>
      <c r="E101" s="479"/>
    </row>
    <row r="102" spans="1:5" s="230" customFormat="1" ht="28.5" hidden="1" customHeight="1" x14ac:dyDescent="0.45">
      <c r="A102" s="334">
        <v>57</v>
      </c>
      <c r="B102" s="478">
        <f>VLOOKUP(A102,'Hoja de Registro'!$A$8:$B$103,2,0)</f>
        <v>0</v>
      </c>
      <c r="C102" s="478"/>
      <c r="D102" s="478"/>
      <c r="E102" s="479"/>
    </row>
    <row r="103" spans="1:5" s="230" customFormat="1" ht="28.5" hidden="1" customHeight="1" x14ac:dyDescent="0.45">
      <c r="A103" s="334">
        <v>58</v>
      </c>
      <c r="B103" s="478">
        <f>VLOOKUP(A103,'Hoja de Registro'!$A$8:$B$103,2,0)</f>
        <v>0</v>
      </c>
      <c r="C103" s="478"/>
      <c r="D103" s="478"/>
      <c r="E103" s="479"/>
    </row>
    <row r="104" spans="1:5" s="230" customFormat="1" ht="28.5" hidden="1" customHeight="1" x14ac:dyDescent="0.45">
      <c r="A104" s="334">
        <v>59</v>
      </c>
      <c r="B104" s="478">
        <f>VLOOKUP(A104,'Hoja de Registro'!$A$8:$B$103,2,0)</f>
        <v>0</v>
      </c>
      <c r="C104" s="478"/>
      <c r="D104" s="478"/>
      <c r="E104" s="479"/>
    </row>
    <row r="105" spans="1:5" s="230" customFormat="1" ht="28.5" hidden="1" customHeight="1" x14ac:dyDescent="0.45">
      <c r="A105" s="334">
        <v>60</v>
      </c>
      <c r="B105" s="478">
        <f>VLOOKUP(A105,'Hoja de Registro'!$A$8:$B$103,2,0)</f>
        <v>0</v>
      </c>
      <c r="C105" s="478"/>
      <c r="D105" s="478"/>
      <c r="E105" s="479"/>
    </row>
    <row r="106" spans="1:5" s="230" customFormat="1" ht="28.5" hidden="1" customHeight="1" x14ac:dyDescent="0.45">
      <c r="A106" s="334">
        <v>61</v>
      </c>
      <c r="B106" s="478">
        <f>VLOOKUP(A106,'Hoja de Registro'!$A$8:$B$103,2,0)</f>
        <v>0</v>
      </c>
      <c r="C106" s="478"/>
      <c r="D106" s="478"/>
      <c r="E106" s="479"/>
    </row>
    <row r="107" spans="1:5" s="230" customFormat="1" ht="28.5" hidden="1" customHeight="1" x14ac:dyDescent="0.45">
      <c r="A107" s="334">
        <v>62</v>
      </c>
      <c r="B107" s="478">
        <f>VLOOKUP(A107,'Hoja de Registro'!$A$8:$B$103,2,0)</f>
        <v>0</v>
      </c>
      <c r="C107" s="478"/>
      <c r="D107" s="478"/>
      <c r="E107" s="479"/>
    </row>
    <row r="108" spans="1:5" s="230" customFormat="1" ht="28.5" hidden="1" customHeight="1" thickBot="1" x14ac:dyDescent="0.5">
      <c r="A108" s="334">
        <v>63</v>
      </c>
      <c r="B108" s="478">
        <f>VLOOKUP(A108,'Hoja de Registro'!$A$8:$B$103,2,0)</f>
        <v>0</v>
      </c>
      <c r="C108" s="478"/>
      <c r="D108" s="478"/>
      <c r="E108" s="479"/>
    </row>
    <row r="109" spans="1:5" s="230" customFormat="1" ht="28.5" hidden="1" customHeight="1" x14ac:dyDescent="0.45">
      <c r="A109" s="263">
        <v>64</v>
      </c>
      <c r="B109" s="478" t="e">
        <f>VLOOKUP(A109,'Hoja de Registro'!$A$8:$B$103,2,0)</f>
        <v>#N/A</v>
      </c>
      <c r="C109" s="478"/>
      <c r="D109" s="478"/>
      <c r="E109" s="478"/>
    </row>
    <row r="110" spans="1:5" s="230" customFormat="1" ht="28.5" hidden="1" customHeight="1" x14ac:dyDescent="0.45">
      <c r="A110" s="263">
        <v>65</v>
      </c>
      <c r="B110" s="478" t="e">
        <f>VLOOKUP(A110,'Hoja de Registro'!$A$8:$B$103,2,0)</f>
        <v>#N/A</v>
      </c>
      <c r="C110" s="478"/>
      <c r="D110" s="478"/>
      <c r="E110" s="478"/>
    </row>
    <row r="111" spans="1:5" s="230" customFormat="1" ht="28.5" hidden="1" customHeight="1" x14ac:dyDescent="0.45">
      <c r="A111" s="263">
        <v>66</v>
      </c>
      <c r="B111" s="478" t="e">
        <f>VLOOKUP(A111,'Hoja de Registro'!$A$8:$B$103,2,0)</f>
        <v>#N/A</v>
      </c>
      <c r="C111" s="478"/>
      <c r="D111" s="478"/>
      <c r="E111" s="478"/>
    </row>
    <row r="112" spans="1:5" s="230" customFormat="1" ht="28.5" hidden="1" customHeight="1" x14ac:dyDescent="0.45">
      <c r="A112" s="263">
        <v>67</v>
      </c>
      <c r="B112" s="478" t="e">
        <f>VLOOKUP(A112,'Hoja de Registro'!$A$8:$B$103,2,0)</f>
        <v>#N/A</v>
      </c>
      <c r="C112" s="478"/>
      <c r="D112" s="478"/>
      <c r="E112" s="478"/>
    </row>
    <row r="113" spans="1:28" s="230" customFormat="1" ht="26.4" hidden="1" customHeight="1" x14ac:dyDescent="0.45">
      <c r="A113" s="263">
        <v>68</v>
      </c>
      <c r="B113" s="478" t="e">
        <f>VLOOKUP(A113,'Hoja de Registro'!$A$8:$B$103,2,0)</f>
        <v>#N/A</v>
      </c>
      <c r="C113" s="478"/>
      <c r="D113" s="478"/>
      <c r="E113" s="478"/>
    </row>
    <row r="114" spans="1:28" ht="51" hidden="1" customHeight="1" x14ac:dyDescent="0.45">
      <c r="A114" s="263">
        <v>69</v>
      </c>
      <c r="B114" s="478" t="e">
        <f>VLOOKUP(A114,'Hoja de Registro'!$A$8:$B$103,2,0)</f>
        <v>#N/A</v>
      </c>
      <c r="C114" s="478"/>
      <c r="D114" s="478"/>
      <c r="E114" s="478"/>
    </row>
    <row r="115" spans="1:28" ht="32.25" hidden="1" customHeight="1" x14ac:dyDescent="0.45">
      <c r="A115" s="263">
        <v>70</v>
      </c>
      <c r="B115" s="478" t="e">
        <f>VLOOKUP(A115,'Hoja de Registro'!$A$8:$B$103,2,0)</f>
        <v>#N/A</v>
      </c>
      <c r="C115" s="478"/>
      <c r="D115" s="478"/>
      <c r="E115" s="478"/>
    </row>
    <row r="116" spans="1:28" ht="21.6" hidden="1" x14ac:dyDescent="0.45">
      <c r="A116" s="263">
        <v>71</v>
      </c>
      <c r="B116" s="478" t="e">
        <f>VLOOKUP(A116,'Hoja de Registro'!$A$8:$B$103,2,0)</f>
        <v>#N/A</v>
      </c>
      <c r="C116" s="478"/>
      <c r="D116" s="478"/>
      <c r="E116" s="478"/>
    </row>
    <row r="117" spans="1:28" ht="21.6" hidden="1" x14ac:dyDescent="0.45">
      <c r="A117" s="263">
        <v>72</v>
      </c>
      <c r="B117" s="478" t="e">
        <f>VLOOKUP(A117,'Hoja de Registro'!$A$8:$B$103,2,0)</f>
        <v>#N/A</v>
      </c>
      <c r="C117" s="478"/>
      <c r="D117" s="478"/>
      <c r="E117" s="478"/>
    </row>
    <row r="118" spans="1:28" ht="21.6" hidden="1" x14ac:dyDescent="0.45">
      <c r="A118" s="263">
        <v>73</v>
      </c>
      <c r="B118" s="478" t="e">
        <f>VLOOKUP(A118,'Hoja de Registro'!$A$8:$B$103,2,0)</f>
        <v>#N/A</v>
      </c>
      <c r="C118" s="478"/>
      <c r="D118" s="478"/>
      <c r="E118" s="478"/>
    </row>
    <row r="119" spans="1:28" ht="21.6" hidden="1" x14ac:dyDescent="0.45">
      <c r="A119" s="263">
        <v>74</v>
      </c>
      <c r="B119" s="478" t="e">
        <f>VLOOKUP(A119,'Hoja de Registro'!$A$8:$B$103,2,0)</f>
        <v>#N/A</v>
      </c>
      <c r="C119" s="478"/>
      <c r="D119" s="478"/>
      <c r="E119" s="478"/>
    </row>
    <row r="120" spans="1:28" ht="21.6" hidden="1" x14ac:dyDescent="0.45">
      <c r="A120" s="263">
        <v>75</v>
      </c>
      <c r="B120" s="478" t="e">
        <f>VLOOKUP(A120,'Hoja de Registro'!$A$8:$B$103,2,0)</f>
        <v>#N/A</v>
      </c>
      <c r="C120" s="478"/>
      <c r="D120" s="478"/>
      <c r="E120" s="478"/>
    </row>
    <row r="121" spans="1:28" ht="34.35" hidden="1" customHeight="1" x14ac:dyDescent="0.45">
      <c r="A121" s="263">
        <v>76</v>
      </c>
      <c r="B121" s="478" t="e">
        <f>VLOOKUP(A121,'Hoja de Registro'!$A$8:$B$103,2,0)</f>
        <v>#N/A</v>
      </c>
      <c r="C121" s="478"/>
      <c r="D121" s="478"/>
      <c r="E121" s="478"/>
    </row>
    <row r="122" spans="1:28" ht="18.75" hidden="1" customHeight="1" x14ac:dyDescent="0.45">
      <c r="A122" s="263">
        <v>77</v>
      </c>
      <c r="B122" s="478" t="e">
        <f>VLOOKUP(A122,'Hoja de Registro'!$A$8:$B$103,2,0)</f>
        <v>#N/A</v>
      </c>
      <c r="C122" s="478"/>
      <c r="D122" s="478"/>
      <c r="E122" s="478"/>
      <c r="AB122" s="231" t="s">
        <v>279</v>
      </c>
    </row>
    <row r="123" spans="1:28" ht="18.75" hidden="1" customHeight="1" x14ac:dyDescent="0.45">
      <c r="A123" s="263">
        <v>78</v>
      </c>
      <c r="B123" s="478" t="e">
        <f>VLOOKUP(A123,'Hoja de Registro'!$A$8:$B$103,2,0)</f>
        <v>#N/A</v>
      </c>
      <c r="C123" s="478"/>
      <c r="D123" s="478"/>
      <c r="E123" s="478"/>
      <c r="AB123" s="231"/>
    </row>
    <row r="124" spans="1:28" ht="34.5" hidden="1" customHeight="1" thickBot="1" x14ac:dyDescent="0.5">
      <c r="A124" s="263">
        <v>79</v>
      </c>
      <c r="B124" s="478" t="e">
        <f>VLOOKUP(A124,'Hoja de Registro'!$A$8:$B$103,2,0)</f>
        <v>#N/A</v>
      </c>
      <c r="C124" s="478"/>
      <c r="D124" s="478"/>
      <c r="E124" s="478"/>
      <c r="AB124" s="231" t="s">
        <v>280</v>
      </c>
    </row>
    <row r="125" spans="1:28" ht="147.75" customHeight="1" thickTop="1" thickBot="1" x14ac:dyDescent="0.5">
      <c r="A125" s="520" t="s">
        <v>281</v>
      </c>
      <c r="B125" s="521"/>
      <c r="C125" s="521"/>
      <c r="D125" s="521"/>
      <c r="E125" s="522"/>
      <c r="AB125" s="231" t="s">
        <v>282</v>
      </c>
    </row>
    <row r="126" spans="1:28" ht="27.75" customHeight="1" thickTop="1" x14ac:dyDescent="0.55000000000000004">
      <c r="A126" s="320"/>
      <c r="B126" s="320"/>
      <c r="C126" s="320"/>
      <c r="D126" s="320"/>
      <c r="E126" s="320"/>
      <c r="AB126" s="231" t="s">
        <v>283</v>
      </c>
    </row>
    <row r="127" spans="1:28" ht="24.75" customHeight="1" x14ac:dyDescent="0.55000000000000004">
      <c r="A127" s="320"/>
      <c r="B127" s="320"/>
      <c r="C127" s="320"/>
      <c r="D127" s="320"/>
      <c r="E127" s="320"/>
      <c r="AB127" s="231"/>
    </row>
    <row r="128" spans="1:28" ht="27.75" customHeight="1" x14ac:dyDescent="0.55000000000000004">
      <c r="A128" s="320"/>
      <c r="B128" s="320"/>
      <c r="C128" s="320"/>
      <c r="D128" s="320"/>
      <c r="E128" s="320"/>
      <c r="AB128" s="231" t="s">
        <v>284</v>
      </c>
    </row>
    <row r="129" spans="1:28" ht="22.5" customHeight="1" x14ac:dyDescent="0.55000000000000004">
      <c r="A129" s="321" t="s">
        <v>285</v>
      </c>
      <c r="B129" s="322"/>
      <c r="C129" s="323"/>
      <c r="D129" s="323"/>
      <c r="E129" s="323"/>
      <c r="AB129" s="231"/>
    </row>
    <row r="130" spans="1:28" ht="22.5" customHeight="1" x14ac:dyDescent="0.55000000000000004">
      <c r="A130" s="523" t="s">
        <v>286</v>
      </c>
      <c r="B130" s="523"/>
      <c r="C130" s="320"/>
      <c r="D130" s="320"/>
      <c r="E130" s="320"/>
      <c r="AB130" s="231"/>
    </row>
    <row r="131" spans="1:28" ht="30" customHeight="1" x14ac:dyDescent="0.55000000000000004">
      <c r="A131" s="324"/>
      <c r="B131" s="320"/>
      <c r="C131" s="320"/>
      <c r="D131" s="320"/>
      <c r="E131" s="320"/>
      <c r="AB131" s="231" t="s">
        <v>287</v>
      </c>
    </row>
    <row r="132" spans="1:28" ht="26.25" customHeight="1" x14ac:dyDescent="0.45">
      <c r="A132" s="519" t="s">
        <v>288</v>
      </c>
      <c r="B132" s="325" t="s">
        <v>170</v>
      </c>
      <c r="C132" s="326"/>
      <c r="D132" s="326"/>
      <c r="E132" s="326"/>
      <c r="AB132" s="231" t="s">
        <v>289</v>
      </c>
    </row>
    <row r="133" spans="1:28" ht="48.6" customHeight="1" x14ac:dyDescent="0.45">
      <c r="A133" s="519"/>
      <c r="B133" s="325" t="str">
        <f>VLOOKUP(B132,'hoja de datos'!L2:M130,2,0)</f>
        <v>Coordinador  Grupo de Convenios y Contratos</v>
      </c>
      <c r="C133" s="326"/>
      <c r="D133" s="326"/>
      <c r="E133" s="326"/>
      <c r="AB133" s="231" t="s">
        <v>290</v>
      </c>
    </row>
    <row r="134" spans="1:28" ht="29.25" customHeight="1" x14ac:dyDescent="0.55000000000000004">
      <c r="A134" s="486" t="s">
        <v>291</v>
      </c>
      <c r="B134" s="327"/>
      <c r="C134" s="328"/>
      <c r="D134" s="328"/>
      <c r="E134" s="328"/>
      <c r="AB134" s="231" t="s">
        <v>194</v>
      </c>
    </row>
    <row r="135" spans="1:28" ht="36" x14ac:dyDescent="0.55000000000000004">
      <c r="A135" s="486"/>
      <c r="B135" s="327"/>
      <c r="C135" s="328"/>
      <c r="D135" s="328"/>
      <c r="E135" s="328"/>
      <c r="AB135" s="231" t="s">
        <v>292</v>
      </c>
    </row>
    <row r="136" spans="1:28" ht="24.75" customHeight="1" x14ac:dyDescent="0.55000000000000004">
      <c r="A136" s="486" t="s">
        <v>293</v>
      </c>
      <c r="B136" s="327"/>
      <c r="C136" s="328"/>
      <c r="D136" s="328"/>
      <c r="E136" s="328"/>
      <c r="AB136" s="232" t="s">
        <v>198</v>
      </c>
    </row>
    <row r="137" spans="1:28" ht="3.75" customHeight="1" x14ac:dyDescent="0.45">
      <c r="A137" s="486"/>
      <c r="B137" s="327"/>
      <c r="C137" s="329"/>
      <c r="D137" s="329"/>
      <c r="E137" s="329"/>
      <c r="AB137" s="232" t="s">
        <v>294</v>
      </c>
    </row>
    <row r="138" spans="1:28" ht="36" x14ac:dyDescent="0.55000000000000004">
      <c r="A138" s="320"/>
      <c r="B138" s="320"/>
      <c r="C138" s="330"/>
      <c r="D138" s="320"/>
      <c r="E138" s="320"/>
      <c r="AB138" s="232" t="s">
        <v>204</v>
      </c>
    </row>
    <row r="139" spans="1:28" ht="21.6" x14ac:dyDescent="0.55000000000000004">
      <c r="A139" s="516"/>
      <c r="B139" s="516"/>
      <c r="C139" s="516"/>
      <c r="D139" s="516"/>
      <c r="E139" s="516"/>
      <c r="AB139" s="232" t="s">
        <v>295</v>
      </c>
    </row>
    <row r="140" spans="1:28" ht="21.6" x14ac:dyDescent="0.55000000000000004">
      <c r="A140" s="320"/>
      <c r="B140" s="320"/>
      <c r="C140" s="320"/>
      <c r="D140" s="320"/>
      <c r="E140" s="320"/>
      <c r="AB140" s="232" t="s">
        <v>296</v>
      </c>
    </row>
    <row r="141" spans="1:28" ht="21.6" x14ac:dyDescent="0.55000000000000004">
      <c r="A141" s="320"/>
      <c r="B141" s="320"/>
      <c r="C141" s="320"/>
      <c r="D141" s="320"/>
      <c r="E141" s="320"/>
      <c r="AB141" s="233" t="s">
        <v>297</v>
      </c>
    </row>
    <row r="142" spans="1:28" ht="17.399999999999999" x14ac:dyDescent="0.45">
      <c r="AB142" s="233" t="s">
        <v>298</v>
      </c>
    </row>
    <row r="143" spans="1:28" ht="17.399999999999999" x14ac:dyDescent="0.45">
      <c r="AB143" s="233" t="s">
        <v>299</v>
      </c>
    </row>
    <row r="144" spans="1:28" ht="17.399999999999999" x14ac:dyDescent="0.45">
      <c r="AB144" s="233" t="s">
        <v>214</v>
      </c>
    </row>
    <row r="145" spans="28:28" ht="17.399999999999999" x14ac:dyDescent="0.45">
      <c r="AB145" s="234" t="s">
        <v>300</v>
      </c>
    </row>
    <row r="146" spans="28:28" ht="17.399999999999999" x14ac:dyDescent="0.45">
      <c r="AB146" s="234" t="s">
        <v>216</v>
      </c>
    </row>
    <row r="147" spans="28:28" ht="17.399999999999999" x14ac:dyDescent="0.45">
      <c r="AB147" s="234" t="s">
        <v>218</v>
      </c>
    </row>
    <row r="148" spans="28:28" ht="17.399999999999999" x14ac:dyDescent="0.45">
      <c r="AB148" s="234" t="s">
        <v>301</v>
      </c>
    </row>
    <row r="149" spans="28:28" ht="17.399999999999999" x14ac:dyDescent="0.45">
      <c r="AB149" s="235" t="s">
        <v>31</v>
      </c>
    </row>
  </sheetData>
  <mergeCells count="136">
    <mergeCell ref="B118:E118"/>
    <mergeCell ref="B119:E119"/>
    <mergeCell ref="A44:E44"/>
    <mergeCell ref="B45:E45"/>
    <mergeCell ref="A41:B41"/>
    <mergeCell ref="C41:E41"/>
    <mergeCell ref="A42:B42"/>
    <mergeCell ref="C42:E42"/>
    <mergeCell ref="B114:E114"/>
    <mergeCell ref="B115:E115"/>
    <mergeCell ref="B67:E67"/>
    <mergeCell ref="B107:E107"/>
    <mergeCell ref="B108:E108"/>
    <mergeCell ref="B109:E109"/>
    <mergeCell ref="B110:E110"/>
    <mergeCell ref="B111:E111"/>
    <mergeCell ref="B69:E69"/>
    <mergeCell ref="B70:E70"/>
    <mergeCell ref="B71:E71"/>
    <mergeCell ref="B72:E72"/>
    <mergeCell ref="B73:E73"/>
    <mergeCell ref="B74:E74"/>
    <mergeCell ref="B75:E75"/>
    <mergeCell ref="B78:E78"/>
    <mergeCell ref="A139:E139"/>
    <mergeCell ref="C5:E5"/>
    <mergeCell ref="B116:E116"/>
    <mergeCell ref="B121:E121"/>
    <mergeCell ref="B122:E122"/>
    <mergeCell ref="B124:E124"/>
    <mergeCell ref="A134:A135"/>
    <mergeCell ref="A132:A133"/>
    <mergeCell ref="A136:A137"/>
    <mergeCell ref="B68:E68"/>
    <mergeCell ref="A125:E125"/>
    <mergeCell ref="A130:B130"/>
    <mergeCell ref="B105:E105"/>
    <mergeCell ref="B106:E106"/>
    <mergeCell ref="B120:E120"/>
    <mergeCell ref="B123:E123"/>
    <mergeCell ref="B112:E112"/>
    <mergeCell ref="B113:E113"/>
    <mergeCell ref="A30:B30"/>
    <mergeCell ref="C30:E30"/>
    <mergeCell ref="A26:B26"/>
    <mergeCell ref="C26:E26"/>
    <mergeCell ref="A27:B27"/>
    <mergeCell ref="B117:E117"/>
    <mergeCell ref="A35:E35"/>
    <mergeCell ref="A38:B38"/>
    <mergeCell ref="A39:B39"/>
    <mergeCell ref="A40:B40"/>
    <mergeCell ref="C38:E38"/>
    <mergeCell ref="B55:E55"/>
    <mergeCell ref="B56:E56"/>
    <mergeCell ref="B57:E57"/>
    <mergeCell ref="B49:E49"/>
    <mergeCell ref="B50:E50"/>
    <mergeCell ref="B51:E51"/>
    <mergeCell ref="B52:E52"/>
    <mergeCell ref="B53:E53"/>
    <mergeCell ref="B54:E54"/>
    <mergeCell ref="C39:E39"/>
    <mergeCell ref="C40:E40"/>
    <mergeCell ref="A43:B43"/>
    <mergeCell ref="C43:E43"/>
    <mergeCell ref="A36:B36"/>
    <mergeCell ref="C36:E36"/>
    <mergeCell ref="A29:B29"/>
    <mergeCell ref="C29:E29"/>
    <mergeCell ref="A31:E31"/>
    <mergeCell ref="A32:B32"/>
    <mergeCell ref="C32:E32"/>
    <mergeCell ref="A33:B33"/>
    <mergeCell ref="C33:E33"/>
    <mergeCell ref="A34:B34"/>
    <mergeCell ref="C34:E34"/>
    <mergeCell ref="A1:E3"/>
    <mergeCell ref="A4:E4"/>
    <mergeCell ref="A6:E6"/>
    <mergeCell ref="B7:E7"/>
    <mergeCell ref="C27:E27"/>
    <mergeCell ref="A28:B28"/>
    <mergeCell ref="C28:E28"/>
    <mergeCell ref="A23:B23"/>
    <mergeCell ref="C23:E23"/>
    <mergeCell ref="A24:B24"/>
    <mergeCell ref="C24:E24"/>
    <mergeCell ref="A25:B25"/>
    <mergeCell ref="C25:E25"/>
    <mergeCell ref="A8:D8"/>
    <mergeCell ref="A10:B10"/>
    <mergeCell ref="A12:E19"/>
    <mergeCell ref="A20:E20"/>
    <mergeCell ref="A22:E22"/>
    <mergeCell ref="C21:E21"/>
    <mergeCell ref="B79:E79"/>
    <mergeCell ref="B80:E80"/>
    <mergeCell ref="B81:E81"/>
    <mergeCell ref="B82:E82"/>
    <mergeCell ref="B83:E83"/>
    <mergeCell ref="B85:E85"/>
    <mergeCell ref="B46:E46"/>
    <mergeCell ref="B47:E47"/>
    <mergeCell ref="B48:E48"/>
    <mergeCell ref="B58:E58"/>
    <mergeCell ref="B59:E59"/>
    <mergeCell ref="B60:E60"/>
    <mergeCell ref="B76:E76"/>
    <mergeCell ref="B77:E77"/>
    <mergeCell ref="B84:E84"/>
    <mergeCell ref="B61:E61"/>
    <mergeCell ref="B62:E62"/>
    <mergeCell ref="B63:E63"/>
    <mergeCell ref="B64:E64"/>
    <mergeCell ref="B65:E65"/>
    <mergeCell ref="B66:E66"/>
    <mergeCell ref="B86:E86"/>
    <mergeCell ref="B87:E87"/>
    <mergeCell ref="B88:E88"/>
    <mergeCell ref="B89:E89"/>
    <mergeCell ref="B90:E90"/>
    <mergeCell ref="B91:E91"/>
    <mergeCell ref="B92:E92"/>
    <mergeCell ref="B93:E93"/>
    <mergeCell ref="B94:E94"/>
    <mergeCell ref="B104:E104"/>
    <mergeCell ref="B95:E95"/>
    <mergeCell ref="B96:E96"/>
    <mergeCell ref="B97:E97"/>
    <mergeCell ref="B98:E98"/>
    <mergeCell ref="B99:E99"/>
    <mergeCell ref="B100:E100"/>
    <mergeCell ref="B102:E102"/>
    <mergeCell ref="B101:E101"/>
    <mergeCell ref="B103:E103"/>
  </mergeCells>
  <printOptions horizontalCentered="1"/>
  <pageMargins left="0.70866141732283472" right="0.70866141732283472" top="0.74803149606299213" bottom="0.74803149606299213" header="0.31496062992125984" footer="0.31496062992125984"/>
  <pageSetup paperSize="9" scale="41" fitToHeight="0"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28BFC91-478A-444F-BC1B-A9719EAB6159}">
          <x14:formula1>
            <xm:f>'hoja de datos'!$L$8</xm:f>
          </x14:formula1>
          <xm:sqref>B132</xm:sqref>
        </x14:dataValidation>
        <x14:dataValidation type="list" allowBlank="1" showInputMessage="1" showErrorMessage="1" xr:uid="{565701AF-2D19-4CE7-A6C1-18FFD52CF849}">
          <x14:formula1>
            <xm:f>'hoja de datos'!$L$2:$L$13</xm:f>
          </x14:formula1>
          <xm:sqref>B134 B136 A29:B30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FD922D-C13D-47F9-9560-B107A130184D}">
  <sheetPr codeName="Hoja12"/>
  <dimension ref="A1:E11"/>
  <sheetViews>
    <sheetView workbookViewId="0">
      <selection activeCell="B12" sqref="B12"/>
    </sheetView>
  </sheetViews>
  <sheetFormatPr baseColWidth="10" defaultColWidth="11.44140625" defaultRowHeight="13.2" x14ac:dyDescent="0.25"/>
  <cols>
    <col min="1" max="1" width="18.33203125" customWidth="1"/>
    <col min="2" max="2" width="23.44140625" style="244" customWidth="1"/>
    <col min="3" max="5" width="23.44140625" style="238" customWidth="1"/>
  </cols>
  <sheetData>
    <row r="1" spans="1:3" x14ac:dyDescent="0.25">
      <c r="A1" s="245" t="s">
        <v>302</v>
      </c>
      <c r="B1" s="246" t="s">
        <v>303</v>
      </c>
    </row>
    <row r="2" spans="1:3" ht="54.75" customHeight="1" x14ac:dyDescent="0.25">
      <c r="A2" s="247" t="s">
        <v>304</v>
      </c>
      <c r="B2" s="248">
        <v>1031140200</v>
      </c>
    </row>
    <row r="3" spans="1:3" ht="18.75" customHeight="1" x14ac:dyDescent="0.25">
      <c r="A3" s="247" t="s">
        <v>305</v>
      </c>
      <c r="B3" s="248">
        <v>530761731</v>
      </c>
    </row>
    <row r="4" spans="1:3" ht="29.25" customHeight="1" x14ac:dyDescent="0.25">
      <c r="A4" s="247"/>
      <c r="B4" s="248"/>
      <c r="C4" s="239"/>
    </row>
    <row r="5" spans="1:3" x14ac:dyDescent="0.25">
      <c r="B5" s="244">
        <f>SUM(B2:B4)</f>
        <v>1561901931</v>
      </c>
    </row>
    <row r="7" spans="1:3" ht="16.8" x14ac:dyDescent="0.25">
      <c r="A7" s="249" t="s">
        <v>306</v>
      </c>
    </row>
    <row r="8" spans="1:3" x14ac:dyDescent="0.25">
      <c r="A8" s="89" t="s">
        <v>31</v>
      </c>
    </row>
    <row r="9" spans="1:3" x14ac:dyDescent="0.25">
      <c r="A9" s="89" t="s">
        <v>304</v>
      </c>
      <c r="B9" s="244">
        <f>B2</f>
        <v>1031140200</v>
      </c>
      <c r="C9" s="238">
        <v>1</v>
      </c>
    </row>
    <row r="10" spans="1:3" x14ac:dyDescent="0.25">
      <c r="A10" s="89" t="s">
        <v>305</v>
      </c>
      <c r="B10" s="244">
        <f>B3</f>
        <v>530761731</v>
      </c>
      <c r="C10" s="238">
        <v>1</v>
      </c>
    </row>
    <row r="11" spans="1:3" x14ac:dyDescent="0.25">
      <c r="A11" s="89" t="s">
        <v>307</v>
      </c>
      <c r="B11" s="244">
        <f>B5</f>
        <v>1561901931</v>
      </c>
      <c r="C11" s="238">
        <v>2</v>
      </c>
    </row>
  </sheetData>
  <sheetProtection algorithmName="SHA-512" hashValue="LXusO3nrhCH9we/2Ay7UkWelRjYrJdxUAB5ik9ak8FldkESr0Iz2jHvzo+OCIzMEWvHAnADR49mmvNf2vsoHKQ==" saltValue="9bLwPCp/cvysNt45ZJOXww==" spinCount="100000" sheet="1" formatCells="0" formatColumns="0" formatRows="0" insertRows="0"/>
  <sortState xmlns:xlrd2="http://schemas.microsoft.com/office/spreadsheetml/2017/richdata2" ref="A2:B4">
    <sortCondition descending="1" ref="B2:B4"/>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25DEF-C889-4703-B6B7-AB25746963D7}">
  <sheetPr codeName="Hoja7">
    <pageSetUpPr fitToPage="1"/>
  </sheetPr>
  <dimension ref="A1:S104"/>
  <sheetViews>
    <sheetView view="pageBreakPreview" topLeftCell="A16" zoomScaleNormal="100" zoomScaleSheetLayoutView="100" workbookViewId="0">
      <selection activeCell="B96" sqref="B96:D96"/>
    </sheetView>
  </sheetViews>
  <sheetFormatPr baseColWidth="10" defaultColWidth="11.44140625" defaultRowHeight="13.2" x14ac:dyDescent="0.25"/>
  <cols>
    <col min="1" max="1" width="37.109375" customWidth="1"/>
    <col min="2" max="2" width="20.33203125" customWidth="1"/>
    <col min="3" max="3" width="18" customWidth="1"/>
    <col min="4" max="4" width="13.44140625" style="18" customWidth="1"/>
    <col min="5" max="5" width="17" style="18" hidden="1" customWidth="1"/>
    <col min="6" max="6" width="54.44140625" style="18" customWidth="1"/>
    <col min="7" max="7" width="11.88671875" hidden="1" customWidth="1"/>
    <col min="8" max="8" width="20.88671875" hidden="1" customWidth="1"/>
    <col min="9" max="9" width="11.44140625" hidden="1" customWidth="1"/>
    <col min="10" max="10" width="15.109375" hidden="1" customWidth="1"/>
    <col min="11" max="16" width="11.44140625" hidden="1" customWidth="1"/>
    <col min="17" max="17" width="4.44140625" customWidth="1"/>
    <col min="18" max="18" width="11.44140625" customWidth="1"/>
    <col min="19" max="19" width="18.6640625" customWidth="1"/>
    <col min="20" max="28" width="11.44140625" customWidth="1"/>
    <col min="29" max="257" width="9.109375" customWidth="1"/>
    <col min="258" max="258" width="58.109375" customWidth="1"/>
    <col min="259" max="259" width="20.33203125" customWidth="1"/>
    <col min="260" max="260" width="15.109375" customWidth="1"/>
    <col min="261" max="261" width="13.44140625" customWidth="1"/>
    <col min="262" max="262" width="39" customWidth="1"/>
    <col min="263" max="273" width="0" hidden="1" customWidth="1"/>
    <col min="275" max="275" width="18.6640625" customWidth="1"/>
    <col min="285" max="513" width="9.109375" customWidth="1"/>
    <col min="514" max="514" width="58.109375" customWidth="1"/>
    <col min="515" max="515" width="20.33203125" customWidth="1"/>
    <col min="516" max="516" width="15.109375" customWidth="1"/>
    <col min="517" max="517" width="13.44140625" customWidth="1"/>
    <col min="518" max="518" width="39" customWidth="1"/>
    <col min="519" max="529" width="0" hidden="1" customWidth="1"/>
    <col min="531" max="531" width="18.6640625" customWidth="1"/>
    <col min="541" max="769" width="9.109375" customWidth="1"/>
    <col min="770" max="770" width="58.109375" customWidth="1"/>
    <col min="771" max="771" width="20.33203125" customWidth="1"/>
    <col min="772" max="772" width="15.109375" customWidth="1"/>
    <col min="773" max="773" width="13.44140625" customWidth="1"/>
    <col min="774" max="774" width="39" customWidth="1"/>
    <col min="775" max="785" width="0" hidden="1" customWidth="1"/>
    <col min="787" max="787" width="18.6640625" customWidth="1"/>
    <col min="797" max="1025" width="9.109375" customWidth="1"/>
    <col min="1026" max="1026" width="58.109375" customWidth="1"/>
    <col min="1027" max="1027" width="20.33203125" customWidth="1"/>
    <col min="1028" max="1028" width="15.109375" customWidth="1"/>
    <col min="1029" max="1029" width="13.44140625" customWidth="1"/>
    <col min="1030" max="1030" width="39" customWidth="1"/>
    <col min="1031" max="1041" width="0" hidden="1" customWidth="1"/>
    <col min="1043" max="1043" width="18.6640625" customWidth="1"/>
    <col min="1053" max="1281" width="9.109375" customWidth="1"/>
    <col min="1282" max="1282" width="58.109375" customWidth="1"/>
    <col min="1283" max="1283" width="20.33203125" customWidth="1"/>
    <col min="1284" max="1284" width="15.109375" customWidth="1"/>
    <col min="1285" max="1285" width="13.44140625" customWidth="1"/>
    <col min="1286" max="1286" width="39" customWidth="1"/>
    <col min="1287" max="1297" width="0" hidden="1" customWidth="1"/>
    <col min="1299" max="1299" width="18.6640625" customWidth="1"/>
    <col min="1309" max="1537" width="9.109375" customWidth="1"/>
    <col min="1538" max="1538" width="58.109375" customWidth="1"/>
    <col min="1539" max="1539" width="20.33203125" customWidth="1"/>
    <col min="1540" max="1540" width="15.109375" customWidth="1"/>
    <col min="1541" max="1541" width="13.44140625" customWidth="1"/>
    <col min="1542" max="1542" width="39" customWidth="1"/>
    <col min="1543" max="1553" width="0" hidden="1" customWidth="1"/>
    <col min="1555" max="1555" width="18.6640625" customWidth="1"/>
    <col min="1565" max="1793" width="9.109375" customWidth="1"/>
    <col min="1794" max="1794" width="58.109375" customWidth="1"/>
    <col min="1795" max="1795" width="20.33203125" customWidth="1"/>
    <col min="1796" max="1796" width="15.109375" customWidth="1"/>
    <col min="1797" max="1797" width="13.44140625" customWidth="1"/>
    <col min="1798" max="1798" width="39" customWidth="1"/>
    <col min="1799" max="1809" width="0" hidden="1" customWidth="1"/>
    <col min="1811" max="1811" width="18.6640625" customWidth="1"/>
    <col min="1821" max="2049" width="9.109375" customWidth="1"/>
    <col min="2050" max="2050" width="58.109375" customWidth="1"/>
    <col min="2051" max="2051" width="20.33203125" customWidth="1"/>
    <col min="2052" max="2052" width="15.109375" customWidth="1"/>
    <col min="2053" max="2053" width="13.44140625" customWidth="1"/>
    <col min="2054" max="2054" width="39" customWidth="1"/>
    <col min="2055" max="2065" width="0" hidden="1" customWidth="1"/>
    <col min="2067" max="2067" width="18.6640625" customWidth="1"/>
    <col min="2077" max="2305" width="9.109375" customWidth="1"/>
    <col min="2306" max="2306" width="58.109375" customWidth="1"/>
    <col min="2307" max="2307" width="20.33203125" customWidth="1"/>
    <col min="2308" max="2308" width="15.109375" customWidth="1"/>
    <col min="2309" max="2309" width="13.44140625" customWidth="1"/>
    <col min="2310" max="2310" width="39" customWidth="1"/>
    <col min="2311" max="2321" width="0" hidden="1" customWidth="1"/>
    <col min="2323" max="2323" width="18.6640625" customWidth="1"/>
    <col min="2333" max="2561" width="9.109375" customWidth="1"/>
    <col min="2562" max="2562" width="58.109375" customWidth="1"/>
    <col min="2563" max="2563" width="20.33203125" customWidth="1"/>
    <col min="2564" max="2564" width="15.109375" customWidth="1"/>
    <col min="2565" max="2565" width="13.44140625" customWidth="1"/>
    <col min="2566" max="2566" width="39" customWidth="1"/>
    <col min="2567" max="2577" width="0" hidden="1" customWidth="1"/>
    <col min="2579" max="2579" width="18.6640625" customWidth="1"/>
    <col min="2589" max="2817" width="9.109375" customWidth="1"/>
    <col min="2818" max="2818" width="58.109375" customWidth="1"/>
    <col min="2819" max="2819" width="20.33203125" customWidth="1"/>
    <col min="2820" max="2820" width="15.109375" customWidth="1"/>
    <col min="2821" max="2821" width="13.44140625" customWidth="1"/>
    <col min="2822" max="2822" width="39" customWidth="1"/>
    <col min="2823" max="2833" width="0" hidden="1" customWidth="1"/>
    <col min="2835" max="2835" width="18.6640625" customWidth="1"/>
    <col min="2845" max="3073" width="9.109375" customWidth="1"/>
    <col min="3074" max="3074" width="58.109375" customWidth="1"/>
    <col min="3075" max="3075" width="20.33203125" customWidth="1"/>
    <col min="3076" max="3076" width="15.109375" customWidth="1"/>
    <col min="3077" max="3077" width="13.44140625" customWidth="1"/>
    <col min="3078" max="3078" width="39" customWidth="1"/>
    <col min="3079" max="3089" width="0" hidden="1" customWidth="1"/>
    <col min="3091" max="3091" width="18.6640625" customWidth="1"/>
    <col min="3101" max="3329" width="9.109375" customWidth="1"/>
    <col min="3330" max="3330" width="58.109375" customWidth="1"/>
    <col min="3331" max="3331" width="20.33203125" customWidth="1"/>
    <col min="3332" max="3332" width="15.109375" customWidth="1"/>
    <col min="3333" max="3333" width="13.44140625" customWidth="1"/>
    <col min="3334" max="3334" width="39" customWidth="1"/>
    <col min="3335" max="3345" width="0" hidden="1" customWidth="1"/>
    <col min="3347" max="3347" width="18.6640625" customWidth="1"/>
    <col min="3357" max="3585" width="9.109375" customWidth="1"/>
    <col min="3586" max="3586" width="58.109375" customWidth="1"/>
    <col min="3587" max="3587" width="20.33203125" customWidth="1"/>
    <col min="3588" max="3588" width="15.109375" customWidth="1"/>
    <col min="3589" max="3589" width="13.44140625" customWidth="1"/>
    <col min="3590" max="3590" width="39" customWidth="1"/>
    <col min="3591" max="3601" width="0" hidden="1" customWidth="1"/>
    <col min="3603" max="3603" width="18.6640625" customWidth="1"/>
    <col min="3613" max="3841" width="9.109375" customWidth="1"/>
    <col min="3842" max="3842" width="58.109375" customWidth="1"/>
    <col min="3843" max="3843" width="20.33203125" customWidth="1"/>
    <col min="3844" max="3844" width="15.109375" customWidth="1"/>
    <col min="3845" max="3845" width="13.44140625" customWidth="1"/>
    <col min="3846" max="3846" width="39" customWidth="1"/>
    <col min="3847" max="3857" width="0" hidden="1" customWidth="1"/>
    <col min="3859" max="3859" width="18.6640625" customWidth="1"/>
    <col min="3869" max="4097" width="9.109375" customWidth="1"/>
    <col min="4098" max="4098" width="58.109375" customWidth="1"/>
    <col min="4099" max="4099" width="20.33203125" customWidth="1"/>
    <col min="4100" max="4100" width="15.109375" customWidth="1"/>
    <col min="4101" max="4101" width="13.44140625" customWidth="1"/>
    <col min="4102" max="4102" width="39" customWidth="1"/>
    <col min="4103" max="4113" width="0" hidden="1" customWidth="1"/>
    <col min="4115" max="4115" width="18.6640625" customWidth="1"/>
    <col min="4125" max="4353" width="9.109375" customWidth="1"/>
    <col min="4354" max="4354" width="58.109375" customWidth="1"/>
    <col min="4355" max="4355" width="20.33203125" customWidth="1"/>
    <col min="4356" max="4356" width="15.109375" customWidth="1"/>
    <col min="4357" max="4357" width="13.44140625" customWidth="1"/>
    <col min="4358" max="4358" width="39" customWidth="1"/>
    <col min="4359" max="4369" width="0" hidden="1" customWidth="1"/>
    <col min="4371" max="4371" width="18.6640625" customWidth="1"/>
    <col min="4381" max="4609" width="9.109375" customWidth="1"/>
    <col min="4610" max="4610" width="58.109375" customWidth="1"/>
    <col min="4611" max="4611" width="20.33203125" customWidth="1"/>
    <col min="4612" max="4612" width="15.109375" customWidth="1"/>
    <col min="4613" max="4613" width="13.44140625" customWidth="1"/>
    <col min="4614" max="4614" width="39" customWidth="1"/>
    <col min="4615" max="4625" width="0" hidden="1" customWidth="1"/>
    <col min="4627" max="4627" width="18.6640625" customWidth="1"/>
    <col min="4637" max="4865" width="9.109375" customWidth="1"/>
    <col min="4866" max="4866" width="58.109375" customWidth="1"/>
    <col min="4867" max="4867" width="20.33203125" customWidth="1"/>
    <col min="4868" max="4868" width="15.109375" customWidth="1"/>
    <col min="4869" max="4869" width="13.44140625" customWidth="1"/>
    <col min="4870" max="4870" width="39" customWidth="1"/>
    <col min="4871" max="4881" width="0" hidden="1" customWidth="1"/>
    <col min="4883" max="4883" width="18.6640625" customWidth="1"/>
    <col min="4893" max="5121" width="9.109375" customWidth="1"/>
    <col min="5122" max="5122" width="58.109375" customWidth="1"/>
    <col min="5123" max="5123" width="20.33203125" customWidth="1"/>
    <col min="5124" max="5124" width="15.109375" customWidth="1"/>
    <col min="5125" max="5125" width="13.44140625" customWidth="1"/>
    <col min="5126" max="5126" width="39" customWidth="1"/>
    <col min="5127" max="5137" width="0" hidden="1" customWidth="1"/>
    <col min="5139" max="5139" width="18.6640625" customWidth="1"/>
    <col min="5149" max="5377" width="9.109375" customWidth="1"/>
    <col min="5378" max="5378" width="58.109375" customWidth="1"/>
    <col min="5379" max="5379" width="20.33203125" customWidth="1"/>
    <col min="5380" max="5380" width="15.109375" customWidth="1"/>
    <col min="5381" max="5381" width="13.44140625" customWidth="1"/>
    <col min="5382" max="5382" width="39" customWidth="1"/>
    <col min="5383" max="5393" width="0" hidden="1" customWidth="1"/>
    <col min="5395" max="5395" width="18.6640625" customWidth="1"/>
    <col min="5405" max="5633" width="9.109375" customWidth="1"/>
    <col min="5634" max="5634" width="58.109375" customWidth="1"/>
    <col min="5635" max="5635" width="20.33203125" customWidth="1"/>
    <col min="5636" max="5636" width="15.109375" customWidth="1"/>
    <col min="5637" max="5637" width="13.44140625" customWidth="1"/>
    <col min="5638" max="5638" width="39" customWidth="1"/>
    <col min="5639" max="5649" width="0" hidden="1" customWidth="1"/>
    <col min="5651" max="5651" width="18.6640625" customWidth="1"/>
    <col min="5661" max="5889" width="9.109375" customWidth="1"/>
    <col min="5890" max="5890" width="58.109375" customWidth="1"/>
    <col min="5891" max="5891" width="20.33203125" customWidth="1"/>
    <col min="5892" max="5892" width="15.109375" customWidth="1"/>
    <col min="5893" max="5893" width="13.44140625" customWidth="1"/>
    <col min="5894" max="5894" width="39" customWidth="1"/>
    <col min="5895" max="5905" width="0" hidden="1" customWidth="1"/>
    <col min="5907" max="5907" width="18.6640625" customWidth="1"/>
    <col min="5917" max="6145" width="9.109375" customWidth="1"/>
    <col min="6146" max="6146" width="58.109375" customWidth="1"/>
    <col min="6147" max="6147" width="20.33203125" customWidth="1"/>
    <col min="6148" max="6148" width="15.109375" customWidth="1"/>
    <col min="6149" max="6149" width="13.44140625" customWidth="1"/>
    <col min="6150" max="6150" width="39" customWidth="1"/>
    <col min="6151" max="6161" width="0" hidden="1" customWidth="1"/>
    <col min="6163" max="6163" width="18.6640625" customWidth="1"/>
    <col min="6173" max="6401" width="9.109375" customWidth="1"/>
    <col min="6402" max="6402" width="58.109375" customWidth="1"/>
    <col min="6403" max="6403" width="20.33203125" customWidth="1"/>
    <col min="6404" max="6404" width="15.109375" customWidth="1"/>
    <col min="6405" max="6405" width="13.44140625" customWidth="1"/>
    <col min="6406" max="6406" width="39" customWidth="1"/>
    <col min="6407" max="6417" width="0" hidden="1" customWidth="1"/>
    <col min="6419" max="6419" width="18.6640625" customWidth="1"/>
    <col min="6429" max="6657" width="9.109375" customWidth="1"/>
    <col min="6658" max="6658" width="58.109375" customWidth="1"/>
    <col min="6659" max="6659" width="20.33203125" customWidth="1"/>
    <col min="6660" max="6660" width="15.109375" customWidth="1"/>
    <col min="6661" max="6661" width="13.44140625" customWidth="1"/>
    <col min="6662" max="6662" width="39" customWidth="1"/>
    <col min="6663" max="6673" width="0" hidden="1" customWidth="1"/>
    <col min="6675" max="6675" width="18.6640625" customWidth="1"/>
    <col min="6685" max="6913" width="9.109375" customWidth="1"/>
    <col min="6914" max="6914" width="58.109375" customWidth="1"/>
    <col min="6915" max="6915" width="20.33203125" customWidth="1"/>
    <col min="6916" max="6916" width="15.109375" customWidth="1"/>
    <col min="6917" max="6917" width="13.44140625" customWidth="1"/>
    <col min="6918" max="6918" width="39" customWidth="1"/>
    <col min="6919" max="6929" width="0" hidden="1" customWidth="1"/>
    <col min="6931" max="6931" width="18.6640625" customWidth="1"/>
    <col min="6941" max="7169" width="9.109375" customWidth="1"/>
    <col min="7170" max="7170" width="58.109375" customWidth="1"/>
    <col min="7171" max="7171" width="20.33203125" customWidth="1"/>
    <col min="7172" max="7172" width="15.109375" customWidth="1"/>
    <col min="7173" max="7173" width="13.44140625" customWidth="1"/>
    <col min="7174" max="7174" width="39" customWidth="1"/>
    <col min="7175" max="7185" width="0" hidden="1" customWidth="1"/>
    <col min="7187" max="7187" width="18.6640625" customWidth="1"/>
    <col min="7197" max="7425" width="9.109375" customWidth="1"/>
    <col min="7426" max="7426" width="58.109375" customWidth="1"/>
    <col min="7427" max="7427" width="20.33203125" customWidth="1"/>
    <col min="7428" max="7428" width="15.109375" customWidth="1"/>
    <col min="7429" max="7429" width="13.44140625" customWidth="1"/>
    <col min="7430" max="7430" width="39" customWidth="1"/>
    <col min="7431" max="7441" width="0" hidden="1" customWidth="1"/>
    <col min="7443" max="7443" width="18.6640625" customWidth="1"/>
    <col min="7453" max="7681" width="9.109375" customWidth="1"/>
    <col min="7682" max="7682" width="58.109375" customWidth="1"/>
    <col min="7683" max="7683" width="20.33203125" customWidth="1"/>
    <col min="7684" max="7684" width="15.109375" customWidth="1"/>
    <col min="7685" max="7685" width="13.44140625" customWidth="1"/>
    <col min="7686" max="7686" width="39" customWidth="1"/>
    <col min="7687" max="7697" width="0" hidden="1" customWidth="1"/>
    <col min="7699" max="7699" width="18.6640625" customWidth="1"/>
    <col min="7709" max="7937" width="9.109375" customWidth="1"/>
    <col min="7938" max="7938" width="58.109375" customWidth="1"/>
    <col min="7939" max="7939" width="20.33203125" customWidth="1"/>
    <col min="7940" max="7940" width="15.109375" customWidth="1"/>
    <col min="7941" max="7941" width="13.44140625" customWidth="1"/>
    <col min="7942" max="7942" width="39" customWidth="1"/>
    <col min="7943" max="7953" width="0" hidden="1" customWidth="1"/>
    <col min="7955" max="7955" width="18.6640625" customWidth="1"/>
    <col min="7965" max="8193" width="9.109375" customWidth="1"/>
    <col min="8194" max="8194" width="58.109375" customWidth="1"/>
    <col min="8195" max="8195" width="20.33203125" customWidth="1"/>
    <col min="8196" max="8196" width="15.109375" customWidth="1"/>
    <col min="8197" max="8197" width="13.44140625" customWidth="1"/>
    <col min="8198" max="8198" width="39" customWidth="1"/>
    <col min="8199" max="8209" width="0" hidden="1" customWidth="1"/>
    <col min="8211" max="8211" width="18.6640625" customWidth="1"/>
    <col min="8221" max="8449" width="9.109375" customWidth="1"/>
    <col min="8450" max="8450" width="58.109375" customWidth="1"/>
    <col min="8451" max="8451" width="20.33203125" customWidth="1"/>
    <col min="8452" max="8452" width="15.109375" customWidth="1"/>
    <col min="8453" max="8453" width="13.44140625" customWidth="1"/>
    <col min="8454" max="8454" width="39" customWidth="1"/>
    <col min="8455" max="8465" width="0" hidden="1" customWidth="1"/>
    <col min="8467" max="8467" width="18.6640625" customWidth="1"/>
    <col min="8477" max="8705" width="9.109375" customWidth="1"/>
    <col min="8706" max="8706" width="58.109375" customWidth="1"/>
    <col min="8707" max="8707" width="20.33203125" customWidth="1"/>
    <col min="8708" max="8708" width="15.109375" customWidth="1"/>
    <col min="8709" max="8709" width="13.44140625" customWidth="1"/>
    <col min="8710" max="8710" width="39" customWidth="1"/>
    <col min="8711" max="8721" width="0" hidden="1" customWidth="1"/>
    <col min="8723" max="8723" width="18.6640625" customWidth="1"/>
    <col min="8733" max="8961" width="9.109375" customWidth="1"/>
    <col min="8962" max="8962" width="58.109375" customWidth="1"/>
    <col min="8963" max="8963" width="20.33203125" customWidth="1"/>
    <col min="8964" max="8964" width="15.109375" customWidth="1"/>
    <col min="8965" max="8965" width="13.44140625" customWidth="1"/>
    <col min="8966" max="8966" width="39" customWidth="1"/>
    <col min="8967" max="8977" width="0" hidden="1" customWidth="1"/>
    <col min="8979" max="8979" width="18.6640625" customWidth="1"/>
    <col min="8989" max="9217" width="9.109375" customWidth="1"/>
    <col min="9218" max="9218" width="58.109375" customWidth="1"/>
    <col min="9219" max="9219" width="20.33203125" customWidth="1"/>
    <col min="9220" max="9220" width="15.109375" customWidth="1"/>
    <col min="9221" max="9221" width="13.44140625" customWidth="1"/>
    <col min="9222" max="9222" width="39" customWidth="1"/>
    <col min="9223" max="9233" width="0" hidden="1" customWidth="1"/>
    <col min="9235" max="9235" width="18.6640625" customWidth="1"/>
    <col min="9245" max="9473" width="9.109375" customWidth="1"/>
    <col min="9474" max="9474" width="58.109375" customWidth="1"/>
    <col min="9475" max="9475" width="20.33203125" customWidth="1"/>
    <col min="9476" max="9476" width="15.109375" customWidth="1"/>
    <col min="9477" max="9477" width="13.44140625" customWidth="1"/>
    <col min="9478" max="9478" width="39" customWidth="1"/>
    <col min="9479" max="9489" width="0" hidden="1" customWidth="1"/>
    <col min="9491" max="9491" width="18.6640625" customWidth="1"/>
    <col min="9501" max="9729" width="9.109375" customWidth="1"/>
    <col min="9730" max="9730" width="58.109375" customWidth="1"/>
    <col min="9731" max="9731" width="20.33203125" customWidth="1"/>
    <col min="9732" max="9732" width="15.109375" customWidth="1"/>
    <col min="9733" max="9733" width="13.44140625" customWidth="1"/>
    <col min="9734" max="9734" width="39" customWidth="1"/>
    <col min="9735" max="9745" width="0" hidden="1" customWidth="1"/>
    <col min="9747" max="9747" width="18.6640625" customWidth="1"/>
    <col min="9757" max="9985" width="9.109375" customWidth="1"/>
    <col min="9986" max="9986" width="58.109375" customWidth="1"/>
    <col min="9987" max="9987" width="20.33203125" customWidth="1"/>
    <col min="9988" max="9988" width="15.109375" customWidth="1"/>
    <col min="9989" max="9989" width="13.44140625" customWidth="1"/>
    <col min="9990" max="9990" width="39" customWidth="1"/>
    <col min="9991" max="10001" width="0" hidden="1" customWidth="1"/>
    <col min="10003" max="10003" width="18.6640625" customWidth="1"/>
    <col min="10013" max="10241" width="9.109375" customWidth="1"/>
    <col min="10242" max="10242" width="58.109375" customWidth="1"/>
    <col min="10243" max="10243" width="20.33203125" customWidth="1"/>
    <col min="10244" max="10244" width="15.109375" customWidth="1"/>
    <col min="10245" max="10245" width="13.44140625" customWidth="1"/>
    <col min="10246" max="10246" width="39" customWidth="1"/>
    <col min="10247" max="10257" width="0" hidden="1" customWidth="1"/>
    <col min="10259" max="10259" width="18.6640625" customWidth="1"/>
    <col min="10269" max="10497" width="9.109375" customWidth="1"/>
    <col min="10498" max="10498" width="58.109375" customWidth="1"/>
    <col min="10499" max="10499" width="20.33203125" customWidth="1"/>
    <col min="10500" max="10500" width="15.109375" customWidth="1"/>
    <col min="10501" max="10501" width="13.44140625" customWidth="1"/>
    <col min="10502" max="10502" width="39" customWidth="1"/>
    <col min="10503" max="10513" width="0" hidden="1" customWidth="1"/>
    <col min="10515" max="10515" width="18.6640625" customWidth="1"/>
    <col min="10525" max="10753" width="9.109375" customWidth="1"/>
    <col min="10754" max="10754" width="58.109375" customWidth="1"/>
    <col min="10755" max="10755" width="20.33203125" customWidth="1"/>
    <col min="10756" max="10756" width="15.109375" customWidth="1"/>
    <col min="10757" max="10757" width="13.44140625" customWidth="1"/>
    <col min="10758" max="10758" width="39" customWidth="1"/>
    <col min="10759" max="10769" width="0" hidden="1" customWidth="1"/>
    <col min="10771" max="10771" width="18.6640625" customWidth="1"/>
    <col min="10781" max="11009" width="9.109375" customWidth="1"/>
    <col min="11010" max="11010" width="58.109375" customWidth="1"/>
    <col min="11011" max="11011" width="20.33203125" customWidth="1"/>
    <col min="11012" max="11012" width="15.109375" customWidth="1"/>
    <col min="11013" max="11013" width="13.44140625" customWidth="1"/>
    <col min="11014" max="11014" width="39" customWidth="1"/>
    <col min="11015" max="11025" width="0" hidden="1" customWidth="1"/>
    <col min="11027" max="11027" width="18.6640625" customWidth="1"/>
    <col min="11037" max="11265" width="9.109375" customWidth="1"/>
    <col min="11266" max="11266" width="58.109375" customWidth="1"/>
    <col min="11267" max="11267" width="20.33203125" customWidth="1"/>
    <col min="11268" max="11268" width="15.109375" customWidth="1"/>
    <col min="11269" max="11269" width="13.44140625" customWidth="1"/>
    <col min="11270" max="11270" width="39" customWidth="1"/>
    <col min="11271" max="11281" width="0" hidden="1" customWidth="1"/>
    <col min="11283" max="11283" width="18.6640625" customWidth="1"/>
    <col min="11293" max="11521" width="9.109375" customWidth="1"/>
    <col min="11522" max="11522" width="58.109375" customWidth="1"/>
    <col min="11523" max="11523" width="20.33203125" customWidth="1"/>
    <col min="11524" max="11524" width="15.109375" customWidth="1"/>
    <col min="11525" max="11525" width="13.44140625" customWidth="1"/>
    <col min="11526" max="11526" width="39" customWidth="1"/>
    <col min="11527" max="11537" width="0" hidden="1" customWidth="1"/>
    <col min="11539" max="11539" width="18.6640625" customWidth="1"/>
    <col min="11549" max="11777" width="9.109375" customWidth="1"/>
    <col min="11778" max="11778" width="58.109375" customWidth="1"/>
    <col min="11779" max="11779" width="20.33203125" customWidth="1"/>
    <col min="11780" max="11780" width="15.109375" customWidth="1"/>
    <col min="11781" max="11781" width="13.44140625" customWidth="1"/>
    <col min="11782" max="11782" width="39" customWidth="1"/>
    <col min="11783" max="11793" width="0" hidden="1" customWidth="1"/>
    <col min="11795" max="11795" width="18.6640625" customWidth="1"/>
    <col min="11805" max="12033" width="9.109375" customWidth="1"/>
    <col min="12034" max="12034" width="58.109375" customWidth="1"/>
    <col min="12035" max="12035" width="20.33203125" customWidth="1"/>
    <col min="12036" max="12036" width="15.109375" customWidth="1"/>
    <col min="12037" max="12037" width="13.44140625" customWidth="1"/>
    <col min="12038" max="12038" width="39" customWidth="1"/>
    <col min="12039" max="12049" width="0" hidden="1" customWidth="1"/>
    <col min="12051" max="12051" width="18.6640625" customWidth="1"/>
    <col min="12061" max="12289" width="9.109375" customWidth="1"/>
    <col min="12290" max="12290" width="58.109375" customWidth="1"/>
    <col min="12291" max="12291" width="20.33203125" customWidth="1"/>
    <col min="12292" max="12292" width="15.109375" customWidth="1"/>
    <col min="12293" max="12293" width="13.44140625" customWidth="1"/>
    <col min="12294" max="12294" width="39" customWidth="1"/>
    <col min="12295" max="12305" width="0" hidden="1" customWidth="1"/>
    <col min="12307" max="12307" width="18.6640625" customWidth="1"/>
    <col min="12317" max="12545" width="9.109375" customWidth="1"/>
    <col min="12546" max="12546" width="58.109375" customWidth="1"/>
    <col min="12547" max="12547" width="20.33203125" customWidth="1"/>
    <col min="12548" max="12548" width="15.109375" customWidth="1"/>
    <col min="12549" max="12549" width="13.44140625" customWidth="1"/>
    <col min="12550" max="12550" width="39" customWidth="1"/>
    <col min="12551" max="12561" width="0" hidden="1" customWidth="1"/>
    <col min="12563" max="12563" width="18.6640625" customWidth="1"/>
    <col min="12573" max="12801" width="9.109375" customWidth="1"/>
    <col min="12802" max="12802" width="58.109375" customWidth="1"/>
    <col min="12803" max="12803" width="20.33203125" customWidth="1"/>
    <col min="12804" max="12804" width="15.109375" customWidth="1"/>
    <col min="12805" max="12805" width="13.44140625" customWidth="1"/>
    <col min="12806" max="12806" width="39" customWidth="1"/>
    <col min="12807" max="12817" width="0" hidden="1" customWidth="1"/>
    <col min="12819" max="12819" width="18.6640625" customWidth="1"/>
    <col min="12829" max="13057" width="9.109375" customWidth="1"/>
    <col min="13058" max="13058" width="58.109375" customWidth="1"/>
    <col min="13059" max="13059" width="20.33203125" customWidth="1"/>
    <col min="13060" max="13060" width="15.109375" customWidth="1"/>
    <col min="13061" max="13061" width="13.44140625" customWidth="1"/>
    <col min="13062" max="13062" width="39" customWidth="1"/>
    <col min="13063" max="13073" width="0" hidden="1" customWidth="1"/>
    <col min="13075" max="13075" width="18.6640625" customWidth="1"/>
    <col min="13085" max="13313" width="9.109375" customWidth="1"/>
    <col min="13314" max="13314" width="58.109375" customWidth="1"/>
    <col min="13315" max="13315" width="20.33203125" customWidth="1"/>
    <col min="13316" max="13316" width="15.109375" customWidth="1"/>
    <col min="13317" max="13317" width="13.44140625" customWidth="1"/>
    <col min="13318" max="13318" width="39" customWidth="1"/>
    <col min="13319" max="13329" width="0" hidden="1" customWidth="1"/>
    <col min="13331" max="13331" width="18.6640625" customWidth="1"/>
    <col min="13341" max="13569" width="9.109375" customWidth="1"/>
    <col min="13570" max="13570" width="58.109375" customWidth="1"/>
    <col min="13571" max="13571" width="20.33203125" customWidth="1"/>
    <col min="13572" max="13572" width="15.109375" customWidth="1"/>
    <col min="13573" max="13573" width="13.44140625" customWidth="1"/>
    <col min="13574" max="13574" width="39" customWidth="1"/>
    <col min="13575" max="13585" width="0" hidden="1" customWidth="1"/>
    <col min="13587" max="13587" width="18.6640625" customWidth="1"/>
    <col min="13597" max="13825" width="9.109375" customWidth="1"/>
    <col min="13826" max="13826" width="58.109375" customWidth="1"/>
    <col min="13827" max="13827" width="20.33203125" customWidth="1"/>
    <col min="13828" max="13828" width="15.109375" customWidth="1"/>
    <col min="13829" max="13829" width="13.44140625" customWidth="1"/>
    <col min="13830" max="13830" width="39" customWidth="1"/>
    <col min="13831" max="13841" width="0" hidden="1" customWidth="1"/>
    <col min="13843" max="13843" width="18.6640625" customWidth="1"/>
    <col min="13853" max="14081" width="9.109375" customWidth="1"/>
    <col min="14082" max="14082" width="58.109375" customWidth="1"/>
    <col min="14083" max="14083" width="20.33203125" customWidth="1"/>
    <col min="14084" max="14084" width="15.109375" customWidth="1"/>
    <col min="14085" max="14085" width="13.44140625" customWidth="1"/>
    <col min="14086" max="14086" width="39" customWidth="1"/>
    <col min="14087" max="14097" width="0" hidden="1" customWidth="1"/>
    <col min="14099" max="14099" width="18.6640625" customWidth="1"/>
    <col min="14109" max="14337" width="9.109375" customWidth="1"/>
    <col min="14338" max="14338" width="58.109375" customWidth="1"/>
    <col min="14339" max="14339" width="20.33203125" customWidth="1"/>
    <col min="14340" max="14340" width="15.109375" customWidth="1"/>
    <col min="14341" max="14341" width="13.44140625" customWidth="1"/>
    <col min="14342" max="14342" width="39" customWidth="1"/>
    <col min="14343" max="14353" width="0" hidden="1" customWidth="1"/>
    <col min="14355" max="14355" width="18.6640625" customWidth="1"/>
    <col min="14365" max="14593" width="9.109375" customWidth="1"/>
    <col min="14594" max="14594" width="58.109375" customWidth="1"/>
    <col min="14595" max="14595" width="20.33203125" customWidth="1"/>
    <col min="14596" max="14596" width="15.109375" customWidth="1"/>
    <col min="14597" max="14597" width="13.44140625" customWidth="1"/>
    <col min="14598" max="14598" width="39" customWidth="1"/>
    <col min="14599" max="14609" width="0" hidden="1" customWidth="1"/>
    <col min="14611" max="14611" width="18.6640625" customWidth="1"/>
    <col min="14621" max="14849" width="9.109375" customWidth="1"/>
    <col min="14850" max="14850" width="58.109375" customWidth="1"/>
    <col min="14851" max="14851" width="20.33203125" customWidth="1"/>
    <col min="14852" max="14852" width="15.109375" customWidth="1"/>
    <col min="14853" max="14853" width="13.44140625" customWidth="1"/>
    <col min="14854" max="14854" width="39" customWidth="1"/>
    <col min="14855" max="14865" width="0" hidden="1" customWidth="1"/>
    <col min="14867" max="14867" width="18.6640625" customWidth="1"/>
    <col min="14877" max="15105" width="9.109375" customWidth="1"/>
    <col min="15106" max="15106" width="58.109375" customWidth="1"/>
    <col min="15107" max="15107" width="20.33203125" customWidth="1"/>
    <col min="15108" max="15108" width="15.109375" customWidth="1"/>
    <col min="15109" max="15109" width="13.44140625" customWidth="1"/>
    <col min="15110" max="15110" width="39" customWidth="1"/>
    <col min="15111" max="15121" width="0" hidden="1" customWidth="1"/>
    <col min="15123" max="15123" width="18.6640625" customWidth="1"/>
    <col min="15133" max="15361" width="9.109375" customWidth="1"/>
    <col min="15362" max="15362" width="58.109375" customWidth="1"/>
    <col min="15363" max="15363" width="20.33203125" customWidth="1"/>
    <col min="15364" max="15364" width="15.109375" customWidth="1"/>
    <col min="15365" max="15365" width="13.44140625" customWidth="1"/>
    <col min="15366" max="15366" width="39" customWidth="1"/>
    <col min="15367" max="15377" width="0" hidden="1" customWidth="1"/>
    <col min="15379" max="15379" width="18.6640625" customWidth="1"/>
    <col min="15389" max="15617" width="9.109375" customWidth="1"/>
    <col min="15618" max="15618" width="58.109375" customWidth="1"/>
    <col min="15619" max="15619" width="20.33203125" customWidth="1"/>
    <col min="15620" max="15620" width="15.109375" customWidth="1"/>
    <col min="15621" max="15621" width="13.44140625" customWidth="1"/>
    <col min="15622" max="15622" width="39" customWidth="1"/>
    <col min="15623" max="15633" width="0" hidden="1" customWidth="1"/>
    <col min="15635" max="15635" width="18.6640625" customWidth="1"/>
    <col min="15645" max="15873" width="9.109375" customWidth="1"/>
    <col min="15874" max="15874" width="58.109375" customWidth="1"/>
    <col min="15875" max="15875" width="20.33203125" customWidth="1"/>
    <col min="15876" max="15876" width="15.109375" customWidth="1"/>
    <col min="15877" max="15877" width="13.44140625" customWidth="1"/>
    <col min="15878" max="15878" width="39" customWidth="1"/>
    <col min="15879" max="15889" width="0" hidden="1" customWidth="1"/>
    <col min="15891" max="15891" width="18.6640625" customWidth="1"/>
    <col min="15901" max="16129" width="9.109375" customWidth="1"/>
    <col min="16130" max="16130" width="58.109375" customWidth="1"/>
    <col min="16131" max="16131" width="20.33203125" customWidth="1"/>
    <col min="16132" max="16132" width="15.109375" customWidth="1"/>
    <col min="16133" max="16133" width="13.44140625" customWidth="1"/>
    <col min="16134" max="16134" width="39" customWidth="1"/>
    <col min="16135" max="16145" width="0" hidden="1" customWidth="1"/>
    <col min="16147" max="16147" width="18.6640625" customWidth="1"/>
    <col min="16157" max="16384" width="9.109375" customWidth="1"/>
  </cols>
  <sheetData>
    <row r="1" spans="1:19" x14ac:dyDescent="0.25">
      <c r="A1" s="427"/>
      <c r="B1" s="428" t="s">
        <v>0</v>
      </c>
      <c r="C1" s="428"/>
      <c r="D1" s="428"/>
      <c r="E1" s="139"/>
      <c r="F1" s="529" t="s">
        <v>1</v>
      </c>
    </row>
    <row r="2" spans="1:19" x14ac:dyDescent="0.25">
      <c r="A2" s="427"/>
      <c r="B2" s="428"/>
      <c r="C2" s="428"/>
      <c r="D2" s="428"/>
      <c r="E2" s="139"/>
      <c r="F2" s="529"/>
    </row>
    <row r="3" spans="1:19" ht="5.25" customHeight="1" x14ac:dyDescent="0.25">
      <c r="A3" s="427"/>
      <c r="B3" s="428"/>
      <c r="C3" s="428"/>
      <c r="D3" s="428"/>
      <c r="E3" s="139"/>
      <c r="F3" s="529"/>
    </row>
    <row r="4" spans="1:19" ht="12.75" customHeight="1" x14ac:dyDescent="0.25">
      <c r="A4" s="427"/>
      <c r="B4" s="428"/>
      <c r="C4" s="428"/>
      <c r="D4" s="428"/>
      <c r="E4" s="139"/>
      <c r="F4" s="529"/>
    </row>
    <row r="5" spans="1:19" ht="27" customHeight="1" x14ac:dyDescent="0.25">
      <c r="A5" s="427"/>
      <c r="B5" s="428"/>
      <c r="C5" s="428"/>
      <c r="D5" s="428"/>
      <c r="E5" s="139"/>
      <c r="F5" s="529"/>
    </row>
    <row r="6" spans="1:19" ht="7.5" customHeight="1" x14ac:dyDescent="0.25">
      <c r="C6" s="1"/>
      <c r="D6" s="14"/>
      <c r="E6" s="14"/>
      <c r="F6" s="14"/>
    </row>
    <row r="7" spans="1:19" ht="20.25" customHeight="1" x14ac:dyDescent="0.25">
      <c r="A7" s="531" t="s">
        <v>308</v>
      </c>
      <c r="B7" s="532"/>
      <c r="C7" s="532"/>
      <c r="D7" s="532"/>
      <c r="E7" s="241"/>
      <c r="F7" s="88">
        <f ca="1">TODAY()</f>
        <v>46135</v>
      </c>
    </row>
    <row r="8" spans="1:19" ht="22.5" customHeight="1" x14ac:dyDescent="0.25">
      <c r="A8" s="429"/>
      <c r="B8" s="430"/>
      <c r="C8" s="430"/>
      <c r="D8" s="431"/>
      <c r="E8" s="431"/>
      <c r="F8" s="432"/>
    </row>
    <row r="9" spans="1:19" ht="22.5" customHeight="1" x14ac:dyDescent="0.25">
      <c r="A9" s="24" t="s">
        <v>309</v>
      </c>
      <c r="B9" s="25"/>
      <c r="C9" s="25"/>
      <c r="D9" s="25"/>
      <c r="E9" s="25"/>
      <c r="F9" s="23" t="s">
        <v>5</v>
      </c>
    </row>
    <row r="10" spans="1:19" ht="57.9" customHeight="1" thickTop="1" thickBot="1" x14ac:dyDescent="0.3">
      <c r="A10" s="19" t="s">
        <v>6</v>
      </c>
      <c r="B10" s="530" t="str">
        <f>'Hoja de Registro'!C4</f>
        <v xml:space="preserve">Realizar las obras de reparaciones locativas del inmueble Casa Museo Guillermo León Valencia de Popayán - Cauca, ubicado en el centro histórico declarado bien de interés cultural del ámbito nacional			</v>
      </c>
      <c r="C10" s="530"/>
      <c r="D10" s="530"/>
      <c r="E10" s="530"/>
      <c r="F10" s="530"/>
    </row>
    <row r="11" spans="1:19" ht="30" customHeight="1" thickTop="1" thickBot="1" x14ac:dyDescent="0.3">
      <c r="A11" s="19" t="s">
        <v>8</v>
      </c>
      <c r="B11" s="540" t="str">
        <f>'Hoja de Registro'!E3</f>
        <v>SELECCIÓN ABREVIADA DE MENOR CUANTÍA</v>
      </c>
      <c r="C11" s="540"/>
      <c r="D11" s="540"/>
      <c r="E11" s="540"/>
      <c r="F11" s="540"/>
    </row>
    <row r="12" spans="1:19" ht="22.5" customHeight="1" thickTop="1" thickBot="1" x14ac:dyDescent="0.3">
      <c r="A12" s="541" t="s">
        <v>10</v>
      </c>
      <c r="B12" s="425"/>
      <c r="C12" s="425"/>
      <c r="D12" s="425"/>
      <c r="E12" s="240"/>
      <c r="F12" s="87">
        <f>'Hoja de Registro'!C5</f>
        <v>724761029</v>
      </c>
      <c r="H12" s="2">
        <f>ROUNDDOWN(F12*10%,0)</f>
        <v>72476102</v>
      </c>
      <c r="S12" s="3"/>
    </row>
    <row r="13" spans="1:19" ht="20.25" customHeight="1" thickBot="1" x14ac:dyDescent="0.3">
      <c r="A13" s="531" t="s">
        <v>11</v>
      </c>
      <c r="B13" s="532"/>
      <c r="C13" s="532"/>
      <c r="D13" s="532"/>
      <c r="E13" s="241"/>
      <c r="F13" s="88">
        <f>'Hoja de Registro'!C6</f>
        <v>46132</v>
      </c>
    </row>
    <row r="14" spans="1:19" ht="20.25" customHeight="1" thickTop="1" thickBot="1" x14ac:dyDescent="0.3">
      <c r="A14" s="536" t="s">
        <v>310</v>
      </c>
      <c r="B14" s="537"/>
      <c r="C14" s="537"/>
      <c r="D14" s="537"/>
      <c r="E14" s="537"/>
      <c r="F14" s="538"/>
    </row>
    <row r="15" spans="1:19" ht="20.25" customHeight="1" thickTop="1" thickBot="1" x14ac:dyDescent="0.3">
      <c r="A15" s="539"/>
      <c r="B15" s="539"/>
      <c r="C15" s="539"/>
      <c r="D15" s="539"/>
      <c r="E15" s="243"/>
      <c r="F15" s="252" t="str">
        <f>'Prop (individual)'!E10</f>
        <v>PRELIMINAR</v>
      </c>
    </row>
    <row r="16" spans="1:19" ht="31.5" customHeight="1" thickTop="1" thickBot="1" x14ac:dyDescent="0.3">
      <c r="A16" s="50" t="s">
        <v>311</v>
      </c>
      <c r="B16" s="533" t="s">
        <v>278</v>
      </c>
      <c r="C16" s="534"/>
      <c r="D16" s="535"/>
      <c r="E16" s="251" t="s">
        <v>312</v>
      </c>
      <c r="F16" s="534" t="s">
        <v>313</v>
      </c>
      <c r="G16" s="535"/>
    </row>
    <row r="17" spans="1:7" ht="18" thickTop="1" thickBot="1" x14ac:dyDescent="0.3">
      <c r="A17" s="250">
        <v>1</v>
      </c>
      <c r="B17" s="267" t="str">
        <f>VLOOKUP(A17,'Hoja de Registro'!$A$8:$B$103,2,0)</f>
        <v>CONSORCIO MANTENIMIENTOS</v>
      </c>
      <c r="C17" s="268"/>
      <c r="D17" s="269"/>
      <c r="E17" s="270">
        <f>VLOOKUP(A17,'Hoja de Registro'!$A$8:$G$860,7,0)</f>
        <v>0</v>
      </c>
      <c r="F17" s="271"/>
      <c r="G17" s="272"/>
    </row>
    <row r="18" spans="1:7" ht="18" thickTop="1" thickBot="1" x14ac:dyDescent="0.3">
      <c r="A18" s="250">
        <v>2</v>
      </c>
      <c r="B18" s="267" t="str">
        <f>VLOOKUP(A18,'Hoja de Registro'!$A$8:$B$103,2,0)</f>
        <v>GRUPO INARCO SAS</v>
      </c>
      <c r="C18" s="268"/>
      <c r="D18" s="269"/>
      <c r="E18" s="270">
        <f>VLOOKUP(A18,'Hoja de Registro'!$A$8:$G$860,7,0)</f>
        <v>0</v>
      </c>
      <c r="F18" s="300"/>
      <c r="G18" s="272"/>
    </row>
    <row r="19" spans="1:7" ht="18" thickTop="1" thickBot="1" x14ac:dyDescent="0.3">
      <c r="A19" s="250">
        <v>3</v>
      </c>
      <c r="B19" s="267" t="str">
        <f>VLOOKUP(A19,'Hoja de Registro'!$A$8:$B$103,2,0)</f>
        <v>CONSORCIO VENTURA &amp; CO.</v>
      </c>
      <c r="C19" s="268"/>
      <c r="D19" s="269"/>
      <c r="E19" s="270">
        <f>VLOOKUP(A19,'Hoja de Registro'!$A$8:$G$860,7,0)</f>
        <v>0</v>
      </c>
      <c r="F19" s="271"/>
      <c r="G19" s="272"/>
    </row>
    <row r="20" spans="1:7" ht="18" thickTop="1" thickBot="1" x14ac:dyDescent="0.3">
      <c r="A20" s="250">
        <v>4</v>
      </c>
      <c r="B20" s="267" t="str">
        <f>VLOOKUP(A20,'Hoja de Registro'!$A$8:$B$103,2,0)</f>
        <v>ID SAS</v>
      </c>
      <c r="C20" s="268"/>
      <c r="D20" s="269"/>
      <c r="E20" s="270">
        <f>VLOOKUP(A20,'Hoja de Registro'!$A$8:$G$860,7,0)</f>
        <v>0</v>
      </c>
      <c r="F20" s="271"/>
      <c r="G20" s="272"/>
    </row>
    <row r="21" spans="1:7" ht="18" thickTop="1" thickBot="1" x14ac:dyDescent="0.3">
      <c r="A21" s="250">
        <v>5</v>
      </c>
      <c r="B21" s="267" t="str">
        <f>VLOOKUP(A21,'Hoja de Registro'!$A$8:$B$103,2,0)</f>
        <v>CONSTRUSERVICIOS SAS</v>
      </c>
      <c r="C21" s="268"/>
      <c r="D21" s="269"/>
      <c r="E21" s="270">
        <f>VLOOKUP(A21,'Hoja de Registro'!$A$8:$G$860,7,0)</f>
        <v>0</v>
      </c>
      <c r="F21" s="271"/>
      <c r="G21" s="272"/>
    </row>
    <row r="22" spans="1:7" ht="18" thickTop="1" thickBot="1" x14ac:dyDescent="0.3">
      <c r="A22" s="250">
        <v>6</v>
      </c>
      <c r="B22" s="267" t="str">
        <f>VLOOKUP(A22,'Hoja de Registro'!$A$8:$B$103,2,0)</f>
        <v>CONSORCIO NVP</v>
      </c>
      <c r="C22" s="268"/>
      <c r="D22" s="269"/>
      <c r="E22" s="270">
        <f>VLOOKUP(A22,'Hoja de Registro'!$A$8:$G$860,7,0)</f>
        <v>0</v>
      </c>
      <c r="F22" s="271"/>
      <c r="G22" s="272"/>
    </row>
    <row r="23" spans="1:7" ht="18" thickTop="1" thickBot="1" x14ac:dyDescent="0.3">
      <c r="A23" s="250">
        <v>7</v>
      </c>
      <c r="B23" s="267" t="str">
        <f>VLOOKUP(A23,'Hoja de Registro'!$A$8:$B$103,2,0)</f>
        <v>CONSORCIO PATRIMONIAL LEON VALENCIA</v>
      </c>
      <c r="C23" s="268"/>
      <c r="D23" s="269"/>
      <c r="E23" s="270">
        <f>VLOOKUP(A23,'Hoja de Registro'!$A$8:$G$860,7,0)</f>
        <v>0</v>
      </c>
      <c r="F23" s="271"/>
      <c r="G23" s="272"/>
    </row>
    <row r="24" spans="1:7" ht="18" thickTop="1" thickBot="1" x14ac:dyDescent="0.3">
      <c r="A24" s="250">
        <v>8</v>
      </c>
      <c r="B24" s="267" t="str">
        <f>VLOOKUP(A24,'Hoja de Registro'!$A$8:$B$103,2,0)</f>
        <v>UNION TEMPORAL SCG OBRAS</v>
      </c>
      <c r="C24" s="268"/>
      <c r="D24" s="269"/>
      <c r="E24" s="270">
        <f>VLOOKUP(A24,'Hoja de Registro'!$A$8:$G$860,7,0)</f>
        <v>0</v>
      </c>
      <c r="F24" s="271"/>
      <c r="G24" s="272"/>
    </row>
    <row r="25" spans="1:7" ht="18" thickTop="1" thickBot="1" x14ac:dyDescent="0.3">
      <c r="A25" s="250">
        <v>9</v>
      </c>
      <c r="B25" s="267" t="str">
        <f>VLOOKUP(A25,'Hoja de Registro'!$A$8:$B$103,2,0)</f>
        <v>CONSTRUCCIONES E INVERSIONES ESTELAR SAS</v>
      </c>
      <c r="C25" s="268"/>
      <c r="D25" s="269"/>
      <c r="E25" s="270">
        <f>VLOOKUP(A25,'Hoja de Registro'!$A$8:$G$860,7,0)</f>
        <v>0</v>
      </c>
      <c r="F25" s="271" t="str">
        <f>+'P9'!E73</f>
        <v>HABILITADA</v>
      </c>
      <c r="G25" s="272"/>
    </row>
    <row r="26" spans="1:7" ht="18" thickTop="1" thickBot="1" x14ac:dyDescent="0.3">
      <c r="A26" s="250">
        <v>10</v>
      </c>
      <c r="B26" s="267" t="str">
        <f>VLOOKUP(A26,'Hoja de Registro'!$A$8:$B$103,2,0)</f>
        <v>CONSORCIO OBRAS Y SOLUCIONES DM</v>
      </c>
      <c r="C26" s="268"/>
      <c r="D26" s="269"/>
      <c r="E26" s="270">
        <f>VLOOKUP(A26,'Hoja de Registro'!$A$8:$G$860,7,0)</f>
        <v>0</v>
      </c>
      <c r="F26" s="271" t="str">
        <f>+'P10'!F106</f>
        <v>NO HABILITADA</v>
      </c>
      <c r="G26" s="272"/>
    </row>
    <row r="27" spans="1:7" ht="18" thickTop="1" thickBot="1" x14ac:dyDescent="0.3">
      <c r="A27" s="250">
        <v>11</v>
      </c>
      <c r="B27" s="267" t="str">
        <f>VLOOKUP(A27,'Hoja de Registro'!$A$8:$B$103,2,0)</f>
        <v>CONSORCIO C&amp;C</v>
      </c>
      <c r="C27" s="268"/>
      <c r="D27" s="269"/>
      <c r="E27" s="270">
        <f>VLOOKUP(A27,'Hoja de Registro'!$A$8:$G$860,7,0)</f>
        <v>0</v>
      </c>
      <c r="F27" s="271" t="str">
        <f>+'P11'!F106</f>
        <v>NO HABILITADA</v>
      </c>
      <c r="G27" s="272"/>
    </row>
    <row r="28" spans="1:7" ht="18" thickTop="1" thickBot="1" x14ac:dyDescent="0.3">
      <c r="A28" s="250">
        <v>12</v>
      </c>
      <c r="B28" s="267" t="str">
        <f>VLOOKUP(A28,'Hoja de Registro'!$A$8:$B$103,2,0)</f>
        <v>ERJ INGENIERIA E INVERSIONES SAS</v>
      </c>
      <c r="C28" s="268"/>
      <c r="D28" s="269"/>
      <c r="E28" s="270">
        <f>VLOOKUP(A28,'Hoja de Registro'!$A$8:$G$860,7,0)</f>
        <v>0</v>
      </c>
      <c r="F28" s="271" t="str">
        <f>+'P12'!E73</f>
        <v>NO HABILITADA</v>
      </c>
      <c r="G28" s="272"/>
    </row>
    <row r="29" spans="1:7" ht="18" thickTop="1" thickBot="1" x14ac:dyDescent="0.3">
      <c r="A29" s="250">
        <v>13</v>
      </c>
      <c r="B29" s="267" t="str">
        <f>VLOOKUP(A29,'Hoja de Registro'!$A$8:$B$103,2,0)</f>
        <v>Fundacion Espeletia</v>
      </c>
      <c r="C29" s="268"/>
      <c r="D29" s="269"/>
      <c r="E29" s="270">
        <f>VLOOKUP(A29,'Hoja de Registro'!$A$8:$G$860,7,0)</f>
        <v>0</v>
      </c>
      <c r="F29" s="271" t="str">
        <f>+'P13'!E73</f>
        <v>HABILITADA</v>
      </c>
      <c r="G29" s="272"/>
    </row>
    <row r="30" spans="1:7" ht="18" thickTop="1" thickBot="1" x14ac:dyDescent="0.3">
      <c r="A30" s="250">
        <v>14</v>
      </c>
      <c r="B30" s="267" t="str">
        <f>VLOOKUP(A30,'Hoja de Registro'!$A$8:$B$103,2,0)</f>
        <v>JOSE RAUL GONZALEZ RIVERA</v>
      </c>
      <c r="C30" s="268"/>
      <c r="D30" s="269"/>
      <c r="E30" s="270">
        <f>VLOOKUP(A30,'Hoja de Registro'!$A$8:$G$860,7,0)</f>
        <v>0</v>
      </c>
      <c r="F30" s="271" t="str">
        <f>+'P14'!E73</f>
        <v>NO HABILITADA</v>
      </c>
      <c r="G30" s="272"/>
    </row>
    <row r="31" spans="1:7" ht="18" thickTop="1" thickBot="1" x14ac:dyDescent="0.3">
      <c r="A31" s="250">
        <v>15</v>
      </c>
      <c r="B31" s="267" t="str">
        <f>VLOOKUP(A31,'Hoja de Registro'!$A$8:$B$103,2,0)</f>
        <v>UT CAMPEN MINCULTURA 2026</v>
      </c>
      <c r="C31" s="268"/>
      <c r="D31" s="269"/>
      <c r="E31" s="270">
        <f>VLOOKUP(A31,'Hoja de Registro'!$A$8:$G$860,7,0)</f>
        <v>0</v>
      </c>
      <c r="F31" s="271" t="str">
        <f>+'P15'!F106</f>
        <v>NO HABILITADA</v>
      </c>
      <c r="G31" s="272"/>
    </row>
    <row r="32" spans="1:7" ht="18" thickTop="1" thickBot="1" x14ac:dyDescent="0.3">
      <c r="A32" s="250">
        <v>16</v>
      </c>
      <c r="B32" s="267" t="str">
        <f>VLOOKUP(A32,'Hoja de Registro'!$A$8:$B$103,2,0)</f>
        <v>ZILL</v>
      </c>
      <c r="C32" s="268"/>
      <c r="D32" s="269"/>
      <c r="E32" s="270">
        <f>VLOOKUP(A32,'Hoja de Registro'!$A$8:$G$860,7,0)</f>
        <v>0</v>
      </c>
      <c r="F32" s="271" t="str">
        <f>+'P16'!E73</f>
        <v>NO HABILITADA</v>
      </c>
      <c r="G32" s="272"/>
    </row>
    <row r="33" spans="1:7" ht="18" hidden="1" thickTop="1" thickBot="1" x14ac:dyDescent="0.3">
      <c r="A33" s="250">
        <v>17</v>
      </c>
      <c r="B33" s="267">
        <f>VLOOKUP(A33,'Hoja de Registro'!$A$8:$B$103,2,0)</f>
        <v>0</v>
      </c>
      <c r="C33" s="268"/>
      <c r="D33" s="269"/>
      <c r="E33" s="270">
        <f>VLOOKUP(A33,'Hoja de Registro'!$A$8:$G$860,7,0)</f>
        <v>0</v>
      </c>
      <c r="F33" s="271"/>
      <c r="G33" s="272"/>
    </row>
    <row r="34" spans="1:7" ht="18" hidden="1" thickTop="1" thickBot="1" x14ac:dyDescent="0.3">
      <c r="A34" s="250">
        <v>18</v>
      </c>
      <c r="B34" s="267">
        <f>VLOOKUP(A34,'Hoja de Registro'!$A$8:$B$103,2,0)</f>
        <v>0</v>
      </c>
      <c r="C34" s="268"/>
      <c r="D34" s="269"/>
      <c r="E34" s="270">
        <f>VLOOKUP(A34,'Hoja de Registro'!$A$8:$G$860,7,0)</f>
        <v>0</v>
      </c>
      <c r="F34" s="271"/>
      <c r="G34" s="272"/>
    </row>
    <row r="35" spans="1:7" ht="18" hidden="1" thickTop="1" thickBot="1" x14ac:dyDescent="0.3">
      <c r="A35" s="250">
        <v>19</v>
      </c>
      <c r="B35" s="267">
        <f>VLOOKUP(A35,'Hoja de Registro'!$A$8:$B$103,2,0)</f>
        <v>0</v>
      </c>
      <c r="C35" s="268"/>
      <c r="D35" s="269"/>
      <c r="E35" s="270">
        <f>VLOOKUP(A35,'Hoja de Registro'!$A$8:$G$860,7,0)</f>
        <v>0</v>
      </c>
      <c r="F35" s="271"/>
      <c r="G35" s="272"/>
    </row>
    <row r="36" spans="1:7" ht="18" hidden="1" thickTop="1" thickBot="1" x14ac:dyDescent="0.3">
      <c r="A36" s="250">
        <v>20</v>
      </c>
      <c r="B36" s="267">
        <f>VLOOKUP(A36,'Hoja de Registro'!$A$8:$B$103,2,0)</f>
        <v>0</v>
      </c>
      <c r="C36" s="268"/>
      <c r="D36" s="269"/>
      <c r="E36" s="270">
        <f>VLOOKUP(A36,'Hoja de Registro'!$A$8:$G$860,7,0)</f>
        <v>0</v>
      </c>
      <c r="F36" s="271"/>
      <c r="G36" s="272"/>
    </row>
    <row r="37" spans="1:7" ht="18" hidden="1" thickTop="1" thickBot="1" x14ac:dyDescent="0.3">
      <c r="A37" s="250">
        <v>21</v>
      </c>
      <c r="B37" s="267">
        <f>VLOOKUP(A37,'Hoja de Registro'!$A$8:$B$103,2,0)</f>
        <v>0</v>
      </c>
      <c r="C37" s="268"/>
      <c r="D37" s="269"/>
      <c r="E37" s="270">
        <f>VLOOKUP(A37,'Hoja de Registro'!$A$8:$G$860,7,0)</f>
        <v>0</v>
      </c>
      <c r="F37" s="271"/>
      <c r="G37" s="272"/>
    </row>
    <row r="38" spans="1:7" ht="18" hidden="1" thickTop="1" thickBot="1" x14ac:dyDescent="0.3">
      <c r="A38" s="250">
        <v>22</v>
      </c>
      <c r="B38" s="267">
        <f>VLOOKUP(A38,'Hoja de Registro'!$A$8:$B$103,2,0)</f>
        <v>0</v>
      </c>
      <c r="C38" s="268"/>
      <c r="D38" s="269"/>
      <c r="E38" s="270">
        <f>VLOOKUP(A38,'Hoja de Registro'!$A$8:$G$860,7,0)</f>
        <v>0</v>
      </c>
      <c r="F38" s="271"/>
      <c r="G38" s="272"/>
    </row>
    <row r="39" spans="1:7" ht="18" hidden="1" thickTop="1" thickBot="1" x14ac:dyDescent="0.3">
      <c r="A39" s="250">
        <v>23</v>
      </c>
      <c r="B39" s="267">
        <f>VLOOKUP(A39,'Hoja de Registro'!$A$8:$B$103,2,0)</f>
        <v>0</v>
      </c>
      <c r="C39" s="268"/>
      <c r="D39" s="269"/>
      <c r="E39" s="270">
        <f>VLOOKUP(A39,'Hoja de Registro'!$A$8:$G$860,7,0)</f>
        <v>0</v>
      </c>
      <c r="F39" s="271"/>
      <c r="G39" s="272"/>
    </row>
    <row r="40" spans="1:7" ht="18" hidden="1" thickTop="1" thickBot="1" x14ac:dyDescent="0.3">
      <c r="A40" s="250">
        <v>24</v>
      </c>
      <c r="B40" s="267">
        <f>VLOOKUP(A40,'Hoja de Registro'!$A$8:$B$103,2,0)</f>
        <v>0</v>
      </c>
      <c r="C40" s="268"/>
      <c r="D40" s="269"/>
      <c r="E40" s="270">
        <f>VLOOKUP(A40,'Hoja de Registro'!$A$8:$G$860,7,0)</f>
        <v>0</v>
      </c>
      <c r="F40" s="271"/>
      <c r="G40" s="272"/>
    </row>
    <row r="41" spans="1:7" ht="18" hidden="1" thickTop="1" thickBot="1" x14ac:dyDescent="0.3">
      <c r="A41" s="250">
        <v>25</v>
      </c>
      <c r="B41" s="267">
        <f>VLOOKUP(A41,'Hoja de Registro'!$A$8:$B$103,2,0)</f>
        <v>0</v>
      </c>
      <c r="C41" s="268"/>
      <c r="D41" s="269"/>
      <c r="E41" s="270">
        <f>VLOOKUP(A41,'Hoja de Registro'!$A$8:$G$860,7,0)</f>
        <v>0</v>
      </c>
      <c r="F41" s="271"/>
      <c r="G41" s="272"/>
    </row>
    <row r="42" spans="1:7" ht="18" hidden="1" thickTop="1" thickBot="1" x14ac:dyDescent="0.3">
      <c r="A42" s="250">
        <v>26</v>
      </c>
      <c r="B42" s="267">
        <f>VLOOKUP(A42,'Hoja de Registro'!$A$8:$B$103,2,0)</f>
        <v>0</v>
      </c>
      <c r="C42" s="268"/>
      <c r="D42" s="269"/>
      <c r="E42" s="270">
        <f>VLOOKUP(A42,'Hoja de Registro'!$A$8:$G$860,7,0)</f>
        <v>0</v>
      </c>
      <c r="F42" s="271"/>
      <c r="G42" s="272"/>
    </row>
    <row r="43" spans="1:7" ht="18" hidden="1" thickTop="1" thickBot="1" x14ac:dyDescent="0.3">
      <c r="A43" s="250">
        <v>27</v>
      </c>
      <c r="B43" s="267">
        <f>VLOOKUP(A43,'Hoja de Registro'!$A$8:$B$103,2,0)</f>
        <v>0</v>
      </c>
      <c r="C43" s="268"/>
      <c r="D43" s="269"/>
      <c r="E43" s="270">
        <f>VLOOKUP(A43,'Hoja de Registro'!$A$8:$G$860,7,0)</f>
        <v>0</v>
      </c>
      <c r="F43" s="271"/>
      <c r="G43" s="272"/>
    </row>
    <row r="44" spans="1:7" ht="18" hidden="1" thickTop="1" thickBot="1" x14ac:dyDescent="0.3">
      <c r="A44" s="250">
        <v>28</v>
      </c>
      <c r="B44" s="267">
        <f>VLOOKUP(A44,'Hoja de Registro'!$A$8:$B$103,2,0)</f>
        <v>0</v>
      </c>
      <c r="C44" s="268"/>
      <c r="D44" s="269"/>
      <c r="E44" s="270">
        <f>VLOOKUP(A44,'Hoja de Registro'!$A$8:$G$860,7,0)</f>
        <v>0</v>
      </c>
      <c r="F44" s="271"/>
      <c r="G44" s="272"/>
    </row>
    <row r="45" spans="1:7" ht="18" hidden="1" thickTop="1" thickBot="1" x14ac:dyDescent="0.3">
      <c r="A45" s="250">
        <v>29</v>
      </c>
      <c r="B45" s="267">
        <f>VLOOKUP(A45,'Hoja de Registro'!$A$8:$B$103,2,0)</f>
        <v>0</v>
      </c>
      <c r="C45" s="268"/>
      <c r="D45" s="269"/>
      <c r="E45" s="270">
        <f>VLOOKUP(A45,'Hoja de Registro'!$A$8:$G$860,7,0)</f>
        <v>0</v>
      </c>
      <c r="F45" s="271"/>
      <c r="G45" s="272"/>
    </row>
    <row r="46" spans="1:7" ht="18" hidden="1" thickTop="1" thickBot="1" x14ac:dyDescent="0.3">
      <c r="A46" s="250">
        <v>30</v>
      </c>
      <c r="B46" s="267">
        <f>VLOOKUP(A46,'Hoja de Registro'!$A$8:$B$103,2,0)</f>
        <v>0</v>
      </c>
      <c r="C46" s="268"/>
      <c r="D46" s="269"/>
      <c r="E46" s="270">
        <f>VLOOKUP(A46,'Hoja de Registro'!$A$8:$G$860,7,0)</f>
        <v>0</v>
      </c>
      <c r="F46" s="271"/>
      <c r="G46" s="272"/>
    </row>
    <row r="47" spans="1:7" ht="18" hidden="1" thickTop="1" thickBot="1" x14ac:dyDescent="0.3">
      <c r="A47" s="250">
        <v>31</v>
      </c>
      <c r="B47" s="267">
        <f>VLOOKUP(A47,'Hoja de Registro'!$A$8:$B$103,2,0)</f>
        <v>0</v>
      </c>
      <c r="C47" s="268"/>
      <c r="D47" s="269"/>
      <c r="E47" s="270">
        <f>VLOOKUP(A47,'Hoja de Registro'!$A$8:$G$860,7,0)</f>
        <v>0</v>
      </c>
      <c r="F47" s="271"/>
      <c r="G47" s="272"/>
    </row>
    <row r="48" spans="1:7" ht="18" hidden="1" thickTop="1" thickBot="1" x14ac:dyDescent="0.3">
      <c r="A48" s="250">
        <v>32</v>
      </c>
      <c r="B48" s="267">
        <f>VLOOKUP(A48,'Hoja de Registro'!$A$8:$B$103,2,0)</f>
        <v>0</v>
      </c>
      <c r="C48" s="268"/>
      <c r="D48" s="269"/>
      <c r="E48" s="270">
        <f>VLOOKUP(A48,'Hoja de Registro'!$A$8:$G$860,7,0)</f>
        <v>0</v>
      </c>
      <c r="F48" s="271"/>
      <c r="G48" s="272"/>
    </row>
    <row r="49" spans="1:7" ht="18" hidden="1" thickTop="1" thickBot="1" x14ac:dyDescent="0.3">
      <c r="A49" s="250">
        <v>33</v>
      </c>
      <c r="B49" s="267">
        <f>VLOOKUP(A49,'Hoja de Registro'!$A$8:$B$103,2,0)</f>
        <v>0</v>
      </c>
      <c r="C49" s="268"/>
      <c r="D49" s="269"/>
      <c r="E49" s="270">
        <f>VLOOKUP(A49,'Hoja de Registro'!$A$8:$G$860,7,0)</f>
        <v>0</v>
      </c>
      <c r="F49" s="271"/>
      <c r="G49" s="272"/>
    </row>
    <row r="50" spans="1:7" ht="18" hidden="1" thickTop="1" thickBot="1" x14ac:dyDescent="0.3">
      <c r="A50" s="250">
        <v>34</v>
      </c>
      <c r="B50" s="267">
        <f>VLOOKUP(A50,'Hoja de Registro'!$A$8:$B$103,2,0)</f>
        <v>0</v>
      </c>
      <c r="C50" s="268"/>
      <c r="D50" s="269"/>
      <c r="E50" s="270">
        <f>VLOOKUP(A50,'Hoja de Registro'!$A$8:$G$860,7,0)</f>
        <v>0</v>
      </c>
      <c r="F50" s="271"/>
      <c r="G50" s="272"/>
    </row>
    <row r="51" spans="1:7" ht="18" hidden="1" thickTop="1" thickBot="1" x14ac:dyDescent="0.3">
      <c r="A51" s="250">
        <v>35</v>
      </c>
      <c r="B51" s="267">
        <f>VLOOKUP(A51,'Hoja de Registro'!$A$8:$B$103,2,0)</f>
        <v>0</v>
      </c>
      <c r="C51" s="268"/>
      <c r="D51" s="269"/>
      <c r="E51" s="270">
        <f>VLOOKUP(A51,'Hoja de Registro'!$A$8:$G$860,7,0)</f>
        <v>0</v>
      </c>
      <c r="F51" s="271"/>
      <c r="G51" s="272"/>
    </row>
    <row r="52" spans="1:7" ht="18" hidden="1" thickTop="1" thickBot="1" x14ac:dyDescent="0.3">
      <c r="A52" s="250">
        <v>36</v>
      </c>
      <c r="B52" s="267">
        <f>VLOOKUP(A52,'Hoja de Registro'!$A$8:$B$103,2,0)</f>
        <v>0</v>
      </c>
      <c r="C52" s="268"/>
      <c r="D52" s="269"/>
      <c r="E52" s="270">
        <f>VLOOKUP(A52,'Hoja de Registro'!$A$8:$G$860,7,0)</f>
        <v>0</v>
      </c>
      <c r="F52" s="271"/>
      <c r="G52" s="272"/>
    </row>
    <row r="53" spans="1:7" ht="18" hidden="1" thickTop="1" thickBot="1" x14ac:dyDescent="0.3">
      <c r="A53" s="250">
        <v>37</v>
      </c>
      <c r="B53" s="267">
        <f>VLOOKUP(A53,'Hoja de Registro'!$A$8:$B$103,2,0)</f>
        <v>0</v>
      </c>
      <c r="C53" s="268"/>
      <c r="D53" s="269"/>
      <c r="E53" s="270">
        <f>VLOOKUP(A53,'Hoja de Registro'!$A$8:$G$860,7,0)</f>
        <v>0</v>
      </c>
      <c r="F53" s="271"/>
      <c r="G53" s="272"/>
    </row>
    <row r="54" spans="1:7" ht="18" hidden="1" thickTop="1" thickBot="1" x14ac:dyDescent="0.3">
      <c r="A54" s="250">
        <v>38</v>
      </c>
      <c r="B54" s="267">
        <f>VLOOKUP(A54,'Hoja de Registro'!$A$8:$B$103,2,0)</f>
        <v>0</v>
      </c>
      <c r="C54" s="268"/>
      <c r="D54" s="269"/>
      <c r="E54" s="270">
        <f>VLOOKUP(A54,'Hoja de Registro'!$A$8:$G$860,7,0)</f>
        <v>0</v>
      </c>
      <c r="F54" s="271"/>
      <c r="G54" s="272"/>
    </row>
    <row r="55" spans="1:7" ht="18" hidden="1" thickTop="1" thickBot="1" x14ac:dyDescent="0.3">
      <c r="A55" s="250">
        <v>39</v>
      </c>
      <c r="B55" s="267">
        <f>VLOOKUP(A55,'Hoja de Registro'!$A$8:$B$103,2,0)</f>
        <v>0</v>
      </c>
      <c r="C55" s="268"/>
      <c r="D55" s="269"/>
      <c r="E55" s="270">
        <f>VLOOKUP(A55,'Hoja de Registro'!$A$8:$G$860,7,0)</f>
        <v>0</v>
      </c>
      <c r="F55" s="271"/>
      <c r="G55" s="272"/>
    </row>
    <row r="56" spans="1:7" ht="18" hidden="1" thickTop="1" thickBot="1" x14ac:dyDescent="0.3">
      <c r="A56" s="250">
        <v>40</v>
      </c>
      <c r="B56" s="267">
        <f>VLOOKUP(A56,'Hoja de Registro'!$A$8:$B$103,2,0)</f>
        <v>0</v>
      </c>
      <c r="C56" s="268"/>
      <c r="D56" s="269"/>
      <c r="E56" s="270">
        <f>VLOOKUP(A56,'Hoja de Registro'!$A$8:$G$860,7,0)</f>
        <v>0</v>
      </c>
      <c r="F56" s="271"/>
      <c r="G56" s="272"/>
    </row>
    <row r="57" spans="1:7" ht="18" hidden="1" thickTop="1" thickBot="1" x14ac:dyDescent="0.3">
      <c r="A57" s="250">
        <v>41</v>
      </c>
      <c r="B57" s="267">
        <f>VLOOKUP(A57,'Hoja de Registro'!$A$8:$B$103,2,0)</f>
        <v>0</v>
      </c>
      <c r="C57" s="268"/>
      <c r="D57" s="269"/>
      <c r="E57" s="270">
        <f>VLOOKUP(A57,'Hoja de Registro'!$A$8:$G$860,7,0)</f>
        <v>0</v>
      </c>
      <c r="F57" s="271"/>
      <c r="G57" s="272"/>
    </row>
    <row r="58" spans="1:7" ht="18" hidden="1" thickTop="1" thickBot="1" x14ac:dyDescent="0.3">
      <c r="A58" s="250">
        <v>42</v>
      </c>
      <c r="B58" s="267">
        <f>VLOOKUP(A58,'Hoja de Registro'!$A$8:$B$103,2,0)</f>
        <v>0</v>
      </c>
      <c r="C58" s="268"/>
      <c r="D58" s="269"/>
      <c r="E58" s="270">
        <f>VLOOKUP(A58,'Hoja de Registro'!$A$8:$G$860,7,0)</f>
        <v>0</v>
      </c>
      <c r="F58" s="271"/>
      <c r="G58" s="272"/>
    </row>
    <row r="59" spans="1:7" ht="18" hidden="1" thickTop="1" thickBot="1" x14ac:dyDescent="0.3">
      <c r="A59" s="250">
        <v>43</v>
      </c>
      <c r="B59" s="267">
        <f>VLOOKUP(A59,'Hoja de Registro'!$A$8:$B$103,2,0)</f>
        <v>0</v>
      </c>
      <c r="C59" s="268"/>
      <c r="D59" s="269"/>
      <c r="E59" s="270">
        <f>VLOOKUP(A59,'Hoja de Registro'!$A$8:$G$860,7,0)</f>
        <v>0</v>
      </c>
      <c r="F59" s="271"/>
      <c r="G59" s="272"/>
    </row>
    <row r="60" spans="1:7" ht="18" hidden="1" thickTop="1" thickBot="1" x14ac:dyDescent="0.3">
      <c r="A60" s="250">
        <v>44</v>
      </c>
      <c r="B60" s="267">
        <f>VLOOKUP(A60,'Hoja de Registro'!$A$8:$B$103,2,0)</f>
        <v>0</v>
      </c>
      <c r="C60" s="268"/>
      <c r="D60" s="269"/>
      <c r="E60" s="270">
        <f>VLOOKUP(A60,'Hoja de Registro'!$A$8:$G$860,7,0)</f>
        <v>0</v>
      </c>
      <c r="F60" s="271"/>
      <c r="G60" s="272"/>
    </row>
    <row r="61" spans="1:7" ht="18" hidden="1" thickTop="1" thickBot="1" x14ac:dyDescent="0.3">
      <c r="A61" s="250">
        <v>45</v>
      </c>
      <c r="B61" s="267">
        <f>VLOOKUP(A61,'Hoja de Registro'!$A$8:$B$103,2,0)</f>
        <v>0</v>
      </c>
      <c r="C61" s="268"/>
      <c r="D61" s="269"/>
      <c r="E61" s="270">
        <f>VLOOKUP(A61,'Hoja de Registro'!$A$8:$G$860,7,0)</f>
        <v>0</v>
      </c>
      <c r="F61" s="271"/>
      <c r="G61" s="272"/>
    </row>
    <row r="62" spans="1:7" ht="18" hidden="1" thickTop="1" thickBot="1" x14ac:dyDescent="0.3">
      <c r="A62" s="250">
        <v>46</v>
      </c>
      <c r="B62" s="267">
        <f>VLOOKUP(A62,'Hoja de Registro'!$A$8:$B$103,2,0)</f>
        <v>0</v>
      </c>
      <c r="C62" s="268"/>
      <c r="D62" s="269"/>
      <c r="E62" s="270">
        <f>VLOOKUP(A62,'Hoja de Registro'!$A$8:$G$860,7,0)</f>
        <v>0</v>
      </c>
      <c r="F62" s="271"/>
      <c r="G62" s="272"/>
    </row>
    <row r="63" spans="1:7" ht="18" hidden="1" thickTop="1" thickBot="1" x14ac:dyDescent="0.3">
      <c r="A63" s="250">
        <v>47</v>
      </c>
      <c r="B63" s="267">
        <f>VLOOKUP(A63,'Hoja de Registro'!$A$8:$B$103,2,0)</f>
        <v>0</v>
      </c>
      <c r="C63" s="268"/>
      <c r="D63" s="269"/>
      <c r="E63" s="270">
        <f>VLOOKUP(A63,'Hoja de Registro'!$A$8:$G$860,7,0)</f>
        <v>0</v>
      </c>
      <c r="F63" s="271"/>
      <c r="G63" s="272"/>
    </row>
    <row r="64" spans="1:7" ht="18" hidden="1" thickTop="1" thickBot="1" x14ac:dyDescent="0.3">
      <c r="A64" s="250">
        <v>48</v>
      </c>
      <c r="B64" s="267">
        <f>VLOOKUP(A64,'Hoja de Registro'!$A$8:$B$103,2,0)</f>
        <v>0</v>
      </c>
      <c r="C64" s="268"/>
      <c r="D64" s="269"/>
      <c r="E64" s="270">
        <f>VLOOKUP(A64,'Hoja de Registro'!$A$8:$G$860,7,0)</f>
        <v>0</v>
      </c>
      <c r="F64" s="271"/>
      <c r="G64" s="272"/>
    </row>
    <row r="65" spans="1:7" ht="18" hidden="1" thickTop="1" thickBot="1" x14ac:dyDescent="0.3">
      <c r="A65" s="250">
        <v>49</v>
      </c>
      <c r="B65" s="267">
        <f>VLOOKUP(A65,'Hoja de Registro'!$A$8:$B$103,2,0)</f>
        <v>0</v>
      </c>
      <c r="C65" s="268"/>
      <c r="D65" s="269"/>
      <c r="E65" s="270">
        <f>VLOOKUP(A65,'Hoja de Registro'!$A$8:$G$860,7,0)</f>
        <v>0</v>
      </c>
      <c r="F65" s="271"/>
      <c r="G65" s="272"/>
    </row>
    <row r="66" spans="1:7" ht="18" hidden="1" thickTop="1" thickBot="1" x14ac:dyDescent="0.3">
      <c r="A66" s="250">
        <v>50</v>
      </c>
      <c r="B66" s="267">
        <f>VLOOKUP(A66,'Hoja de Registro'!$A$8:$B$103,2,0)</f>
        <v>0</v>
      </c>
      <c r="C66" s="268"/>
      <c r="D66" s="269"/>
      <c r="E66" s="270">
        <f>VLOOKUP(A66,'Hoja de Registro'!$A$8:$G$860,7,0)</f>
        <v>0</v>
      </c>
      <c r="F66" s="271"/>
      <c r="G66" s="272"/>
    </row>
    <row r="67" spans="1:7" ht="18" hidden="1" thickTop="1" thickBot="1" x14ac:dyDescent="0.3">
      <c r="A67" s="250">
        <v>51</v>
      </c>
      <c r="B67" s="267">
        <f>VLOOKUP(A67,'Hoja de Registro'!$A$8:$B$103,2,0)</f>
        <v>0</v>
      </c>
      <c r="C67" s="268"/>
      <c r="D67" s="269"/>
      <c r="E67" s="270">
        <f>VLOOKUP(A67,'Hoja de Registro'!$A$8:$G$860,7,0)</f>
        <v>0</v>
      </c>
      <c r="F67" s="271"/>
      <c r="G67" s="272"/>
    </row>
    <row r="68" spans="1:7" ht="18" hidden="1" thickTop="1" thickBot="1" x14ac:dyDescent="0.3">
      <c r="A68" s="250">
        <v>52</v>
      </c>
      <c r="B68" s="267">
        <f>VLOOKUP(A68,'Hoja de Registro'!$A$8:$B$103,2,0)</f>
        <v>0</v>
      </c>
      <c r="C68" s="268"/>
      <c r="D68" s="269"/>
      <c r="E68" s="270">
        <f>VLOOKUP(A68,'Hoja de Registro'!$A$8:$G$860,7,0)</f>
        <v>0</v>
      </c>
      <c r="F68" s="271"/>
      <c r="G68" s="272"/>
    </row>
    <row r="69" spans="1:7" ht="18" hidden="1" thickTop="1" thickBot="1" x14ac:dyDescent="0.3">
      <c r="A69" s="250">
        <v>53</v>
      </c>
      <c r="B69" s="267">
        <f>VLOOKUP(A69,'Hoja de Registro'!$A$8:$B$103,2,0)</f>
        <v>0</v>
      </c>
      <c r="C69" s="268"/>
      <c r="D69" s="269"/>
      <c r="E69" s="270">
        <f>VLOOKUP(A69,'Hoja de Registro'!$A$8:$G$860,7,0)</f>
        <v>0</v>
      </c>
      <c r="F69" s="271"/>
      <c r="G69" s="271"/>
    </row>
    <row r="70" spans="1:7" ht="18" hidden="1" thickTop="1" thickBot="1" x14ac:dyDescent="0.3">
      <c r="A70" s="250">
        <v>54</v>
      </c>
      <c r="B70" s="267">
        <f>VLOOKUP(A70,'Hoja de Registro'!$A$8:$B$103,2,0)</f>
        <v>0</v>
      </c>
      <c r="C70" s="268"/>
      <c r="D70" s="269"/>
      <c r="E70" s="270">
        <f>VLOOKUP(A70,'Hoja de Registro'!$A$8:$G$860,7,0)</f>
        <v>0</v>
      </c>
      <c r="F70" s="271"/>
    </row>
    <row r="71" spans="1:7" ht="18" hidden="1" thickTop="1" thickBot="1" x14ac:dyDescent="0.3">
      <c r="A71" s="250">
        <v>55</v>
      </c>
      <c r="B71" s="267">
        <f>VLOOKUP(A71,'Hoja de Registro'!$A$8:$B$103,2,0)</f>
        <v>0</v>
      </c>
      <c r="C71" s="268"/>
      <c r="D71" s="269"/>
      <c r="E71" s="270">
        <f>VLOOKUP(A71,'Hoja de Registro'!$A$8:$G$860,7,0)</f>
        <v>0</v>
      </c>
      <c r="F71" s="271"/>
      <c r="G71" s="271"/>
    </row>
    <row r="72" spans="1:7" ht="18" hidden="1" thickTop="1" thickBot="1" x14ac:dyDescent="0.3">
      <c r="A72" s="250">
        <v>56</v>
      </c>
      <c r="B72" s="267">
        <f>VLOOKUP(A72,'Hoja de Registro'!$A$8:$B$103,2,0)</f>
        <v>0</v>
      </c>
      <c r="C72" s="268"/>
      <c r="D72" s="269"/>
      <c r="E72" s="270">
        <f>VLOOKUP(A72,'Hoja de Registro'!$A$8:$G$860,7,0)</f>
        <v>0</v>
      </c>
      <c r="F72" s="271"/>
      <c r="G72" s="274"/>
    </row>
    <row r="73" spans="1:7" ht="18" hidden="1" thickTop="1" thickBot="1" x14ac:dyDescent="0.3">
      <c r="A73" s="250">
        <v>57</v>
      </c>
      <c r="B73" s="267">
        <f>VLOOKUP(A73,'Hoja de Registro'!$A$8:$B$103,2,0)</f>
        <v>0</v>
      </c>
      <c r="C73" s="268"/>
      <c r="D73" s="269"/>
      <c r="E73" s="270">
        <f>VLOOKUP(A73,'Hoja de Registro'!$A$8:$G$860,7,0)</f>
        <v>0</v>
      </c>
      <c r="F73" s="271"/>
      <c r="G73" s="274"/>
    </row>
    <row r="74" spans="1:7" ht="18" hidden="1" thickTop="1" thickBot="1" x14ac:dyDescent="0.3">
      <c r="A74" s="250">
        <v>58</v>
      </c>
      <c r="B74" s="267">
        <f>VLOOKUP(A74,'Hoja de Registro'!$A$8:$B$103,2,0)</f>
        <v>0</v>
      </c>
      <c r="C74" s="268"/>
      <c r="D74" s="269"/>
      <c r="E74" s="270">
        <f>VLOOKUP(A74,'Hoja de Registro'!$A$8:$G$860,7,0)</f>
        <v>0</v>
      </c>
      <c r="F74" s="271"/>
      <c r="G74" s="274"/>
    </row>
    <row r="75" spans="1:7" ht="18" hidden="1" thickTop="1" thickBot="1" x14ac:dyDescent="0.3">
      <c r="A75" s="250">
        <v>59</v>
      </c>
      <c r="B75" s="267">
        <f>VLOOKUP(A75,'Hoja de Registro'!$A$8:$B$103,2,0)</f>
        <v>0</v>
      </c>
      <c r="C75" s="268"/>
      <c r="D75" s="269"/>
      <c r="E75" s="270">
        <f>VLOOKUP(A75,'Hoja de Registro'!$A$8:$G$860,7,0)</f>
        <v>0</v>
      </c>
      <c r="F75" s="271"/>
      <c r="G75" s="274"/>
    </row>
    <row r="76" spans="1:7" ht="18" hidden="1" thickTop="1" thickBot="1" x14ac:dyDescent="0.3">
      <c r="A76" s="250">
        <v>60</v>
      </c>
      <c r="B76" s="267">
        <f>VLOOKUP(A76,'Hoja de Registro'!$A$8:$B$103,2,0)</f>
        <v>0</v>
      </c>
      <c r="C76" s="268"/>
      <c r="D76" s="269"/>
      <c r="E76" s="270">
        <f>VLOOKUP(A76,'Hoja de Registro'!$A$8:$G$860,7,0)</f>
        <v>0</v>
      </c>
      <c r="F76" s="271"/>
      <c r="G76" s="274"/>
    </row>
    <row r="77" spans="1:7" ht="18" hidden="1" thickTop="1" thickBot="1" x14ac:dyDescent="0.3">
      <c r="A77" s="250">
        <v>61</v>
      </c>
      <c r="B77" s="267">
        <f>VLOOKUP(A77,'Hoja de Registro'!$A$8:$B$103,2,0)</f>
        <v>0</v>
      </c>
      <c r="C77" s="268"/>
      <c r="D77" s="269"/>
      <c r="E77" s="270">
        <f>VLOOKUP(A77,'Hoja de Registro'!$A$8:$G$860,7,0)</f>
        <v>0</v>
      </c>
      <c r="F77" s="271"/>
      <c r="G77" s="274"/>
    </row>
    <row r="78" spans="1:7" ht="18" hidden="1" thickTop="1" thickBot="1" x14ac:dyDescent="0.3">
      <c r="A78" s="250">
        <v>62</v>
      </c>
      <c r="B78" s="267">
        <f>VLOOKUP(A78,'Hoja de Registro'!$A$8:$B$103,2,0)</f>
        <v>0</v>
      </c>
      <c r="C78" s="268"/>
      <c r="D78" s="269"/>
      <c r="E78" s="270">
        <f>VLOOKUP(A78,'Hoja de Registro'!$A$8:$G$860,7,0)</f>
        <v>0</v>
      </c>
      <c r="F78" s="271"/>
      <c r="G78" s="274"/>
    </row>
    <row r="79" spans="1:7" ht="18" hidden="1" thickTop="1" thickBot="1" x14ac:dyDescent="0.3">
      <c r="A79" s="250">
        <v>63</v>
      </c>
      <c r="B79" s="267">
        <f>VLOOKUP(A79,'Hoja de Registro'!$A$8:$B$103,2,0)</f>
        <v>0</v>
      </c>
      <c r="C79" s="268"/>
      <c r="D79" s="269"/>
      <c r="E79" s="270">
        <f>VLOOKUP(A79,'Hoja de Registro'!$A$8:$G$860,7,0)</f>
        <v>0</v>
      </c>
      <c r="F79" s="271"/>
      <c r="G79" s="274"/>
    </row>
    <row r="80" spans="1:7" ht="18" hidden="1" thickTop="1" thickBot="1" x14ac:dyDescent="0.3">
      <c r="A80" s="250"/>
      <c r="B80" s="267"/>
      <c r="C80" s="268"/>
      <c r="D80" s="269"/>
      <c r="E80" s="270"/>
      <c r="F80" s="271"/>
      <c r="G80" s="274"/>
    </row>
    <row r="81" spans="1:7" ht="18" hidden="1" thickTop="1" thickBot="1" x14ac:dyDescent="0.3">
      <c r="A81" s="250"/>
      <c r="B81" s="267"/>
      <c r="C81" s="268"/>
      <c r="D81" s="269"/>
      <c r="E81" s="270"/>
      <c r="F81" s="271"/>
      <c r="G81" s="274"/>
    </row>
    <row r="82" spans="1:7" ht="18" hidden="1" thickTop="1" thickBot="1" x14ac:dyDescent="0.3">
      <c r="A82" s="250"/>
      <c r="B82" s="267"/>
      <c r="C82" s="268"/>
      <c r="D82" s="269"/>
      <c r="E82" s="270"/>
      <c r="F82" s="271"/>
      <c r="G82" s="274"/>
    </row>
    <row r="83" spans="1:7" ht="18" hidden="1" thickTop="1" thickBot="1" x14ac:dyDescent="0.3">
      <c r="A83" s="250"/>
      <c r="B83" s="267"/>
      <c r="C83" s="268"/>
      <c r="D83" s="269"/>
      <c r="E83" s="270"/>
      <c r="F83" s="271"/>
      <c r="G83" s="271"/>
    </row>
    <row r="84" spans="1:7" ht="18" hidden="1" thickTop="1" thickBot="1" x14ac:dyDescent="0.3">
      <c r="A84" s="250"/>
      <c r="B84" s="267"/>
      <c r="C84" s="268"/>
      <c r="D84" s="269"/>
      <c r="E84" s="270"/>
      <c r="F84" s="271"/>
      <c r="G84" s="274"/>
    </row>
    <row r="85" spans="1:7" ht="18" hidden="1" thickTop="1" thickBot="1" x14ac:dyDescent="0.3">
      <c r="A85" s="250"/>
      <c r="B85" s="267"/>
      <c r="C85" s="268"/>
      <c r="D85" s="269"/>
      <c r="E85" s="270"/>
      <c r="F85" s="271"/>
      <c r="G85" s="274"/>
    </row>
    <row r="86" spans="1:7" ht="18" hidden="1" thickTop="1" thickBot="1" x14ac:dyDescent="0.3">
      <c r="A86" s="250"/>
      <c r="B86" s="267"/>
      <c r="C86" s="268"/>
      <c r="D86" s="269"/>
      <c r="E86" s="270"/>
      <c r="F86" s="273"/>
      <c r="G86" s="274"/>
    </row>
    <row r="87" spans="1:7" ht="18" hidden="1" thickTop="1" thickBot="1" x14ac:dyDescent="0.3">
      <c r="A87" s="250"/>
      <c r="B87" s="267"/>
      <c r="C87" s="268"/>
      <c r="D87" s="269"/>
      <c r="E87" s="270"/>
      <c r="F87" s="271"/>
      <c r="G87" s="271"/>
    </row>
    <row r="88" spans="1:7" ht="18" hidden="1" thickTop="1" thickBot="1" x14ac:dyDescent="0.3">
      <c r="A88" s="250"/>
      <c r="B88" s="267"/>
      <c r="C88" s="268"/>
      <c r="D88" s="269"/>
      <c r="E88" s="270"/>
      <c r="F88" s="271"/>
      <c r="G88" s="274"/>
    </row>
    <row r="89" spans="1:7" ht="18" hidden="1" thickTop="1" thickBot="1" x14ac:dyDescent="0.3">
      <c r="A89" s="250"/>
      <c r="B89" s="267"/>
      <c r="C89" s="268"/>
      <c r="D89" s="269"/>
      <c r="E89" s="270"/>
      <c r="F89" s="271"/>
      <c r="G89" s="274"/>
    </row>
    <row r="90" spans="1:7" ht="18" hidden="1" thickTop="1" thickBot="1" x14ac:dyDescent="0.3">
      <c r="A90" s="250"/>
      <c r="B90" s="267"/>
      <c r="C90" s="268"/>
      <c r="D90" s="269"/>
      <c r="E90" s="270"/>
      <c r="F90" s="271"/>
      <c r="G90" s="274"/>
    </row>
    <row r="91" spans="1:7" ht="18" hidden="1" thickTop="1" thickBot="1" x14ac:dyDescent="0.3">
      <c r="A91" s="250"/>
      <c r="B91" s="267"/>
      <c r="C91" s="268"/>
      <c r="D91" s="269"/>
      <c r="E91" s="270"/>
      <c r="F91" s="271"/>
      <c r="G91" s="274"/>
    </row>
    <row r="92" spans="1:7" ht="18" hidden="1" thickTop="1" thickBot="1" x14ac:dyDescent="0.3">
      <c r="A92" s="250"/>
      <c r="B92" s="267"/>
      <c r="C92" s="268"/>
      <c r="D92" s="269"/>
      <c r="E92" s="270"/>
      <c r="F92" s="271"/>
      <c r="G92" s="274"/>
    </row>
    <row r="93" spans="1:7" ht="18" hidden="1" thickTop="1" thickBot="1" x14ac:dyDescent="0.3">
      <c r="A93" s="250"/>
      <c r="B93" s="267"/>
      <c r="C93" s="268"/>
      <c r="D93" s="269"/>
      <c r="E93" s="270"/>
      <c r="F93" s="271"/>
      <c r="G93" s="274"/>
    </row>
    <row r="94" spans="1:7" ht="18" hidden="1" thickTop="1" thickBot="1" x14ac:dyDescent="0.3">
      <c r="A94" s="250"/>
      <c r="B94" s="267"/>
      <c r="C94" s="268"/>
      <c r="D94" s="269"/>
      <c r="E94" s="270"/>
      <c r="F94" s="271"/>
      <c r="G94" s="274"/>
    </row>
    <row r="95" spans="1:7" ht="49.5" hidden="1" customHeight="1" thickTop="1" thickBot="1" x14ac:dyDescent="0.3">
      <c r="A95" s="250"/>
      <c r="B95" s="267"/>
      <c r="C95" s="268"/>
      <c r="D95" s="269"/>
      <c r="E95" s="270"/>
      <c r="F95" s="271"/>
      <c r="G95" s="271"/>
    </row>
    <row r="96" spans="1:7" ht="87" customHeight="1" thickTop="1" x14ac:dyDescent="0.25">
      <c r="A96" s="84" t="s">
        <v>314</v>
      </c>
      <c r="B96" s="451" t="s">
        <v>315</v>
      </c>
      <c r="C96" s="452"/>
      <c r="D96" s="453"/>
      <c r="E96" s="242"/>
      <c r="F96" s="37" t="s">
        <v>69</v>
      </c>
    </row>
    <row r="97" spans="1:6" ht="23.25" customHeight="1" x14ac:dyDescent="0.25">
      <c r="A97" s="435"/>
      <c r="B97" s="435"/>
      <c r="C97" s="435"/>
      <c r="D97" s="435"/>
      <c r="E97" s="435"/>
      <c r="F97" s="435"/>
    </row>
    <row r="98" spans="1:6" ht="13.5" customHeight="1" x14ac:dyDescent="0.25">
      <c r="A98" s="9"/>
      <c r="B98" s="10"/>
      <c r="C98" s="10"/>
      <c r="D98" s="17"/>
      <c r="E98" s="17"/>
      <c r="F98" s="17"/>
    </row>
    <row r="99" spans="1:6" ht="13.5" customHeight="1" x14ac:dyDescent="0.25">
      <c r="A99" s="9"/>
      <c r="B99" s="10"/>
      <c r="C99" s="10"/>
      <c r="D99" s="17"/>
      <c r="E99" s="17"/>
      <c r="F99" s="17"/>
    </row>
    <row r="100" spans="1:6" ht="13.5" customHeight="1" x14ac:dyDescent="0.25">
      <c r="A100" s="9"/>
      <c r="B100" s="10"/>
      <c r="C100" s="10"/>
      <c r="D100" s="17"/>
      <c r="E100" s="17"/>
      <c r="F100" s="17"/>
    </row>
    <row r="101" spans="1:6" ht="15.75" customHeight="1" x14ac:dyDescent="0.25">
      <c r="A101" s="11"/>
      <c r="B101" s="30"/>
    </row>
    <row r="102" spans="1:6" x14ac:dyDescent="0.25">
      <c r="A102" s="12"/>
      <c r="B102" s="12"/>
    </row>
    <row r="103" spans="1:6" x14ac:dyDescent="0.25">
      <c r="A103" s="89"/>
      <c r="B103" s="89"/>
    </row>
    <row r="104" spans="1:6" x14ac:dyDescent="0.25">
      <c r="A104" s="13"/>
      <c r="B104" s="13"/>
    </row>
  </sheetData>
  <mergeCells count="16">
    <mergeCell ref="B10:F10"/>
    <mergeCell ref="A7:D7"/>
    <mergeCell ref="B16:D16"/>
    <mergeCell ref="B96:D96"/>
    <mergeCell ref="A97:F97"/>
    <mergeCell ref="A14:F14"/>
    <mergeCell ref="A15:D15"/>
    <mergeCell ref="F16:G16"/>
    <mergeCell ref="B11:F11"/>
    <mergeCell ref="A12:D12"/>
    <mergeCell ref="A13:D13"/>
    <mergeCell ref="A1:A5"/>
    <mergeCell ref="B1:D5"/>
    <mergeCell ref="F1:F5"/>
    <mergeCell ref="A8:C8"/>
    <mergeCell ref="D8:F8"/>
  </mergeCells>
  <conditionalFormatting sqref="F70:F74">
    <cfRule type="beginsWith" dxfId="234" priority="25" operator="beginsWith" text="HAB">
      <formula>LEFT(F70,LEN("HAB"))="HAB"</formula>
    </cfRule>
    <cfRule type="beginsWith" dxfId="233" priority="26" operator="beginsWith" text="NO">
      <formula>LEFT(F70,LEN("NO"))="NO"</formula>
    </cfRule>
  </conditionalFormatting>
  <conditionalFormatting sqref="F17:G69">
    <cfRule type="beginsWith" dxfId="232" priority="27" operator="beginsWith" text="HAB">
      <formula>LEFT(F17,LEN("HAB"))="HAB"</formula>
    </cfRule>
    <cfRule type="beginsWith" dxfId="231" priority="28" operator="beginsWith" text="NO">
      <formula>LEFT(F17,LEN("NO"))="NO"</formula>
    </cfRule>
  </conditionalFormatting>
  <conditionalFormatting sqref="F75:G95">
    <cfRule type="beginsWith" dxfId="230" priority="1" operator="beginsWith" text="HAB">
      <formula>LEFT(F75,LEN("HAB"))="HAB"</formula>
    </cfRule>
    <cfRule type="beginsWith" dxfId="229" priority="2" operator="beginsWith" text="NO">
      <formula>LEFT(F75,LEN("NO"))="NO"</formula>
    </cfRule>
  </conditionalFormatting>
  <conditionalFormatting sqref="G71:G74">
    <cfRule type="beginsWith" dxfId="228" priority="23" operator="beginsWith" text="HAB">
      <formula>LEFT(G71,LEN("HAB"))="HAB"</formula>
    </cfRule>
    <cfRule type="beginsWith" dxfId="227" priority="24" operator="beginsWith" text="NO">
      <formula>LEFT(G71,LEN("NO"))="NO"</formula>
    </cfRule>
  </conditionalFormatting>
  <dataValidations disablePrompts="1" count="2">
    <dataValidation type="list" allowBlank="1" showInputMessage="1" showErrorMessage="1" sqref="F9" xr:uid="{748F528F-1296-4DFC-9266-1D28DBDF11A4}">
      <formula1>"PRELIMINAR, DEFINITIVO"</formula1>
    </dataValidation>
    <dataValidation type="list" allowBlank="1" showInputMessage="1" showErrorMessage="1" sqref="WVK983116:WVK983127 WLO983116:WLO983127 WBS983116:WBS983127 VRW983116:VRW983127 VIA983116:VIA983127 UYE983116:UYE983127 UOI983116:UOI983127 UEM983116:UEM983127 TUQ983116:TUQ983127 TKU983116:TKU983127 TAY983116:TAY983127 SRC983116:SRC983127 SHG983116:SHG983127 RXK983116:RXK983127 RNO983116:RNO983127 RDS983116:RDS983127 QTW983116:QTW983127 QKA983116:QKA983127 QAE983116:QAE983127 PQI983116:PQI983127 PGM983116:PGM983127 OWQ983116:OWQ983127 OMU983116:OMU983127 OCY983116:OCY983127 NTC983116:NTC983127 NJG983116:NJG983127 MZK983116:MZK983127 MPO983116:MPO983127 MFS983116:MFS983127 LVW983116:LVW983127 LMA983116:LMA983127 LCE983116:LCE983127 KSI983116:KSI983127 KIM983116:KIM983127 JYQ983116:JYQ983127 JOU983116:JOU983127 JEY983116:JEY983127 IVC983116:IVC983127 ILG983116:ILG983127 IBK983116:IBK983127 HRO983116:HRO983127 HHS983116:HHS983127 GXW983116:GXW983127 GOA983116:GOA983127 GEE983116:GEE983127 FUI983116:FUI983127 FKM983116:FKM983127 FAQ983116:FAQ983127 EQU983116:EQU983127 EGY983116:EGY983127 DXC983116:DXC983127 DNG983116:DNG983127 DDK983116:DDK983127 CTO983116:CTO983127 CJS983116:CJS983127 BZW983116:BZW983127 BQA983116:BQA983127 BGE983116:BGE983127 AWI983116:AWI983127 AMM983116:AMM983127 ACQ983116:ACQ983127 SU983116:SU983127 IY983116:IY983127 B983116:B983127 WVK917580:WVK917591 WLO917580:WLO917591 WBS917580:WBS917591 VRW917580:VRW917591 VIA917580:VIA917591 UYE917580:UYE917591 UOI917580:UOI917591 UEM917580:UEM917591 TUQ917580:TUQ917591 TKU917580:TKU917591 TAY917580:TAY917591 SRC917580:SRC917591 SHG917580:SHG917591 RXK917580:RXK917591 RNO917580:RNO917591 RDS917580:RDS917591 QTW917580:QTW917591 QKA917580:QKA917591 QAE917580:QAE917591 PQI917580:PQI917591 PGM917580:PGM917591 OWQ917580:OWQ917591 OMU917580:OMU917591 OCY917580:OCY917591 NTC917580:NTC917591 NJG917580:NJG917591 MZK917580:MZK917591 MPO917580:MPO917591 MFS917580:MFS917591 LVW917580:LVW917591 LMA917580:LMA917591 LCE917580:LCE917591 KSI917580:KSI917591 KIM917580:KIM917591 JYQ917580:JYQ917591 JOU917580:JOU917591 JEY917580:JEY917591 IVC917580:IVC917591 ILG917580:ILG917591 IBK917580:IBK917591 HRO917580:HRO917591 HHS917580:HHS917591 GXW917580:GXW917591 GOA917580:GOA917591 GEE917580:GEE917591 FUI917580:FUI917591 FKM917580:FKM917591 FAQ917580:FAQ917591 EQU917580:EQU917591 EGY917580:EGY917591 DXC917580:DXC917591 DNG917580:DNG917591 DDK917580:DDK917591 CTO917580:CTO917591 CJS917580:CJS917591 BZW917580:BZW917591 BQA917580:BQA917591 BGE917580:BGE917591 AWI917580:AWI917591 AMM917580:AMM917591 ACQ917580:ACQ917591 SU917580:SU917591 IY917580:IY917591 B917580:B917591 WVK852044:WVK852055 WLO852044:WLO852055 WBS852044:WBS852055 VRW852044:VRW852055 VIA852044:VIA852055 UYE852044:UYE852055 UOI852044:UOI852055 UEM852044:UEM852055 TUQ852044:TUQ852055 TKU852044:TKU852055 TAY852044:TAY852055 SRC852044:SRC852055 SHG852044:SHG852055 RXK852044:RXK852055 RNO852044:RNO852055 RDS852044:RDS852055 QTW852044:QTW852055 QKA852044:QKA852055 QAE852044:QAE852055 PQI852044:PQI852055 PGM852044:PGM852055 OWQ852044:OWQ852055 OMU852044:OMU852055 OCY852044:OCY852055 NTC852044:NTC852055 NJG852044:NJG852055 MZK852044:MZK852055 MPO852044:MPO852055 MFS852044:MFS852055 LVW852044:LVW852055 LMA852044:LMA852055 LCE852044:LCE852055 KSI852044:KSI852055 KIM852044:KIM852055 JYQ852044:JYQ852055 JOU852044:JOU852055 JEY852044:JEY852055 IVC852044:IVC852055 ILG852044:ILG852055 IBK852044:IBK852055 HRO852044:HRO852055 HHS852044:HHS852055 GXW852044:GXW852055 GOA852044:GOA852055 GEE852044:GEE852055 FUI852044:FUI852055 FKM852044:FKM852055 FAQ852044:FAQ852055 EQU852044:EQU852055 EGY852044:EGY852055 DXC852044:DXC852055 DNG852044:DNG852055 DDK852044:DDK852055 CTO852044:CTO852055 CJS852044:CJS852055 BZW852044:BZW852055 BQA852044:BQA852055 BGE852044:BGE852055 AWI852044:AWI852055 AMM852044:AMM852055 ACQ852044:ACQ852055 SU852044:SU852055 IY852044:IY852055 B852044:B852055 WVK786508:WVK786519 WLO786508:WLO786519 WBS786508:WBS786519 VRW786508:VRW786519 VIA786508:VIA786519 UYE786508:UYE786519 UOI786508:UOI786519 UEM786508:UEM786519 TUQ786508:TUQ786519 TKU786508:TKU786519 TAY786508:TAY786519 SRC786508:SRC786519 SHG786508:SHG786519 RXK786508:RXK786519 RNO786508:RNO786519 RDS786508:RDS786519 QTW786508:QTW786519 QKA786508:QKA786519 QAE786508:QAE786519 PQI786508:PQI786519 PGM786508:PGM786519 OWQ786508:OWQ786519 OMU786508:OMU786519 OCY786508:OCY786519 NTC786508:NTC786519 NJG786508:NJG786519 MZK786508:MZK786519 MPO786508:MPO786519 MFS786508:MFS786519 LVW786508:LVW786519 LMA786508:LMA786519 LCE786508:LCE786519 KSI786508:KSI786519 KIM786508:KIM786519 JYQ786508:JYQ786519 JOU786508:JOU786519 JEY786508:JEY786519 IVC786508:IVC786519 ILG786508:ILG786519 IBK786508:IBK786519 HRO786508:HRO786519 HHS786508:HHS786519 GXW786508:GXW786519 GOA786508:GOA786519 GEE786508:GEE786519 FUI786508:FUI786519 FKM786508:FKM786519 FAQ786508:FAQ786519 EQU786508:EQU786519 EGY786508:EGY786519 DXC786508:DXC786519 DNG786508:DNG786519 DDK786508:DDK786519 CTO786508:CTO786519 CJS786508:CJS786519 BZW786508:BZW786519 BQA786508:BQA786519 BGE786508:BGE786519 AWI786508:AWI786519 AMM786508:AMM786519 ACQ786508:ACQ786519 SU786508:SU786519 IY786508:IY786519 B786508:B786519 WVK720972:WVK720983 WLO720972:WLO720983 WBS720972:WBS720983 VRW720972:VRW720983 VIA720972:VIA720983 UYE720972:UYE720983 UOI720972:UOI720983 UEM720972:UEM720983 TUQ720972:TUQ720983 TKU720972:TKU720983 TAY720972:TAY720983 SRC720972:SRC720983 SHG720972:SHG720983 RXK720972:RXK720983 RNO720972:RNO720983 RDS720972:RDS720983 QTW720972:QTW720983 QKA720972:QKA720983 QAE720972:QAE720983 PQI720972:PQI720983 PGM720972:PGM720983 OWQ720972:OWQ720983 OMU720972:OMU720983 OCY720972:OCY720983 NTC720972:NTC720983 NJG720972:NJG720983 MZK720972:MZK720983 MPO720972:MPO720983 MFS720972:MFS720983 LVW720972:LVW720983 LMA720972:LMA720983 LCE720972:LCE720983 KSI720972:KSI720983 KIM720972:KIM720983 JYQ720972:JYQ720983 JOU720972:JOU720983 JEY720972:JEY720983 IVC720972:IVC720983 ILG720972:ILG720983 IBK720972:IBK720983 HRO720972:HRO720983 HHS720972:HHS720983 GXW720972:GXW720983 GOA720972:GOA720983 GEE720972:GEE720983 FUI720972:FUI720983 FKM720972:FKM720983 FAQ720972:FAQ720983 EQU720972:EQU720983 EGY720972:EGY720983 DXC720972:DXC720983 DNG720972:DNG720983 DDK720972:DDK720983 CTO720972:CTO720983 CJS720972:CJS720983 BZW720972:BZW720983 BQA720972:BQA720983 BGE720972:BGE720983 AWI720972:AWI720983 AMM720972:AMM720983 ACQ720972:ACQ720983 SU720972:SU720983 IY720972:IY720983 B720972:B720983 WVK655436:WVK655447 WLO655436:WLO655447 WBS655436:WBS655447 VRW655436:VRW655447 VIA655436:VIA655447 UYE655436:UYE655447 UOI655436:UOI655447 UEM655436:UEM655447 TUQ655436:TUQ655447 TKU655436:TKU655447 TAY655436:TAY655447 SRC655436:SRC655447 SHG655436:SHG655447 RXK655436:RXK655447 RNO655436:RNO655447 RDS655436:RDS655447 QTW655436:QTW655447 QKA655436:QKA655447 QAE655436:QAE655447 PQI655436:PQI655447 PGM655436:PGM655447 OWQ655436:OWQ655447 OMU655436:OMU655447 OCY655436:OCY655447 NTC655436:NTC655447 NJG655436:NJG655447 MZK655436:MZK655447 MPO655436:MPO655447 MFS655436:MFS655447 LVW655436:LVW655447 LMA655436:LMA655447 LCE655436:LCE655447 KSI655436:KSI655447 KIM655436:KIM655447 JYQ655436:JYQ655447 JOU655436:JOU655447 JEY655436:JEY655447 IVC655436:IVC655447 ILG655436:ILG655447 IBK655436:IBK655447 HRO655436:HRO655447 HHS655436:HHS655447 GXW655436:GXW655447 GOA655436:GOA655447 GEE655436:GEE655447 FUI655436:FUI655447 FKM655436:FKM655447 FAQ655436:FAQ655447 EQU655436:EQU655447 EGY655436:EGY655447 DXC655436:DXC655447 DNG655436:DNG655447 DDK655436:DDK655447 CTO655436:CTO655447 CJS655436:CJS655447 BZW655436:BZW655447 BQA655436:BQA655447 BGE655436:BGE655447 AWI655436:AWI655447 AMM655436:AMM655447 ACQ655436:ACQ655447 SU655436:SU655447 IY655436:IY655447 B655436:B655447 WVK589900:WVK589911 WLO589900:WLO589911 WBS589900:WBS589911 VRW589900:VRW589911 VIA589900:VIA589911 UYE589900:UYE589911 UOI589900:UOI589911 UEM589900:UEM589911 TUQ589900:TUQ589911 TKU589900:TKU589911 TAY589900:TAY589911 SRC589900:SRC589911 SHG589900:SHG589911 RXK589900:RXK589911 RNO589900:RNO589911 RDS589900:RDS589911 QTW589900:QTW589911 QKA589900:QKA589911 QAE589900:QAE589911 PQI589900:PQI589911 PGM589900:PGM589911 OWQ589900:OWQ589911 OMU589900:OMU589911 OCY589900:OCY589911 NTC589900:NTC589911 NJG589900:NJG589911 MZK589900:MZK589911 MPO589900:MPO589911 MFS589900:MFS589911 LVW589900:LVW589911 LMA589900:LMA589911 LCE589900:LCE589911 KSI589900:KSI589911 KIM589900:KIM589911 JYQ589900:JYQ589911 JOU589900:JOU589911 JEY589900:JEY589911 IVC589900:IVC589911 ILG589900:ILG589911 IBK589900:IBK589911 HRO589900:HRO589911 HHS589900:HHS589911 GXW589900:GXW589911 GOA589900:GOA589911 GEE589900:GEE589911 FUI589900:FUI589911 FKM589900:FKM589911 FAQ589900:FAQ589911 EQU589900:EQU589911 EGY589900:EGY589911 DXC589900:DXC589911 DNG589900:DNG589911 DDK589900:DDK589911 CTO589900:CTO589911 CJS589900:CJS589911 BZW589900:BZW589911 BQA589900:BQA589911 BGE589900:BGE589911 AWI589900:AWI589911 AMM589900:AMM589911 ACQ589900:ACQ589911 SU589900:SU589911 IY589900:IY589911 B589900:B589911 WVK524364:WVK524375 WLO524364:WLO524375 WBS524364:WBS524375 VRW524364:VRW524375 VIA524364:VIA524375 UYE524364:UYE524375 UOI524364:UOI524375 UEM524364:UEM524375 TUQ524364:TUQ524375 TKU524364:TKU524375 TAY524364:TAY524375 SRC524364:SRC524375 SHG524364:SHG524375 RXK524364:RXK524375 RNO524364:RNO524375 RDS524364:RDS524375 QTW524364:QTW524375 QKA524364:QKA524375 QAE524364:QAE524375 PQI524364:PQI524375 PGM524364:PGM524375 OWQ524364:OWQ524375 OMU524364:OMU524375 OCY524364:OCY524375 NTC524364:NTC524375 NJG524364:NJG524375 MZK524364:MZK524375 MPO524364:MPO524375 MFS524364:MFS524375 LVW524364:LVW524375 LMA524364:LMA524375 LCE524364:LCE524375 KSI524364:KSI524375 KIM524364:KIM524375 JYQ524364:JYQ524375 JOU524364:JOU524375 JEY524364:JEY524375 IVC524364:IVC524375 ILG524364:ILG524375 IBK524364:IBK524375 HRO524364:HRO524375 HHS524364:HHS524375 GXW524364:GXW524375 GOA524364:GOA524375 GEE524364:GEE524375 FUI524364:FUI524375 FKM524364:FKM524375 FAQ524364:FAQ524375 EQU524364:EQU524375 EGY524364:EGY524375 DXC524364:DXC524375 DNG524364:DNG524375 DDK524364:DDK524375 CTO524364:CTO524375 CJS524364:CJS524375 BZW524364:BZW524375 BQA524364:BQA524375 BGE524364:BGE524375 AWI524364:AWI524375 AMM524364:AMM524375 ACQ524364:ACQ524375 SU524364:SU524375 IY524364:IY524375 B524364:B524375 WVK458828:WVK458839 WLO458828:WLO458839 WBS458828:WBS458839 VRW458828:VRW458839 VIA458828:VIA458839 UYE458828:UYE458839 UOI458828:UOI458839 UEM458828:UEM458839 TUQ458828:TUQ458839 TKU458828:TKU458839 TAY458828:TAY458839 SRC458828:SRC458839 SHG458828:SHG458839 RXK458828:RXK458839 RNO458828:RNO458839 RDS458828:RDS458839 QTW458828:QTW458839 QKA458828:QKA458839 QAE458828:QAE458839 PQI458828:PQI458839 PGM458828:PGM458839 OWQ458828:OWQ458839 OMU458828:OMU458839 OCY458828:OCY458839 NTC458828:NTC458839 NJG458828:NJG458839 MZK458828:MZK458839 MPO458828:MPO458839 MFS458828:MFS458839 LVW458828:LVW458839 LMA458828:LMA458839 LCE458828:LCE458839 KSI458828:KSI458839 KIM458828:KIM458839 JYQ458828:JYQ458839 JOU458828:JOU458839 JEY458828:JEY458839 IVC458828:IVC458839 ILG458828:ILG458839 IBK458828:IBK458839 HRO458828:HRO458839 HHS458828:HHS458839 GXW458828:GXW458839 GOA458828:GOA458839 GEE458828:GEE458839 FUI458828:FUI458839 FKM458828:FKM458839 FAQ458828:FAQ458839 EQU458828:EQU458839 EGY458828:EGY458839 DXC458828:DXC458839 DNG458828:DNG458839 DDK458828:DDK458839 CTO458828:CTO458839 CJS458828:CJS458839 BZW458828:BZW458839 BQA458828:BQA458839 BGE458828:BGE458839 AWI458828:AWI458839 AMM458828:AMM458839 ACQ458828:ACQ458839 SU458828:SU458839 IY458828:IY458839 B458828:B458839 WVK393292:WVK393303 WLO393292:WLO393303 WBS393292:WBS393303 VRW393292:VRW393303 VIA393292:VIA393303 UYE393292:UYE393303 UOI393292:UOI393303 UEM393292:UEM393303 TUQ393292:TUQ393303 TKU393292:TKU393303 TAY393292:TAY393303 SRC393292:SRC393303 SHG393292:SHG393303 RXK393292:RXK393303 RNO393292:RNO393303 RDS393292:RDS393303 QTW393292:QTW393303 QKA393292:QKA393303 QAE393292:QAE393303 PQI393292:PQI393303 PGM393292:PGM393303 OWQ393292:OWQ393303 OMU393292:OMU393303 OCY393292:OCY393303 NTC393292:NTC393303 NJG393292:NJG393303 MZK393292:MZK393303 MPO393292:MPO393303 MFS393292:MFS393303 LVW393292:LVW393303 LMA393292:LMA393303 LCE393292:LCE393303 KSI393292:KSI393303 KIM393292:KIM393303 JYQ393292:JYQ393303 JOU393292:JOU393303 JEY393292:JEY393303 IVC393292:IVC393303 ILG393292:ILG393303 IBK393292:IBK393303 HRO393292:HRO393303 HHS393292:HHS393303 GXW393292:GXW393303 GOA393292:GOA393303 GEE393292:GEE393303 FUI393292:FUI393303 FKM393292:FKM393303 FAQ393292:FAQ393303 EQU393292:EQU393303 EGY393292:EGY393303 DXC393292:DXC393303 DNG393292:DNG393303 DDK393292:DDK393303 CTO393292:CTO393303 CJS393292:CJS393303 BZW393292:BZW393303 BQA393292:BQA393303 BGE393292:BGE393303 AWI393292:AWI393303 AMM393292:AMM393303 ACQ393292:ACQ393303 SU393292:SU393303 IY393292:IY393303 B393292:B393303 WVK327756:WVK327767 WLO327756:WLO327767 WBS327756:WBS327767 VRW327756:VRW327767 VIA327756:VIA327767 UYE327756:UYE327767 UOI327756:UOI327767 UEM327756:UEM327767 TUQ327756:TUQ327767 TKU327756:TKU327767 TAY327756:TAY327767 SRC327756:SRC327767 SHG327756:SHG327767 RXK327756:RXK327767 RNO327756:RNO327767 RDS327756:RDS327767 QTW327756:QTW327767 QKA327756:QKA327767 QAE327756:QAE327767 PQI327756:PQI327767 PGM327756:PGM327767 OWQ327756:OWQ327767 OMU327756:OMU327767 OCY327756:OCY327767 NTC327756:NTC327767 NJG327756:NJG327767 MZK327756:MZK327767 MPO327756:MPO327767 MFS327756:MFS327767 LVW327756:LVW327767 LMA327756:LMA327767 LCE327756:LCE327767 KSI327756:KSI327767 KIM327756:KIM327767 JYQ327756:JYQ327767 JOU327756:JOU327767 JEY327756:JEY327767 IVC327756:IVC327767 ILG327756:ILG327767 IBK327756:IBK327767 HRO327756:HRO327767 HHS327756:HHS327767 GXW327756:GXW327767 GOA327756:GOA327767 GEE327756:GEE327767 FUI327756:FUI327767 FKM327756:FKM327767 FAQ327756:FAQ327767 EQU327756:EQU327767 EGY327756:EGY327767 DXC327756:DXC327767 DNG327756:DNG327767 DDK327756:DDK327767 CTO327756:CTO327767 CJS327756:CJS327767 BZW327756:BZW327767 BQA327756:BQA327767 BGE327756:BGE327767 AWI327756:AWI327767 AMM327756:AMM327767 ACQ327756:ACQ327767 SU327756:SU327767 IY327756:IY327767 B327756:B327767 WVK262220:WVK262231 WLO262220:WLO262231 WBS262220:WBS262231 VRW262220:VRW262231 VIA262220:VIA262231 UYE262220:UYE262231 UOI262220:UOI262231 UEM262220:UEM262231 TUQ262220:TUQ262231 TKU262220:TKU262231 TAY262220:TAY262231 SRC262220:SRC262231 SHG262220:SHG262231 RXK262220:RXK262231 RNO262220:RNO262231 RDS262220:RDS262231 QTW262220:QTW262231 QKA262220:QKA262231 QAE262220:QAE262231 PQI262220:PQI262231 PGM262220:PGM262231 OWQ262220:OWQ262231 OMU262220:OMU262231 OCY262220:OCY262231 NTC262220:NTC262231 NJG262220:NJG262231 MZK262220:MZK262231 MPO262220:MPO262231 MFS262220:MFS262231 LVW262220:LVW262231 LMA262220:LMA262231 LCE262220:LCE262231 KSI262220:KSI262231 KIM262220:KIM262231 JYQ262220:JYQ262231 JOU262220:JOU262231 JEY262220:JEY262231 IVC262220:IVC262231 ILG262220:ILG262231 IBK262220:IBK262231 HRO262220:HRO262231 HHS262220:HHS262231 GXW262220:GXW262231 GOA262220:GOA262231 GEE262220:GEE262231 FUI262220:FUI262231 FKM262220:FKM262231 FAQ262220:FAQ262231 EQU262220:EQU262231 EGY262220:EGY262231 DXC262220:DXC262231 DNG262220:DNG262231 DDK262220:DDK262231 CTO262220:CTO262231 CJS262220:CJS262231 BZW262220:BZW262231 BQA262220:BQA262231 BGE262220:BGE262231 AWI262220:AWI262231 AMM262220:AMM262231 ACQ262220:ACQ262231 SU262220:SU262231 IY262220:IY262231 B262220:B262231 WVK196684:WVK196695 WLO196684:WLO196695 WBS196684:WBS196695 VRW196684:VRW196695 VIA196684:VIA196695 UYE196684:UYE196695 UOI196684:UOI196695 UEM196684:UEM196695 TUQ196684:TUQ196695 TKU196684:TKU196695 TAY196684:TAY196695 SRC196684:SRC196695 SHG196684:SHG196695 RXK196684:RXK196695 RNO196684:RNO196695 RDS196684:RDS196695 QTW196684:QTW196695 QKA196684:QKA196695 QAE196684:QAE196695 PQI196684:PQI196695 PGM196684:PGM196695 OWQ196684:OWQ196695 OMU196684:OMU196695 OCY196684:OCY196695 NTC196684:NTC196695 NJG196684:NJG196695 MZK196684:MZK196695 MPO196684:MPO196695 MFS196684:MFS196695 LVW196684:LVW196695 LMA196684:LMA196695 LCE196684:LCE196695 KSI196684:KSI196695 KIM196684:KIM196695 JYQ196684:JYQ196695 JOU196684:JOU196695 JEY196684:JEY196695 IVC196684:IVC196695 ILG196684:ILG196695 IBK196684:IBK196695 HRO196684:HRO196695 HHS196684:HHS196695 GXW196684:GXW196695 GOA196684:GOA196695 GEE196684:GEE196695 FUI196684:FUI196695 FKM196684:FKM196695 FAQ196684:FAQ196695 EQU196684:EQU196695 EGY196684:EGY196695 DXC196684:DXC196695 DNG196684:DNG196695 DDK196684:DDK196695 CTO196684:CTO196695 CJS196684:CJS196695 BZW196684:BZW196695 BQA196684:BQA196695 BGE196684:BGE196695 AWI196684:AWI196695 AMM196684:AMM196695 ACQ196684:ACQ196695 SU196684:SU196695 IY196684:IY196695 B196684:B196695 WVK131148:WVK131159 WLO131148:WLO131159 WBS131148:WBS131159 VRW131148:VRW131159 VIA131148:VIA131159 UYE131148:UYE131159 UOI131148:UOI131159 UEM131148:UEM131159 TUQ131148:TUQ131159 TKU131148:TKU131159 TAY131148:TAY131159 SRC131148:SRC131159 SHG131148:SHG131159 RXK131148:RXK131159 RNO131148:RNO131159 RDS131148:RDS131159 QTW131148:QTW131159 QKA131148:QKA131159 QAE131148:QAE131159 PQI131148:PQI131159 PGM131148:PGM131159 OWQ131148:OWQ131159 OMU131148:OMU131159 OCY131148:OCY131159 NTC131148:NTC131159 NJG131148:NJG131159 MZK131148:MZK131159 MPO131148:MPO131159 MFS131148:MFS131159 LVW131148:LVW131159 LMA131148:LMA131159 LCE131148:LCE131159 KSI131148:KSI131159 KIM131148:KIM131159 JYQ131148:JYQ131159 JOU131148:JOU131159 JEY131148:JEY131159 IVC131148:IVC131159 ILG131148:ILG131159 IBK131148:IBK131159 HRO131148:HRO131159 HHS131148:HHS131159 GXW131148:GXW131159 GOA131148:GOA131159 GEE131148:GEE131159 FUI131148:FUI131159 FKM131148:FKM131159 FAQ131148:FAQ131159 EQU131148:EQU131159 EGY131148:EGY131159 DXC131148:DXC131159 DNG131148:DNG131159 DDK131148:DDK131159 CTO131148:CTO131159 CJS131148:CJS131159 BZW131148:BZW131159 BQA131148:BQA131159 BGE131148:BGE131159 AWI131148:AWI131159 AMM131148:AMM131159 ACQ131148:ACQ131159 SU131148:SU131159 IY131148:IY131159 B131148:B131159 WVK65612:WVK65623 WLO65612:WLO65623 WBS65612:WBS65623 VRW65612:VRW65623 VIA65612:VIA65623 UYE65612:UYE65623 UOI65612:UOI65623 UEM65612:UEM65623 TUQ65612:TUQ65623 TKU65612:TKU65623 TAY65612:TAY65623 SRC65612:SRC65623 SHG65612:SHG65623 RXK65612:RXK65623 RNO65612:RNO65623 RDS65612:RDS65623 QTW65612:QTW65623 QKA65612:QKA65623 QAE65612:QAE65623 PQI65612:PQI65623 PGM65612:PGM65623 OWQ65612:OWQ65623 OMU65612:OMU65623 OCY65612:OCY65623 NTC65612:NTC65623 NJG65612:NJG65623 MZK65612:MZK65623 MPO65612:MPO65623 MFS65612:MFS65623 LVW65612:LVW65623 LMA65612:LMA65623 LCE65612:LCE65623 KSI65612:KSI65623 KIM65612:KIM65623 JYQ65612:JYQ65623 JOU65612:JOU65623 JEY65612:JEY65623 IVC65612:IVC65623 ILG65612:ILG65623 IBK65612:IBK65623 HRO65612:HRO65623 HHS65612:HHS65623 GXW65612:GXW65623 GOA65612:GOA65623 GEE65612:GEE65623 FUI65612:FUI65623 FKM65612:FKM65623 FAQ65612:FAQ65623 EQU65612:EQU65623 EGY65612:EGY65623 DXC65612:DXC65623 DNG65612:DNG65623 DDK65612:DDK65623 CTO65612:CTO65623 CJS65612:CJS65623 BZW65612:BZW65623 BQA65612:BQA65623 BGE65612:BGE65623 AWI65612:AWI65623 AMM65612:AMM65623 ACQ65612:ACQ65623 SU65612:SU65623 IY65612:IY65623 B65612:B65623" xr:uid="{03E5CD5D-5E23-4400-AC34-6750B40B13AF}">
      <formula1>#REF!</formula1>
    </dataValidation>
  </dataValidations>
  <printOptions horizontalCentered="1"/>
  <pageMargins left="0.70866141732283472" right="0.70866141732283472" top="0.74803149606299213" bottom="0.74803149606299213" header="0.31496062992125984" footer="0.31496062992125984"/>
  <pageSetup scale="74" orientation="landscape" r:id="rId1"/>
  <headerFooter>
    <oddHeader>&amp;Rpágina  &amp;P de &amp;N</oddHead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20A8E-8FCA-4E36-AD1F-FE63ACC1E600}">
  <sheetPr codeName="Hoja10">
    <tabColor rgb="FF00B0F0"/>
    <pageSetUpPr fitToPage="1"/>
  </sheetPr>
  <dimension ref="A1:P85"/>
  <sheetViews>
    <sheetView view="pageBreakPreview" topLeftCell="A36" zoomScale="80" zoomScaleNormal="100" zoomScaleSheetLayoutView="80" workbookViewId="0">
      <selection activeCell="A68" sqref="A68:A72"/>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VLOOKUP('Prop (individual)'!C15,'Hoja de Registro'!A8:G86,7,0)</f>
        <v>0</v>
      </c>
      <c r="P14" s="121"/>
    </row>
    <row r="15" spans="1:16" ht="43.5" customHeight="1" x14ac:dyDescent="0.25">
      <c r="A15" s="150" t="s">
        <v>324</v>
      </c>
      <c r="B15" s="174" t="s">
        <v>277</v>
      </c>
      <c r="C15" s="118">
        <v>1</v>
      </c>
      <c r="D15" s="408" t="str">
        <f>VLOOKUP($C$15,'Hoja de Registro'!$A$8:$B$90,2)</f>
        <v>CONSORCIO MANTENIMIENTOS</v>
      </c>
      <c r="E15" s="408"/>
    </row>
    <row r="16" spans="1:16" ht="36" customHeight="1" x14ac:dyDescent="0.25">
      <c r="A16" s="151" t="s">
        <v>325</v>
      </c>
      <c r="B16" s="400" t="str">
        <f>VLOOKUP(C15,'Hoja de Registro'!$A$8:$C$90,3)</f>
        <v>CONSORCIO</v>
      </c>
      <c r="C16" s="401"/>
      <c r="D16" s="162" t="s">
        <v>326</v>
      </c>
      <c r="E16" s="152"/>
    </row>
    <row r="17" spans="1:16" ht="27.75" customHeight="1" x14ac:dyDescent="0.25">
      <c r="A17" s="151" t="s">
        <v>327</v>
      </c>
      <c r="B17" s="151" t="s">
        <v>328</v>
      </c>
      <c r="C17" s="153"/>
      <c r="D17" s="151" t="s">
        <v>329</v>
      </c>
      <c r="E17" s="153"/>
    </row>
    <row r="18" spans="1:16" ht="32.25" customHeight="1" x14ac:dyDescent="0.25">
      <c r="A18" s="151" t="s">
        <v>330</v>
      </c>
      <c r="B18" s="398"/>
      <c r="C18" s="409"/>
      <c r="D18" s="409"/>
      <c r="E18" s="399"/>
    </row>
    <row r="19" spans="1:16" ht="32.25" customHeight="1" x14ac:dyDescent="0.25">
      <c r="A19" s="151" t="s">
        <v>327</v>
      </c>
      <c r="B19" s="151" t="s">
        <v>328</v>
      </c>
      <c r="C19" s="153"/>
      <c r="D19" s="151" t="s">
        <v>329</v>
      </c>
      <c r="E19" s="153"/>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c r="C22" s="399"/>
      <c r="D22" s="151" t="s">
        <v>334</v>
      </c>
      <c r="E22" s="153"/>
    </row>
    <row r="23" spans="1:16" ht="57" customHeight="1" x14ac:dyDescent="0.25">
      <c r="A23" s="151" t="s">
        <v>335</v>
      </c>
      <c r="B23" s="400" t="e">
        <f>VLOOKUP(E14,'presupuestos lotes'!$A$7:$C$11,3,0)</f>
        <v>#N/A</v>
      </c>
      <c r="C23" s="401"/>
      <c r="D23" s="151" t="s">
        <v>336</v>
      </c>
      <c r="E23" s="180" t="e">
        <f>VLOOKUP(E14,'presupuestos lotes'!A7:B11,2,0)</f>
        <v>#N/A</v>
      </c>
    </row>
    <row r="24" spans="1:16" ht="33" customHeight="1" x14ac:dyDescent="0.25">
      <c r="A24" s="542" t="s">
        <v>337</v>
      </c>
      <c r="B24" s="542"/>
      <c r="C24" s="542"/>
      <c r="D24" s="542"/>
      <c r="E24" s="542"/>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c r="C27" s="157"/>
      <c r="D27" s="543"/>
      <c r="E27" s="543"/>
    </row>
    <row r="28" spans="1:16" ht="131.25" customHeight="1" x14ac:dyDescent="0.25">
      <c r="A28" s="142" t="s">
        <v>341</v>
      </c>
      <c r="B28" s="120"/>
      <c r="C28" s="158"/>
      <c r="D28" s="543"/>
      <c r="E28" s="543"/>
      <c r="H28" s="123"/>
      <c r="K28" s="112" t="s">
        <v>36</v>
      </c>
    </row>
    <row r="29" spans="1:16" ht="96" customHeight="1" x14ac:dyDescent="0.25">
      <c r="A29" s="142" t="s">
        <v>342</v>
      </c>
      <c r="B29" s="120"/>
      <c r="C29" s="158"/>
      <c r="D29" s="396"/>
      <c r="E29" s="396"/>
      <c r="H29" s="123"/>
      <c r="K29" s="112" t="s">
        <v>29</v>
      </c>
    </row>
    <row r="30" spans="1:16" ht="80.25" customHeight="1" x14ac:dyDescent="0.25">
      <c r="A30" s="142" t="s">
        <v>343</v>
      </c>
      <c r="B30" s="120"/>
      <c r="C30" s="158"/>
      <c r="D30" s="397"/>
      <c r="E30" s="397"/>
      <c r="H30" s="123"/>
    </row>
    <row r="31" spans="1:16" ht="36" customHeight="1" x14ac:dyDescent="0.25">
      <c r="A31" s="142" t="s">
        <v>344</v>
      </c>
      <c r="B31" s="120"/>
      <c r="C31" s="158"/>
      <c r="D31" s="397"/>
      <c r="E31" s="397"/>
    </row>
    <row r="32" spans="1:16" ht="31.5" customHeight="1" x14ac:dyDescent="0.25">
      <c r="A32" s="373" t="s">
        <v>345</v>
      </c>
      <c r="B32" s="373"/>
      <c r="C32" s="373"/>
      <c r="D32" s="373"/>
      <c r="E32" s="373"/>
    </row>
    <row r="33" spans="1:5" ht="114" customHeight="1" x14ac:dyDescent="0.25">
      <c r="A33" s="142" t="s">
        <v>346</v>
      </c>
      <c r="B33" s="120"/>
      <c r="C33" s="158"/>
      <c r="D33" s="396"/>
      <c r="E33" s="396"/>
    </row>
    <row r="34" spans="1:5" ht="25.5" customHeight="1" x14ac:dyDescent="0.25">
      <c r="A34" s="393" t="s">
        <v>60</v>
      </c>
      <c r="B34" s="393"/>
      <c r="C34" s="393"/>
      <c r="D34" s="393"/>
      <c r="E34" s="393"/>
    </row>
    <row r="35" spans="1:5" ht="129" customHeight="1" x14ac:dyDescent="0.25">
      <c r="A35" s="142" t="s">
        <v>347</v>
      </c>
      <c r="B35" s="120"/>
      <c r="C35" s="158"/>
      <c r="D35" s="374"/>
      <c r="E35" s="374"/>
    </row>
    <row r="36" spans="1:5" ht="75.75" customHeight="1" x14ac:dyDescent="0.25">
      <c r="A36" s="142" t="s">
        <v>348</v>
      </c>
      <c r="B36" s="120"/>
      <c r="C36" s="158"/>
      <c r="D36" s="374"/>
      <c r="E36" s="374"/>
    </row>
    <row r="37" spans="1:5" ht="119.25" customHeight="1" x14ac:dyDescent="0.25">
      <c r="A37" s="142" t="s">
        <v>349</v>
      </c>
      <c r="B37" s="120"/>
      <c r="C37" s="158"/>
      <c r="D37" s="374"/>
      <c r="E37" s="374"/>
    </row>
    <row r="38" spans="1:5" ht="138" customHeight="1" x14ac:dyDescent="0.25">
      <c r="A38" s="142" t="s">
        <v>350</v>
      </c>
      <c r="B38" s="120"/>
      <c r="C38" s="158"/>
      <c r="D38" s="374"/>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c r="C41" s="158"/>
      <c r="D41" s="374"/>
      <c r="E41" s="374"/>
    </row>
    <row r="42" spans="1:5" ht="28.5" customHeight="1" x14ac:dyDescent="0.25">
      <c r="A42" s="142" t="s">
        <v>354</v>
      </c>
      <c r="B42" s="120"/>
      <c r="C42" s="158"/>
      <c r="D42" s="374"/>
      <c r="E42" s="374"/>
    </row>
    <row r="43" spans="1:5" ht="32.25" customHeight="1" x14ac:dyDescent="0.25">
      <c r="A43" s="142" t="s">
        <v>355</v>
      </c>
      <c r="B43" s="120"/>
      <c r="C43" s="158"/>
      <c r="D43" s="374"/>
      <c r="E43" s="374"/>
    </row>
    <row r="44" spans="1:5" ht="118.5" customHeight="1" x14ac:dyDescent="0.25">
      <c r="A44" s="142" t="s">
        <v>356</v>
      </c>
      <c r="B44" s="120"/>
      <c r="C44" s="158"/>
      <c r="D44" s="374"/>
      <c r="E44" s="374"/>
    </row>
    <row r="45" spans="1:5" ht="32.25" customHeight="1" x14ac:dyDescent="0.25">
      <c r="A45" s="393" t="s">
        <v>357</v>
      </c>
      <c r="B45" s="393"/>
      <c r="C45" s="393"/>
      <c r="D45" s="393"/>
      <c r="E45" s="393"/>
    </row>
    <row r="46" spans="1:5" ht="150" customHeight="1" x14ac:dyDescent="0.25">
      <c r="A46" s="142" t="s">
        <v>358</v>
      </c>
      <c r="B46" s="120"/>
      <c r="C46" s="158"/>
      <c r="D46" s="374"/>
      <c r="E46" s="374"/>
    </row>
    <row r="47" spans="1:5" ht="44.25" customHeight="1" x14ac:dyDescent="0.25">
      <c r="A47" s="142" t="s">
        <v>359</v>
      </c>
      <c r="B47" s="120"/>
      <c r="C47" s="158"/>
      <c r="D47" s="374"/>
      <c r="E47" s="374"/>
    </row>
    <row r="48" spans="1:5" ht="52.5" customHeight="1" x14ac:dyDescent="0.25">
      <c r="A48" s="142" t="s">
        <v>360</v>
      </c>
      <c r="B48" s="120"/>
      <c r="C48" s="158"/>
      <c r="D48" s="374"/>
      <c r="E48" s="374"/>
    </row>
    <row r="49" spans="1:5" ht="78.75" customHeight="1" x14ac:dyDescent="0.25">
      <c r="A49" s="142" t="s">
        <v>361</v>
      </c>
      <c r="B49" s="120"/>
      <c r="C49" s="158"/>
      <c r="D49" s="374"/>
      <c r="E49" s="374"/>
    </row>
    <row r="50" spans="1:5" ht="168.75" customHeight="1" x14ac:dyDescent="0.25">
      <c r="A50" s="142" t="s">
        <v>362</v>
      </c>
      <c r="B50" s="120"/>
      <c r="C50" s="158"/>
      <c r="D50" s="374"/>
      <c r="E50" s="374"/>
    </row>
    <row r="51" spans="1:5" ht="81.75" customHeight="1" x14ac:dyDescent="0.25">
      <c r="A51" s="142" t="s">
        <v>363</v>
      </c>
      <c r="B51" s="120"/>
      <c r="C51" s="158"/>
      <c r="D51" s="374"/>
      <c r="E51" s="374"/>
    </row>
    <row r="52" spans="1:5" ht="61.5" customHeight="1" x14ac:dyDescent="0.25">
      <c r="A52" s="142" t="s">
        <v>364</v>
      </c>
      <c r="B52" s="120"/>
      <c r="C52" s="158"/>
      <c r="D52" s="374"/>
      <c r="E52" s="374"/>
    </row>
    <row r="53" spans="1:5" ht="59.25" customHeight="1" x14ac:dyDescent="0.25">
      <c r="A53" s="143" t="s">
        <v>365</v>
      </c>
      <c r="B53" s="120"/>
      <c r="C53" s="158"/>
      <c r="D53" s="374"/>
      <c r="E53" s="374"/>
    </row>
    <row r="54" spans="1:5" ht="273.75" customHeight="1" x14ac:dyDescent="0.25">
      <c r="A54" s="142" t="s">
        <v>366</v>
      </c>
      <c r="B54" s="120"/>
      <c r="C54" s="158"/>
      <c r="D54" s="374"/>
      <c r="E54" s="374"/>
    </row>
    <row r="55" spans="1:5" ht="140.25" customHeight="1" x14ac:dyDescent="0.25">
      <c r="A55" s="142" t="s">
        <v>367</v>
      </c>
      <c r="B55" s="120"/>
      <c r="C55" s="158"/>
      <c r="D55" s="374"/>
      <c r="E55" s="374"/>
    </row>
    <row r="56" spans="1:5" ht="150" customHeight="1" x14ac:dyDescent="0.25">
      <c r="A56" s="142" t="s">
        <v>368</v>
      </c>
      <c r="B56" s="120"/>
      <c r="C56" s="158"/>
      <c r="D56" s="374"/>
      <c r="E56" s="374"/>
    </row>
    <row r="57" spans="1:5" ht="35.25" customHeight="1" x14ac:dyDescent="0.25">
      <c r="A57" s="373" t="s">
        <v>369</v>
      </c>
      <c r="B57" s="373"/>
      <c r="C57" s="373"/>
      <c r="D57" s="373"/>
      <c r="E57" s="373"/>
    </row>
    <row r="58" spans="1:5" ht="52.5" customHeight="1" x14ac:dyDescent="0.25">
      <c r="A58" s="124" t="s">
        <v>370</v>
      </c>
      <c r="B58" s="144" t="s">
        <v>371</v>
      </c>
      <c r="C58" s="145">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c r="B60" s="147"/>
      <c r="C60" s="169"/>
      <c r="D60" s="170"/>
      <c r="E60" s="171"/>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0</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c r="C65" s="147"/>
      <c r="D65" s="406"/>
      <c r="E65" s="407"/>
    </row>
    <row r="66" spans="1:12" ht="43.5" customHeight="1" x14ac:dyDescent="0.25">
      <c r="A66" s="143" t="s">
        <v>379</v>
      </c>
      <c r="B66" s="544"/>
      <c r="C66" s="545"/>
      <c r="D66" s="545"/>
      <c r="E66" s="546"/>
    </row>
    <row r="67" spans="1:12" ht="21" customHeight="1" x14ac:dyDescent="0.25">
      <c r="A67" s="373" t="s">
        <v>380</v>
      </c>
      <c r="B67" s="373"/>
      <c r="C67" s="373"/>
      <c r="D67" s="373"/>
      <c r="E67" s="373"/>
    </row>
    <row r="68" spans="1:12" ht="30" customHeight="1" x14ac:dyDescent="0.25">
      <c r="A68" s="384" t="s">
        <v>381</v>
      </c>
      <c r="B68" s="385"/>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HABILITADA</v>
      </c>
    </row>
    <row r="74" spans="1:12" ht="25.5" customHeight="1" x14ac:dyDescent="0.25">
      <c r="A74" s="218" t="s">
        <v>382</v>
      </c>
      <c r="B74" s="371" t="s">
        <v>383</v>
      </c>
      <c r="C74" s="371"/>
      <c r="D74" s="371" t="s">
        <v>288</v>
      </c>
      <c r="E74" s="372"/>
    </row>
    <row r="75" spans="1:12" ht="36.75" customHeight="1" x14ac:dyDescent="0.25">
      <c r="A75" s="219"/>
      <c r="B75" s="375"/>
      <c r="C75" s="375"/>
      <c r="D75" s="375"/>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formatCells="0" formatColumns="0" formatRows="0"/>
  <protectedRanges>
    <protectedRange sqref="B27:B31 B33 B35:B66" name="Rango1"/>
    <protectedRange sqref="C27:C31 C33 C60:C66 C35:C58" name="Rango1_1"/>
  </protectedRanges>
  <mergeCells count="77">
    <mergeCell ref="A68:A72"/>
    <mergeCell ref="B68:B72"/>
    <mergeCell ref="C68:E68"/>
    <mergeCell ref="C69:E69"/>
    <mergeCell ref="C70:E70"/>
    <mergeCell ref="C71:E71"/>
    <mergeCell ref="C72:E72"/>
    <mergeCell ref="A78:E78"/>
    <mergeCell ref="A73:D73"/>
    <mergeCell ref="B74:C74"/>
    <mergeCell ref="D74:E74"/>
    <mergeCell ref="B76:C76"/>
    <mergeCell ref="D76:E76"/>
    <mergeCell ref="B77:C77"/>
    <mergeCell ref="D77:E77"/>
    <mergeCell ref="B75:C75"/>
    <mergeCell ref="D75:E75"/>
    <mergeCell ref="A67:E67"/>
    <mergeCell ref="D49:E49"/>
    <mergeCell ref="D50:E50"/>
    <mergeCell ref="D51:E51"/>
    <mergeCell ref="D52:E52"/>
    <mergeCell ref="D53:E53"/>
    <mergeCell ref="D54:E54"/>
    <mergeCell ref="D65:E65"/>
    <mergeCell ref="D55:E55"/>
    <mergeCell ref="D56:E56"/>
    <mergeCell ref="A57:E57"/>
    <mergeCell ref="D64:E64"/>
    <mergeCell ref="B66:E66"/>
    <mergeCell ref="D48:E48"/>
    <mergeCell ref="D37:E37"/>
    <mergeCell ref="D38:E38"/>
    <mergeCell ref="A39:E39"/>
    <mergeCell ref="A40:E40"/>
    <mergeCell ref="D41:E41"/>
    <mergeCell ref="D42:E42"/>
    <mergeCell ref="D43:E43"/>
    <mergeCell ref="D44:E44"/>
    <mergeCell ref="A45:E45"/>
    <mergeCell ref="D46:E46"/>
    <mergeCell ref="D47:E47"/>
    <mergeCell ref="D36:E36"/>
    <mergeCell ref="D25:E25"/>
    <mergeCell ref="A26:E26"/>
    <mergeCell ref="D27:E27"/>
    <mergeCell ref="D28:E28"/>
    <mergeCell ref="D29:E29"/>
    <mergeCell ref="D30:E30"/>
    <mergeCell ref="D31:E31"/>
    <mergeCell ref="A32:E32"/>
    <mergeCell ref="D33:E33"/>
    <mergeCell ref="A34:E34"/>
    <mergeCell ref="D35:E35"/>
    <mergeCell ref="B8:C8"/>
    <mergeCell ref="D8:E8"/>
    <mergeCell ref="A1:A5"/>
    <mergeCell ref="B1:D5"/>
    <mergeCell ref="E1:E5"/>
    <mergeCell ref="B7:C7"/>
    <mergeCell ref="D7:E7"/>
    <mergeCell ref="A20:A21"/>
    <mergeCell ref="A24:E24"/>
    <mergeCell ref="A9:C9"/>
    <mergeCell ref="D9:E9"/>
    <mergeCell ref="A10:D10"/>
    <mergeCell ref="B11:E11"/>
    <mergeCell ref="B12:C12"/>
    <mergeCell ref="C13:E13"/>
    <mergeCell ref="D15:E15"/>
    <mergeCell ref="B23:C23"/>
    <mergeCell ref="B22:C22"/>
    <mergeCell ref="B14:C14"/>
    <mergeCell ref="B16:C16"/>
    <mergeCell ref="B18:E18"/>
    <mergeCell ref="C20:D20"/>
    <mergeCell ref="C21:D21"/>
  </mergeCells>
  <conditionalFormatting sqref="A73:A75 A78:A81">
    <cfRule type="containsText" dxfId="226" priority="20" stopIfTrue="1" operator="containsText" text="NO CUMPLE">
      <formula>NOT(ISERROR(SEARCH("NO CUMPLE",A73)))</formula>
    </cfRule>
  </conditionalFormatting>
  <conditionalFormatting sqref="B13">
    <cfRule type="beginsWith" dxfId="225" priority="2" operator="beginsWith" text="SELE">
      <formula>LEFT(B13,LEN("SELE"))="SELE"</formula>
    </cfRule>
    <cfRule type="beginsWith" dxfId="224" priority="3" operator="beginsWith" text="SELE">
      <formula>LEFT(B13,LEN("SELE"))="SELE"</formula>
    </cfRule>
  </conditionalFormatting>
  <conditionalFormatting sqref="B27:B31 B33 B35:B38 B41:B44 B46:B56 B65:B66 B68:B72">
    <cfRule type="beginsWith" dxfId="223" priority="18" operator="beginsWith" text="NO CUMPLE">
      <formula>LEFT(B27,LEN("NO CUMPLE"))="NO CUMPLE"</formula>
    </cfRule>
  </conditionalFormatting>
  <conditionalFormatting sqref="B14:C14">
    <cfRule type="containsText" dxfId="222" priority="11" operator="containsText" text="SELECCIONE">
      <formula>NOT(ISERROR(SEARCH("SELECCIONE",B14)))</formula>
    </cfRule>
  </conditionalFormatting>
  <conditionalFormatting sqref="B79:E81">
    <cfRule type="containsText" dxfId="221" priority="19" stopIfTrue="1" operator="containsText" text="NO HABILITADO">
      <formula>NOT(ISERROR(SEARCH("NO HABILITADO",B79)))</formula>
    </cfRule>
  </conditionalFormatting>
  <conditionalFormatting sqref="C60">
    <cfRule type="expression" dxfId="220" priority="10">
      <formula>$C$63&gt;=$C$58</formula>
    </cfRule>
  </conditionalFormatting>
  <conditionalFormatting sqref="C60:C62">
    <cfRule type="expression" dxfId="219" priority="5">
      <formula>$C$63&lt;$C$58</formula>
    </cfRule>
  </conditionalFormatting>
  <conditionalFormatting sqref="C61:C62">
    <cfRule type="expression" dxfId="218" priority="8">
      <formula>$C$63&gt;=$C$58</formula>
    </cfRule>
  </conditionalFormatting>
  <conditionalFormatting sqref="E10">
    <cfRule type="containsText" dxfId="217" priority="16" operator="containsText" text="SELECCIONE">
      <formula>NOT(ISERROR(SEARCH("SELECCIONE",E10)))</formula>
    </cfRule>
  </conditionalFormatting>
  <conditionalFormatting sqref="E14">
    <cfRule type="containsText" dxfId="216" priority="1" operator="containsText" text="SELECCIONE">
      <formula>NOT(ISERROR(SEARCH("SELECCIONE",E14)))</formula>
    </cfRule>
  </conditionalFormatting>
  <conditionalFormatting sqref="E60:E63">
    <cfRule type="cellIs" dxfId="215" priority="14" operator="greaterThanOrEqual">
      <formula>$E$58</formula>
    </cfRule>
    <cfRule type="cellIs" dxfId="214" priority="15" operator="lessThan">
      <formula>$E$58</formula>
    </cfRule>
  </conditionalFormatting>
  <conditionalFormatting sqref="E73 D74:D75">
    <cfRule type="beginsWith" dxfId="213" priority="17" operator="beginsWith" text="HABILITADA">
      <formula>LEFT(D73,LEN("HABILITADA"))="HABILITADA"</formula>
    </cfRule>
  </conditionalFormatting>
  <conditionalFormatting sqref="E73">
    <cfRule type="containsText" dxfId="212" priority="4" operator="containsText" text="NO">
      <formula>NOT(ISERROR(SEARCH("NO",E73)))</formula>
    </cfRule>
  </conditionalFormatting>
  <dataValidations count="11">
    <dataValidation allowBlank="1" showInputMessage="1" showErrorMessage="1" prompt="Especifique con detalle lo que se requiere que el proponente subsane" sqref="E27:E30 D33:E33 D41:E44 D27:D31 D46:E56 D35:E38" xr:uid="{BE1CCAB9-727D-4564-A03D-CC561345F14B}"/>
    <dataValidation type="list" allowBlank="1" showInputMessage="1" showErrorMessage="1" sqref="E16" xr:uid="{B2B6E835-859D-4FFD-9260-18B9788DE451}">
      <formula1>"NACIONAL, EXTRANJERO CON SUCURSAL, EXTRANJERO SIN SUCURSAL"</formula1>
    </dataValidation>
    <dataValidation type="list" allowBlank="1" showInputMessage="1" showErrorMessage="1" sqref="B13 B14:C14" xr:uid="{364A2E88-EB22-4446-9D81-02F6575A35C3}">
      <formula1>"SELECCIONE,SI,NO"</formula1>
    </dataValidation>
    <dataValidation type="list" allowBlank="1" showInputMessage="1" showErrorMessage="1" sqref="B12" xr:uid="{11B3BF63-0B58-48A7-B72A-971C4DE89835}">
      <formula1>"LICITACIÓN PÚBLICA (OBRA), CONCURSO DE MÉRITOS ABIERTO (INTERVENTORÍA DE OBRA)"</formula1>
    </dataValidation>
    <dataValidation type="list" allowBlank="1" showInputMessage="1" showErrorMessage="1" sqref="E10" xr:uid="{8E924D9E-0E19-4A0B-AC1C-6C05756A6A9F}">
      <formula1>"SELECCIONE,PRELIMINAR, DEFINITIVO"</formula1>
    </dataValidation>
    <dataValidation type="list" allowBlank="1" showInputMessage="1" showErrorMessage="1" sqref="B68:B69 B33 B41:B44 B27:B31 B46:B56 B65 B35:B38" xr:uid="{1990BAFF-EC55-4720-82AF-282AD27EFDE5}">
      <formula1>"CUMPLE, NO CUMPLE, NO APLICA"</formula1>
    </dataValidation>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D67F7DE7-7478-40C4-AD40-235CF59153A5}">
      <formula1>#REF!</formula1>
    </dataValidation>
    <dataValidation allowBlank="1" showInputMessage="1" showErrorMessage="1" promptTitle="NOTA" prompt="Ingrese NO APLICA SI NO HAY LOTES , EN CASO CONTRARIO INDIQUE LOS NÚMEROS DE LOS LOTES A LOS QUE PRESENTA OFERTA SEPARADOS CON COMA" sqref="B23" xr:uid="{B6094449-DA8E-4951-9195-F0D42D6D5472}"/>
    <dataValidation allowBlank="1" showInputMessage="1" showErrorMessage="1" prompt="REVISE QUE HA LLENADO EL CAMPO B14" sqref="C58" xr:uid="{4A39348B-1F17-4327-BC02-3EC1D1206EB5}"/>
    <dataValidation allowBlank="1" showInputMessage="1" showErrorMessage="1" prompt="INCLUYA AQUI EL VALOR DEL PTO DEL LOTE AL QUE SE PRESENTA O LA SUMATORIA DE LOS PTOS DE LOS LOTES A LOS QUE PRESENTA OGERTA. VER HOJA PRESUPUESTO" sqref="E23" xr:uid="{B56C33D1-4C03-467C-B934-160ECFF85A2A}"/>
    <dataValidation type="list" allowBlank="1" showInputMessage="1" showErrorMessage="1" sqref="B21:C21 E21" xr:uid="{77A74D94-5A99-4256-BC96-A63B655583B8}">
      <formula1>"SI,NO"</formula1>
    </dataValidation>
  </dataValidations>
  <printOptions horizontalCentered="1"/>
  <pageMargins left="0.70866141732283472" right="0.70866141732283472" top="0.74803149606299213" bottom="0.74803149606299213" header="0.31496062992125984" footer="0.31496062992125984"/>
  <pageSetup paperSize="9" scale="51" fitToHeight="0" orientation="portrait" r:id="rId1"/>
  <headerFooter>
    <oddHeader>&amp;Rpágina  &amp;P de &amp;N</oddHeader>
    <oddFooter>&amp;R&amp;P</oddFooter>
  </headerFooter>
  <rowBreaks count="1" manualBreakCount="1">
    <brk id="52" max="4" man="1"/>
  </rowBreak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E43013A4-4172-46AF-BD46-45731C93B6E5}">
          <x14:formula1>
            <xm:f>'hoja de datos'!$H$2:$H$28</xm:f>
          </x14:formula1>
          <xm:sqref>A60:A63</xm:sqref>
        </x14:dataValidation>
        <x14:dataValidation type="list" allowBlank="1" showInputMessage="1" showErrorMessage="1" xr:uid="{74A50470-3276-44F0-9741-27F73D96A597}">
          <x14:formula1>
            <xm:f>'hoja de datos'!$O$2:$O$5</xm:f>
          </x14:formula1>
          <xm:sqref>C17 C19</xm:sqref>
        </x14:dataValidation>
        <x14:dataValidation type="list" allowBlank="1" showInputMessage="1" showErrorMessage="1" xr:uid="{51DDCC7C-F47D-412B-AFD5-A0E8A64261F1}">
          <x14:formula1>
            <xm:f>'Hoja de Registro'!$A$8:$A$71</xm:f>
          </x14:formula1>
          <xm:sqref>C15</xm:sqref>
        </x14:dataValidation>
        <x14:dataValidation type="list" allowBlank="1" showInputMessage="1" showErrorMessage="1" xr:uid="{F238BB62-8A8A-4C5D-94E0-FB54E1C8578F}">
          <x14:formula1>
            <xm:f>'hoja de datos'!$F$2:$F$29</xm:f>
          </x14:formula1>
          <xm:sqref>C69:E72</xm:sqref>
        </x14:dataValidation>
        <x14:dataValidation type="list" allowBlank="1" showInputMessage="1" showErrorMessage="1" xr:uid="{CA3DB4AF-A0FF-4071-9F42-C491A27F04C0}">
          <x14:formula1>
            <xm:f>'hoja de datos'!$L$2:$L$13</xm:f>
          </x14:formula1>
          <xm:sqref>A76:C76</xm:sqref>
        </x14:dataValidation>
        <x14:dataValidation type="list" allowBlank="1" showInputMessage="1" showErrorMessage="1" xr:uid="{9D8231D5-A54F-4738-A423-9F9163511910}">
          <x14:formula1>
            <xm:f>'hoja de datos'!$L$6:$L$6</xm:f>
          </x14:formula1>
          <xm:sqref>D76:E76</xm:sqref>
        </x14:dataValidation>
        <x14:dataValidation type="list" allowBlank="1" showInputMessage="1" showErrorMessage="1" xr:uid="{CD0D02AC-3CF4-4CCF-A388-FFB0D8E89A5A}">
          <x14:formula1>
            <xm:f>'hoja de datos'!$T$3:$T$6</xm:f>
          </x14:formula1>
          <xm:sqref>C13:E13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B4DC5-4E25-4E8A-8E48-5BE421598BF5}">
  <sheetPr codeName="Hoja11">
    <tabColor rgb="FF7030A0"/>
    <pageSetUpPr fitToPage="1"/>
  </sheetPr>
  <dimension ref="A1:Q118"/>
  <sheetViews>
    <sheetView view="pageBreakPreview" topLeftCell="A99" zoomScale="70" zoomScaleNormal="100" zoomScaleSheetLayoutView="70" workbookViewId="0">
      <selection activeCell="C109" sqref="C109:D109"/>
    </sheetView>
  </sheetViews>
  <sheetFormatPr baseColWidth="10" defaultColWidth="11.44140625" defaultRowHeight="13.2" outlineLevelRow="1" x14ac:dyDescent="0.25"/>
  <cols>
    <col min="1" max="1" width="7.44140625" customWidth="1"/>
    <col min="2" max="2" width="50.88671875" customWidth="1"/>
    <col min="3" max="3" width="24.6640625" customWidth="1"/>
    <col min="4" max="4" width="23" customWidth="1"/>
    <col min="5" max="5" width="26.6640625" style="18" customWidth="1"/>
    <col min="6" max="6" width="33.44140625" style="18" customWidth="1"/>
    <col min="7" max="7" width="22.109375" customWidth="1"/>
    <col min="8" max="8" width="15.109375" customWidth="1"/>
    <col min="9" max="12" width="11.44140625" customWidth="1"/>
    <col min="13" max="13" width="23.33203125" customWidth="1"/>
    <col min="14" max="14" width="26.109375" customWidth="1"/>
    <col min="15" max="15" width="4.44140625" customWidth="1"/>
    <col min="16" max="16" width="11.44140625" customWidth="1"/>
    <col min="17" max="17" width="18.6640625" customWidth="1"/>
    <col min="18" max="26" width="11.44140625" customWidth="1"/>
    <col min="27" max="255" width="9.109375" customWidth="1"/>
    <col min="256" max="256" width="58.109375" customWidth="1"/>
    <col min="257" max="257" width="20.33203125" customWidth="1"/>
    <col min="258" max="258" width="15.109375" customWidth="1"/>
    <col min="259" max="259" width="13.44140625" customWidth="1"/>
    <col min="260" max="260" width="39" customWidth="1"/>
    <col min="261" max="271" width="0" hidden="1" customWidth="1"/>
    <col min="273" max="273" width="18.6640625" customWidth="1"/>
    <col min="283" max="511" width="9.109375" customWidth="1"/>
    <col min="512" max="512" width="58.109375" customWidth="1"/>
    <col min="513" max="513" width="20.33203125" customWidth="1"/>
    <col min="514" max="514" width="15.109375" customWidth="1"/>
    <col min="515" max="515" width="13.44140625" customWidth="1"/>
    <col min="516" max="516" width="39" customWidth="1"/>
    <col min="517" max="527" width="0" hidden="1" customWidth="1"/>
    <col min="529" max="529" width="18.6640625" customWidth="1"/>
    <col min="539" max="767" width="9.109375" customWidth="1"/>
    <col min="768" max="768" width="58.109375" customWidth="1"/>
    <col min="769" max="769" width="20.33203125" customWidth="1"/>
    <col min="770" max="770" width="15.109375" customWidth="1"/>
    <col min="771" max="771" width="13.44140625" customWidth="1"/>
    <col min="772" max="772" width="39" customWidth="1"/>
    <col min="773" max="783" width="0" hidden="1" customWidth="1"/>
    <col min="785" max="785" width="18.6640625" customWidth="1"/>
    <col min="795" max="1023" width="9.109375" customWidth="1"/>
    <col min="1024" max="1024" width="58.109375" customWidth="1"/>
    <col min="1025" max="1025" width="20.33203125" customWidth="1"/>
    <col min="1026" max="1026" width="15.109375" customWidth="1"/>
    <col min="1027" max="1027" width="13.44140625" customWidth="1"/>
    <col min="1028" max="1028" width="39" customWidth="1"/>
    <col min="1029" max="1039" width="0" hidden="1" customWidth="1"/>
    <col min="1041" max="1041" width="18.6640625" customWidth="1"/>
    <col min="1051" max="1279" width="9.109375" customWidth="1"/>
    <col min="1280" max="1280" width="58.109375" customWidth="1"/>
    <col min="1281" max="1281" width="20.33203125" customWidth="1"/>
    <col min="1282" max="1282" width="15.109375" customWidth="1"/>
    <col min="1283" max="1283" width="13.44140625" customWidth="1"/>
    <col min="1284" max="1284" width="39" customWidth="1"/>
    <col min="1285" max="1295" width="0" hidden="1" customWidth="1"/>
    <col min="1297" max="1297" width="18.6640625" customWidth="1"/>
    <col min="1307" max="1535" width="9.109375" customWidth="1"/>
    <col min="1536" max="1536" width="58.109375" customWidth="1"/>
    <col min="1537" max="1537" width="20.33203125" customWidth="1"/>
    <col min="1538" max="1538" width="15.109375" customWidth="1"/>
    <col min="1539" max="1539" width="13.44140625" customWidth="1"/>
    <col min="1540" max="1540" width="39" customWidth="1"/>
    <col min="1541" max="1551" width="0" hidden="1" customWidth="1"/>
    <col min="1553" max="1553" width="18.6640625" customWidth="1"/>
    <col min="1563" max="1791" width="9.109375" customWidth="1"/>
    <col min="1792" max="1792" width="58.109375" customWidth="1"/>
    <col min="1793" max="1793" width="20.33203125" customWidth="1"/>
    <col min="1794" max="1794" width="15.109375" customWidth="1"/>
    <col min="1795" max="1795" width="13.44140625" customWidth="1"/>
    <col min="1796" max="1796" width="39" customWidth="1"/>
    <col min="1797" max="1807" width="0" hidden="1" customWidth="1"/>
    <col min="1809" max="1809" width="18.6640625" customWidth="1"/>
    <col min="1819" max="2047" width="9.109375" customWidth="1"/>
    <col min="2048" max="2048" width="58.109375" customWidth="1"/>
    <col min="2049" max="2049" width="20.33203125" customWidth="1"/>
    <col min="2050" max="2050" width="15.109375" customWidth="1"/>
    <col min="2051" max="2051" width="13.44140625" customWidth="1"/>
    <col min="2052" max="2052" width="39" customWidth="1"/>
    <col min="2053" max="2063" width="0" hidden="1" customWidth="1"/>
    <col min="2065" max="2065" width="18.6640625" customWidth="1"/>
    <col min="2075" max="2303" width="9.109375" customWidth="1"/>
    <col min="2304" max="2304" width="58.109375" customWidth="1"/>
    <col min="2305" max="2305" width="20.33203125" customWidth="1"/>
    <col min="2306" max="2306" width="15.109375" customWidth="1"/>
    <col min="2307" max="2307" width="13.44140625" customWidth="1"/>
    <col min="2308" max="2308" width="39" customWidth="1"/>
    <col min="2309" max="2319" width="0" hidden="1" customWidth="1"/>
    <col min="2321" max="2321" width="18.6640625" customWidth="1"/>
    <col min="2331" max="2559" width="9.109375" customWidth="1"/>
    <col min="2560" max="2560" width="58.109375" customWidth="1"/>
    <col min="2561" max="2561" width="20.33203125" customWidth="1"/>
    <col min="2562" max="2562" width="15.109375" customWidth="1"/>
    <col min="2563" max="2563" width="13.44140625" customWidth="1"/>
    <col min="2564" max="2564" width="39" customWidth="1"/>
    <col min="2565" max="2575" width="0" hidden="1" customWidth="1"/>
    <col min="2577" max="2577" width="18.6640625" customWidth="1"/>
    <col min="2587" max="2815" width="9.109375" customWidth="1"/>
    <col min="2816" max="2816" width="58.109375" customWidth="1"/>
    <col min="2817" max="2817" width="20.33203125" customWidth="1"/>
    <col min="2818" max="2818" width="15.109375" customWidth="1"/>
    <col min="2819" max="2819" width="13.44140625" customWidth="1"/>
    <col min="2820" max="2820" width="39" customWidth="1"/>
    <col min="2821" max="2831" width="0" hidden="1" customWidth="1"/>
    <col min="2833" max="2833" width="18.6640625" customWidth="1"/>
    <col min="2843" max="3071" width="9.109375" customWidth="1"/>
    <col min="3072" max="3072" width="58.109375" customWidth="1"/>
    <col min="3073" max="3073" width="20.33203125" customWidth="1"/>
    <col min="3074" max="3074" width="15.109375" customWidth="1"/>
    <col min="3075" max="3075" width="13.44140625" customWidth="1"/>
    <col min="3076" max="3076" width="39" customWidth="1"/>
    <col min="3077" max="3087" width="0" hidden="1" customWidth="1"/>
    <col min="3089" max="3089" width="18.6640625" customWidth="1"/>
    <col min="3099" max="3327" width="9.109375" customWidth="1"/>
    <col min="3328" max="3328" width="58.109375" customWidth="1"/>
    <col min="3329" max="3329" width="20.33203125" customWidth="1"/>
    <col min="3330" max="3330" width="15.109375" customWidth="1"/>
    <col min="3331" max="3331" width="13.44140625" customWidth="1"/>
    <col min="3332" max="3332" width="39" customWidth="1"/>
    <col min="3333" max="3343" width="0" hidden="1" customWidth="1"/>
    <col min="3345" max="3345" width="18.6640625" customWidth="1"/>
    <col min="3355" max="3583" width="9.109375" customWidth="1"/>
    <col min="3584" max="3584" width="58.109375" customWidth="1"/>
    <col min="3585" max="3585" width="20.33203125" customWidth="1"/>
    <col min="3586" max="3586" width="15.109375" customWidth="1"/>
    <col min="3587" max="3587" width="13.44140625" customWidth="1"/>
    <col min="3588" max="3588" width="39" customWidth="1"/>
    <col min="3589" max="3599" width="0" hidden="1" customWidth="1"/>
    <col min="3601" max="3601" width="18.6640625" customWidth="1"/>
    <col min="3611" max="3839" width="9.109375" customWidth="1"/>
    <col min="3840" max="3840" width="58.109375" customWidth="1"/>
    <col min="3841" max="3841" width="20.33203125" customWidth="1"/>
    <col min="3842" max="3842" width="15.109375" customWidth="1"/>
    <col min="3843" max="3843" width="13.44140625" customWidth="1"/>
    <col min="3844" max="3844" width="39" customWidth="1"/>
    <col min="3845" max="3855" width="0" hidden="1" customWidth="1"/>
    <col min="3857" max="3857" width="18.6640625" customWidth="1"/>
    <col min="3867" max="4095" width="9.109375" customWidth="1"/>
    <col min="4096" max="4096" width="58.109375" customWidth="1"/>
    <col min="4097" max="4097" width="20.33203125" customWidth="1"/>
    <col min="4098" max="4098" width="15.109375" customWidth="1"/>
    <col min="4099" max="4099" width="13.44140625" customWidth="1"/>
    <col min="4100" max="4100" width="39" customWidth="1"/>
    <col min="4101" max="4111" width="0" hidden="1" customWidth="1"/>
    <col min="4113" max="4113" width="18.6640625" customWidth="1"/>
    <col min="4123" max="4351" width="9.109375" customWidth="1"/>
    <col min="4352" max="4352" width="58.109375" customWidth="1"/>
    <col min="4353" max="4353" width="20.33203125" customWidth="1"/>
    <col min="4354" max="4354" width="15.109375" customWidth="1"/>
    <col min="4355" max="4355" width="13.44140625" customWidth="1"/>
    <col min="4356" max="4356" width="39" customWidth="1"/>
    <col min="4357" max="4367" width="0" hidden="1" customWidth="1"/>
    <col min="4369" max="4369" width="18.6640625" customWidth="1"/>
    <col min="4379" max="4607" width="9.109375" customWidth="1"/>
    <col min="4608" max="4608" width="58.109375" customWidth="1"/>
    <col min="4609" max="4609" width="20.33203125" customWidth="1"/>
    <col min="4610" max="4610" width="15.109375" customWidth="1"/>
    <col min="4611" max="4611" width="13.44140625" customWidth="1"/>
    <col min="4612" max="4612" width="39" customWidth="1"/>
    <col min="4613" max="4623" width="0" hidden="1" customWidth="1"/>
    <col min="4625" max="4625" width="18.6640625" customWidth="1"/>
    <col min="4635" max="4863" width="9.109375" customWidth="1"/>
    <col min="4864" max="4864" width="58.109375" customWidth="1"/>
    <col min="4865" max="4865" width="20.33203125" customWidth="1"/>
    <col min="4866" max="4866" width="15.109375" customWidth="1"/>
    <col min="4867" max="4867" width="13.44140625" customWidth="1"/>
    <col min="4868" max="4868" width="39" customWidth="1"/>
    <col min="4869" max="4879" width="0" hidden="1" customWidth="1"/>
    <col min="4881" max="4881" width="18.6640625" customWidth="1"/>
    <col min="4891" max="5119" width="9.109375" customWidth="1"/>
    <col min="5120" max="5120" width="58.109375" customWidth="1"/>
    <col min="5121" max="5121" width="20.33203125" customWidth="1"/>
    <col min="5122" max="5122" width="15.109375" customWidth="1"/>
    <col min="5123" max="5123" width="13.44140625" customWidth="1"/>
    <col min="5124" max="5124" width="39" customWidth="1"/>
    <col min="5125" max="5135" width="0" hidden="1" customWidth="1"/>
    <col min="5137" max="5137" width="18.6640625" customWidth="1"/>
    <col min="5147" max="5375" width="9.109375" customWidth="1"/>
    <col min="5376" max="5376" width="58.109375" customWidth="1"/>
    <col min="5377" max="5377" width="20.33203125" customWidth="1"/>
    <col min="5378" max="5378" width="15.109375" customWidth="1"/>
    <col min="5379" max="5379" width="13.44140625" customWidth="1"/>
    <col min="5380" max="5380" width="39" customWidth="1"/>
    <col min="5381" max="5391" width="0" hidden="1" customWidth="1"/>
    <col min="5393" max="5393" width="18.6640625" customWidth="1"/>
    <col min="5403" max="5631" width="9.109375" customWidth="1"/>
    <col min="5632" max="5632" width="58.109375" customWidth="1"/>
    <col min="5633" max="5633" width="20.33203125" customWidth="1"/>
    <col min="5634" max="5634" width="15.109375" customWidth="1"/>
    <col min="5635" max="5635" width="13.44140625" customWidth="1"/>
    <col min="5636" max="5636" width="39" customWidth="1"/>
    <col min="5637" max="5647" width="0" hidden="1" customWidth="1"/>
    <col min="5649" max="5649" width="18.6640625" customWidth="1"/>
    <col min="5659" max="5887" width="9.109375" customWidth="1"/>
    <col min="5888" max="5888" width="58.109375" customWidth="1"/>
    <col min="5889" max="5889" width="20.33203125" customWidth="1"/>
    <col min="5890" max="5890" width="15.109375" customWidth="1"/>
    <col min="5891" max="5891" width="13.44140625" customWidth="1"/>
    <col min="5892" max="5892" width="39" customWidth="1"/>
    <col min="5893" max="5903" width="0" hidden="1" customWidth="1"/>
    <col min="5905" max="5905" width="18.6640625" customWidth="1"/>
    <col min="5915" max="6143" width="9.109375" customWidth="1"/>
    <col min="6144" max="6144" width="58.109375" customWidth="1"/>
    <col min="6145" max="6145" width="20.33203125" customWidth="1"/>
    <col min="6146" max="6146" width="15.109375" customWidth="1"/>
    <col min="6147" max="6147" width="13.44140625" customWidth="1"/>
    <col min="6148" max="6148" width="39" customWidth="1"/>
    <col min="6149" max="6159" width="0" hidden="1" customWidth="1"/>
    <col min="6161" max="6161" width="18.6640625" customWidth="1"/>
    <col min="6171" max="6399" width="9.109375" customWidth="1"/>
    <col min="6400" max="6400" width="58.109375" customWidth="1"/>
    <col min="6401" max="6401" width="20.33203125" customWidth="1"/>
    <col min="6402" max="6402" width="15.109375" customWidth="1"/>
    <col min="6403" max="6403" width="13.44140625" customWidth="1"/>
    <col min="6404" max="6404" width="39" customWidth="1"/>
    <col min="6405" max="6415" width="0" hidden="1" customWidth="1"/>
    <col min="6417" max="6417" width="18.6640625" customWidth="1"/>
    <col min="6427" max="6655" width="9.109375" customWidth="1"/>
    <col min="6656" max="6656" width="58.109375" customWidth="1"/>
    <col min="6657" max="6657" width="20.33203125" customWidth="1"/>
    <col min="6658" max="6658" width="15.109375" customWidth="1"/>
    <col min="6659" max="6659" width="13.44140625" customWidth="1"/>
    <col min="6660" max="6660" width="39" customWidth="1"/>
    <col min="6661" max="6671" width="0" hidden="1" customWidth="1"/>
    <col min="6673" max="6673" width="18.6640625" customWidth="1"/>
    <col min="6683" max="6911" width="9.109375" customWidth="1"/>
    <col min="6912" max="6912" width="58.109375" customWidth="1"/>
    <col min="6913" max="6913" width="20.33203125" customWidth="1"/>
    <col min="6914" max="6914" width="15.109375" customWidth="1"/>
    <col min="6915" max="6915" width="13.44140625" customWidth="1"/>
    <col min="6916" max="6916" width="39" customWidth="1"/>
    <col min="6917" max="6927" width="0" hidden="1" customWidth="1"/>
    <col min="6929" max="6929" width="18.6640625" customWidth="1"/>
    <col min="6939" max="7167" width="9.109375" customWidth="1"/>
    <col min="7168" max="7168" width="58.109375" customWidth="1"/>
    <col min="7169" max="7169" width="20.33203125" customWidth="1"/>
    <col min="7170" max="7170" width="15.109375" customWidth="1"/>
    <col min="7171" max="7171" width="13.44140625" customWidth="1"/>
    <col min="7172" max="7172" width="39" customWidth="1"/>
    <col min="7173" max="7183" width="0" hidden="1" customWidth="1"/>
    <col min="7185" max="7185" width="18.6640625" customWidth="1"/>
    <col min="7195" max="7423" width="9.109375" customWidth="1"/>
    <col min="7424" max="7424" width="58.109375" customWidth="1"/>
    <col min="7425" max="7425" width="20.33203125" customWidth="1"/>
    <col min="7426" max="7426" width="15.109375" customWidth="1"/>
    <col min="7427" max="7427" width="13.44140625" customWidth="1"/>
    <col min="7428" max="7428" width="39" customWidth="1"/>
    <col min="7429" max="7439" width="0" hidden="1" customWidth="1"/>
    <col min="7441" max="7441" width="18.6640625" customWidth="1"/>
    <col min="7451" max="7679" width="9.109375" customWidth="1"/>
    <col min="7680" max="7680" width="58.109375" customWidth="1"/>
    <col min="7681" max="7681" width="20.33203125" customWidth="1"/>
    <col min="7682" max="7682" width="15.109375" customWidth="1"/>
    <col min="7683" max="7683" width="13.44140625" customWidth="1"/>
    <col min="7684" max="7684" width="39" customWidth="1"/>
    <col min="7685" max="7695" width="0" hidden="1" customWidth="1"/>
    <col min="7697" max="7697" width="18.6640625" customWidth="1"/>
    <col min="7707" max="7935" width="9.109375" customWidth="1"/>
    <col min="7936" max="7936" width="58.109375" customWidth="1"/>
    <col min="7937" max="7937" width="20.33203125" customWidth="1"/>
    <col min="7938" max="7938" width="15.109375" customWidth="1"/>
    <col min="7939" max="7939" width="13.44140625" customWidth="1"/>
    <col min="7940" max="7940" width="39" customWidth="1"/>
    <col min="7941" max="7951" width="0" hidden="1" customWidth="1"/>
    <col min="7953" max="7953" width="18.6640625" customWidth="1"/>
    <col min="7963" max="8191" width="9.109375" customWidth="1"/>
    <col min="8192" max="8192" width="58.109375" customWidth="1"/>
    <col min="8193" max="8193" width="20.33203125" customWidth="1"/>
    <col min="8194" max="8194" width="15.109375" customWidth="1"/>
    <col min="8195" max="8195" width="13.44140625" customWidth="1"/>
    <col min="8196" max="8196" width="39" customWidth="1"/>
    <col min="8197" max="8207" width="0" hidden="1" customWidth="1"/>
    <col min="8209" max="8209" width="18.6640625" customWidth="1"/>
    <col min="8219" max="8447" width="9.109375" customWidth="1"/>
    <col min="8448" max="8448" width="58.109375" customWidth="1"/>
    <col min="8449" max="8449" width="20.33203125" customWidth="1"/>
    <col min="8450" max="8450" width="15.109375" customWidth="1"/>
    <col min="8451" max="8451" width="13.44140625" customWidth="1"/>
    <col min="8452" max="8452" width="39" customWidth="1"/>
    <col min="8453" max="8463" width="0" hidden="1" customWidth="1"/>
    <col min="8465" max="8465" width="18.6640625" customWidth="1"/>
    <col min="8475" max="8703" width="9.109375" customWidth="1"/>
    <col min="8704" max="8704" width="58.109375" customWidth="1"/>
    <col min="8705" max="8705" width="20.33203125" customWidth="1"/>
    <col min="8706" max="8706" width="15.109375" customWidth="1"/>
    <col min="8707" max="8707" width="13.44140625" customWidth="1"/>
    <col min="8708" max="8708" width="39" customWidth="1"/>
    <col min="8709" max="8719" width="0" hidden="1" customWidth="1"/>
    <col min="8721" max="8721" width="18.6640625" customWidth="1"/>
    <col min="8731" max="8959" width="9.109375" customWidth="1"/>
    <col min="8960" max="8960" width="58.109375" customWidth="1"/>
    <col min="8961" max="8961" width="20.33203125" customWidth="1"/>
    <col min="8962" max="8962" width="15.109375" customWidth="1"/>
    <col min="8963" max="8963" width="13.44140625" customWidth="1"/>
    <col min="8964" max="8964" width="39" customWidth="1"/>
    <col min="8965" max="8975" width="0" hidden="1" customWidth="1"/>
    <col min="8977" max="8977" width="18.6640625" customWidth="1"/>
    <col min="8987" max="9215" width="9.109375" customWidth="1"/>
    <col min="9216" max="9216" width="58.109375" customWidth="1"/>
    <col min="9217" max="9217" width="20.33203125" customWidth="1"/>
    <col min="9218" max="9218" width="15.109375" customWidth="1"/>
    <col min="9219" max="9219" width="13.44140625" customWidth="1"/>
    <col min="9220" max="9220" width="39" customWidth="1"/>
    <col min="9221" max="9231" width="0" hidden="1" customWidth="1"/>
    <col min="9233" max="9233" width="18.6640625" customWidth="1"/>
    <col min="9243" max="9471" width="9.109375" customWidth="1"/>
    <col min="9472" max="9472" width="58.109375" customWidth="1"/>
    <col min="9473" max="9473" width="20.33203125" customWidth="1"/>
    <col min="9474" max="9474" width="15.109375" customWidth="1"/>
    <col min="9475" max="9475" width="13.44140625" customWidth="1"/>
    <col min="9476" max="9476" width="39" customWidth="1"/>
    <col min="9477" max="9487" width="0" hidden="1" customWidth="1"/>
    <col min="9489" max="9489" width="18.6640625" customWidth="1"/>
    <col min="9499" max="9727" width="9.109375" customWidth="1"/>
    <col min="9728" max="9728" width="58.109375" customWidth="1"/>
    <col min="9729" max="9729" width="20.33203125" customWidth="1"/>
    <col min="9730" max="9730" width="15.109375" customWidth="1"/>
    <col min="9731" max="9731" width="13.44140625" customWidth="1"/>
    <col min="9732" max="9732" width="39" customWidth="1"/>
    <col min="9733" max="9743" width="0" hidden="1" customWidth="1"/>
    <col min="9745" max="9745" width="18.6640625" customWidth="1"/>
    <col min="9755" max="9983" width="9.109375" customWidth="1"/>
    <col min="9984" max="9984" width="58.109375" customWidth="1"/>
    <col min="9985" max="9985" width="20.33203125" customWidth="1"/>
    <col min="9986" max="9986" width="15.109375" customWidth="1"/>
    <col min="9987" max="9987" width="13.44140625" customWidth="1"/>
    <col min="9988" max="9988" width="39" customWidth="1"/>
    <col min="9989" max="9999" width="0" hidden="1" customWidth="1"/>
    <col min="10001" max="10001" width="18.6640625" customWidth="1"/>
    <col min="10011" max="10239" width="9.109375" customWidth="1"/>
    <col min="10240" max="10240" width="58.109375" customWidth="1"/>
    <col min="10241" max="10241" width="20.33203125" customWidth="1"/>
    <col min="10242" max="10242" width="15.109375" customWidth="1"/>
    <col min="10243" max="10243" width="13.44140625" customWidth="1"/>
    <col min="10244" max="10244" width="39" customWidth="1"/>
    <col min="10245" max="10255" width="0" hidden="1" customWidth="1"/>
    <col min="10257" max="10257" width="18.6640625" customWidth="1"/>
    <col min="10267" max="10495" width="9.109375" customWidth="1"/>
    <col min="10496" max="10496" width="58.109375" customWidth="1"/>
    <col min="10497" max="10497" width="20.33203125" customWidth="1"/>
    <col min="10498" max="10498" width="15.109375" customWidth="1"/>
    <col min="10499" max="10499" width="13.44140625" customWidth="1"/>
    <col min="10500" max="10500" width="39" customWidth="1"/>
    <col min="10501" max="10511" width="0" hidden="1" customWidth="1"/>
    <col min="10513" max="10513" width="18.6640625" customWidth="1"/>
    <col min="10523" max="10751" width="9.109375" customWidth="1"/>
    <col min="10752" max="10752" width="58.109375" customWidth="1"/>
    <col min="10753" max="10753" width="20.33203125" customWidth="1"/>
    <col min="10754" max="10754" width="15.109375" customWidth="1"/>
    <col min="10755" max="10755" width="13.44140625" customWidth="1"/>
    <col min="10756" max="10756" width="39" customWidth="1"/>
    <col min="10757" max="10767" width="0" hidden="1" customWidth="1"/>
    <col min="10769" max="10769" width="18.6640625" customWidth="1"/>
    <col min="10779" max="11007" width="9.109375" customWidth="1"/>
    <col min="11008" max="11008" width="58.109375" customWidth="1"/>
    <col min="11009" max="11009" width="20.33203125" customWidth="1"/>
    <col min="11010" max="11010" width="15.109375" customWidth="1"/>
    <col min="11011" max="11011" width="13.44140625" customWidth="1"/>
    <col min="11012" max="11012" width="39" customWidth="1"/>
    <col min="11013" max="11023" width="0" hidden="1" customWidth="1"/>
    <col min="11025" max="11025" width="18.6640625" customWidth="1"/>
    <col min="11035" max="11263" width="9.109375" customWidth="1"/>
    <col min="11264" max="11264" width="58.109375" customWidth="1"/>
    <col min="11265" max="11265" width="20.33203125" customWidth="1"/>
    <col min="11266" max="11266" width="15.109375" customWidth="1"/>
    <col min="11267" max="11267" width="13.44140625" customWidth="1"/>
    <col min="11268" max="11268" width="39" customWidth="1"/>
    <col min="11269" max="11279" width="0" hidden="1" customWidth="1"/>
    <col min="11281" max="11281" width="18.6640625" customWidth="1"/>
    <col min="11291" max="11519" width="9.109375" customWidth="1"/>
    <col min="11520" max="11520" width="58.109375" customWidth="1"/>
    <col min="11521" max="11521" width="20.33203125" customWidth="1"/>
    <col min="11522" max="11522" width="15.109375" customWidth="1"/>
    <col min="11523" max="11523" width="13.44140625" customWidth="1"/>
    <col min="11524" max="11524" width="39" customWidth="1"/>
    <col min="11525" max="11535" width="0" hidden="1" customWidth="1"/>
    <col min="11537" max="11537" width="18.6640625" customWidth="1"/>
    <col min="11547" max="11775" width="9.109375" customWidth="1"/>
    <col min="11776" max="11776" width="58.109375" customWidth="1"/>
    <col min="11777" max="11777" width="20.33203125" customWidth="1"/>
    <col min="11778" max="11778" width="15.109375" customWidth="1"/>
    <col min="11779" max="11779" width="13.44140625" customWidth="1"/>
    <col min="11780" max="11780" width="39" customWidth="1"/>
    <col min="11781" max="11791" width="0" hidden="1" customWidth="1"/>
    <col min="11793" max="11793" width="18.6640625" customWidth="1"/>
    <col min="11803" max="12031" width="9.109375" customWidth="1"/>
    <col min="12032" max="12032" width="58.109375" customWidth="1"/>
    <col min="12033" max="12033" width="20.33203125" customWidth="1"/>
    <col min="12034" max="12034" width="15.109375" customWidth="1"/>
    <col min="12035" max="12035" width="13.44140625" customWidth="1"/>
    <col min="12036" max="12036" width="39" customWidth="1"/>
    <col min="12037" max="12047" width="0" hidden="1" customWidth="1"/>
    <col min="12049" max="12049" width="18.6640625" customWidth="1"/>
    <col min="12059" max="12287" width="9.109375" customWidth="1"/>
    <col min="12288" max="12288" width="58.109375" customWidth="1"/>
    <col min="12289" max="12289" width="20.33203125" customWidth="1"/>
    <col min="12290" max="12290" width="15.109375" customWidth="1"/>
    <col min="12291" max="12291" width="13.44140625" customWidth="1"/>
    <col min="12292" max="12292" width="39" customWidth="1"/>
    <col min="12293" max="12303" width="0" hidden="1" customWidth="1"/>
    <col min="12305" max="12305" width="18.6640625" customWidth="1"/>
    <col min="12315" max="12543" width="9.109375" customWidth="1"/>
    <col min="12544" max="12544" width="58.109375" customWidth="1"/>
    <col min="12545" max="12545" width="20.33203125" customWidth="1"/>
    <col min="12546" max="12546" width="15.109375" customWidth="1"/>
    <col min="12547" max="12547" width="13.44140625" customWidth="1"/>
    <col min="12548" max="12548" width="39" customWidth="1"/>
    <col min="12549" max="12559" width="0" hidden="1" customWidth="1"/>
    <col min="12561" max="12561" width="18.6640625" customWidth="1"/>
    <col min="12571" max="12799" width="9.109375" customWidth="1"/>
    <col min="12800" max="12800" width="58.109375" customWidth="1"/>
    <col min="12801" max="12801" width="20.33203125" customWidth="1"/>
    <col min="12802" max="12802" width="15.109375" customWidth="1"/>
    <col min="12803" max="12803" width="13.44140625" customWidth="1"/>
    <col min="12804" max="12804" width="39" customWidth="1"/>
    <col min="12805" max="12815" width="0" hidden="1" customWidth="1"/>
    <col min="12817" max="12817" width="18.6640625" customWidth="1"/>
    <col min="12827" max="13055" width="9.109375" customWidth="1"/>
    <col min="13056" max="13056" width="58.109375" customWidth="1"/>
    <col min="13057" max="13057" width="20.33203125" customWidth="1"/>
    <col min="13058" max="13058" width="15.109375" customWidth="1"/>
    <col min="13059" max="13059" width="13.44140625" customWidth="1"/>
    <col min="13060" max="13060" width="39" customWidth="1"/>
    <col min="13061" max="13071" width="0" hidden="1" customWidth="1"/>
    <col min="13073" max="13073" width="18.6640625" customWidth="1"/>
    <col min="13083" max="13311" width="9.109375" customWidth="1"/>
    <col min="13312" max="13312" width="58.109375" customWidth="1"/>
    <col min="13313" max="13313" width="20.33203125" customWidth="1"/>
    <col min="13314" max="13314" width="15.109375" customWidth="1"/>
    <col min="13315" max="13315" width="13.44140625" customWidth="1"/>
    <col min="13316" max="13316" width="39" customWidth="1"/>
    <col min="13317" max="13327" width="0" hidden="1" customWidth="1"/>
    <col min="13329" max="13329" width="18.6640625" customWidth="1"/>
    <col min="13339" max="13567" width="9.109375" customWidth="1"/>
    <col min="13568" max="13568" width="58.109375" customWidth="1"/>
    <col min="13569" max="13569" width="20.33203125" customWidth="1"/>
    <col min="13570" max="13570" width="15.109375" customWidth="1"/>
    <col min="13571" max="13571" width="13.44140625" customWidth="1"/>
    <col min="13572" max="13572" width="39" customWidth="1"/>
    <col min="13573" max="13583" width="0" hidden="1" customWidth="1"/>
    <col min="13585" max="13585" width="18.6640625" customWidth="1"/>
    <col min="13595" max="13823" width="9.109375" customWidth="1"/>
    <col min="13824" max="13824" width="58.109375" customWidth="1"/>
    <col min="13825" max="13825" width="20.33203125" customWidth="1"/>
    <col min="13826" max="13826" width="15.109375" customWidth="1"/>
    <col min="13827" max="13827" width="13.44140625" customWidth="1"/>
    <col min="13828" max="13828" width="39" customWidth="1"/>
    <col min="13829" max="13839" width="0" hidden="1" customWidth="1"/>
    <col min="13841" max="13841" width="18.6640625" customWidth="1"/>
    <col min="13851" max="14079" width="9.109375" customWidth="1"/>
    <col min="14080" max="14080" width="58.109375" customWidth="1"/>
    <col min="14081" max="14081" width="20.33203125" customWidth="1"/>
    <col min="14082" max="14082" width="15.109375" customWidth="1"/>
    <col min="14083" max="14083" width="13.44140625" customWidth="1"/>
    <col min="14084" max="14084" width="39" customWidth="1"/>
    <col min="14085" max="14095" width="0" hidden="1" customWidth="1"/>
    <col min="14097" max="14097" width="18.6640625" customWidth="1"/>
    <col min="14107" max="14335" width="9.109375" customWidth="1"/>
    <col min="14336" max="14336" width="58.109375" customWidth="1"/>
    <col min="14337" max="14337" width="20.33203125" customWidth="1"/>
    <col min="14338" max="14338" width="15.109375" customWidth="1"/>
    <col min="14339" max="14339" width="13.44140625" customWidth="1"/>
    <col min="14340" max="14340" width="39" customWidth="1"/>
    <col min="14341" max="14351" width="0" hidden="1" customWidth="1"/>
    <col min="14353" max="14353" width="18.6640625" customWidth="1"/>
    <col min="14363" max="14591" width="9.109375" customWidth="1"/>
    <col min="14592" max="14592" width="58.109375" customWidth="1"/>
    <col min="14593" max="14593" width="20.33203125" customWidth="1"/>
    <col min="14594" max="14594" width="15.109375" customWidth="1"/>
    <col min="14595" max="14595" width="13.44140625" customWidth="1"/>
    <col min="14596" max="14596" width="39" customWidth="1"/>
    <col min="14597" max="14607" width="0" hidden="1" customWidth="1"/>
    <col min="14609" max="14609" width="18.6640625" customWidth="1"/>
    <col min="14619" max="14847" width="9.109375" customWidth="1"/>
    <col min="14848" max="14848" width="58.109375" customWidth="1"/>
    <col min="14849" max="14849" width="20.33203125" customWidth="1"/>
    <col min="14850" max="14850" width="15.109375" customWidth="1"/>
    <col min="14851" max="14851" width="13.44140625" customWidth="1"/>
    <col min="14852" max="14852" width="39" customWidth="1"/>
    <col min="14853" max="14863" width="0" hidden="1" customWidth="1"/>
    <col min="14865" max="14865" width="18.6640625" customWidth="1"/>
    <col min="14875" max="15103" width="9.109375" customWidth="1"/>
    <col min="15104" max="15104" width="58.109375" customWidth="1"/>
    <col min="15105" max="15105" width="20.33203125" customWidth="1"/>
    <col min="15106" max="15106" width="15.109375" customWidth="1"/>
    <col min="15107" max="15107" width="13.44140625" customWidth="1"/>
    <col min="15108" max="15108" width="39" customWidth="1"/>
    <col min="15109" max="15119" width="0" hidden="1" customWidth="1"/>
    <col min="15121" max="15121" width="18.6640625" customWidth="1"/>
    <col min="15131" max="15359" width="9.109375" customWidth="1"/>
    <col min="15360" max="15360" width="58.109375" customWidth="1"/>
    <col min="15361" max="15361" width="20.33203125" customWidth="1"/>
    <col min="15362" max="15362" width="15.109375" customWidth="1"/>
    <col min="15363" max="15363" width="13.44140625" customWidth="1"/>
    <col min="15364" max="15364" width="39" customWidth="1"/>
    <col min="15365" max="15375" width="0" hidden="1" customWidth="1"/>
    <col min="15377" max="15377" width="18.6640625" customWidth="1"/>
    <col min="15387" max="15615" width="9.109375" customWidth="1"/>
    <col min="15616" max="15616" width="58.109375" customWidth="1"/>
    <col min="15617" max="15617" width="20.33203125" customWidth="1"/>
    <col min="15618" max="15618" width="15.109375" customWidth="1"/>
    <col min="15619" max="15619" width="13.44140625" customWidth="1"/>
    <col min="15620" max="15620" width="39" customWidth="1"/>
    <col min="15621" max="15631" width="0" hidden="1" customWidth="1"/>
    <col min="15633" max="15633" width="18.6640625" customWidth="1"/>
    <col min="15643" max="15871" width="9.109375" customWidth="1"/>
    <col min="15872" max="15872" width="58.109375" customWidth="1"/>
    <col min="15873" max="15873" width="20.33203125" customWidth="1"/>
    <col min="15874" max="15874" width="15.109375" customWidth="1"/>
    <col min="15875" max="15875" width="13.44140625" customWidth="1"/>
    <col min="15876" max="15876" width="39" customWidth="1"/>
    <col min="15877" max="15887" width="0" hidden="1" customWidth="1"/>
    <col min="15889" max="15889" width="18.6640625" customWidth="1"/>
    <col min="15899" max="16127" width="9.109375" customWidth="1"/>
    <col min="16128" max="16128" width="58.109375" customWidth="1"/>
    <col min="16129" max="16129" width="20.33203125" customWidth="1"/>
    <col min="16130" max="16130" width="15.109375" customWidth="1"/>
    <col min="16131" max="16131" width="13.44140625" customWidth="1"/>
    <col min="16132" max="16132" width="39" customWidth="1"/>
    <col min="16133" max="16143" width="0" hidden="1" customWidth="1"/>
    <col min="16145" max="16145" width="18.6640625" customWidth="1"/>
    <col min="16155" max="16384" width="9.109375" customWidth="1"/>
  </cols>
  <sheetData>
    <row r="1" spans="1:6" ht="13.8" thickTop="1" x14ac:dyDescent="0.25">
      <c r="A1" s="564"/>
      <c r="B1" s="565"/>
      <c r="C1" s="604" t="s">
        <v>316</v>
      </c>
      <c r="D1" s="604"/>
      <c r="E1" s="604"/>
      <c r="F1" s="554" t="s">
        <v>1</v>
      </c>
    </row>
    <row r="2" spans="1:6" x14ac:dyDescent="0.25">
      <c r="A2" s="566"/>
      <c r="B2" s="567"/>
      <c r="C2" s="416"/>
      <c r="D2" s="416"/>
      <c r="E2" s="416"/>
      <c r="F2" s="555"/>
    </row>
    <row r="3" spans="1:6" x14ac:dyDescent="0.25">
      <c r="A3" s="566"/>
      <c r="B3" s="567"/>
      <c r="C3" s="416"/>
      <c r="D3" s="416"/>
      <c r="E3" s="416"/>
      <c r="F3" s="555"/>
    </row>
    <row r="4" spans="1:6" x14ac:dyDescent="0.25">
      <c r="A4" s="566"/>
      <c r="B4" s="567"/>
      <c r="C4" s="416"/>
      <c r="D4" s="416"/>
      <c r="E4" s="416"/>
      <c r="F4" s="555"/>
    </row>
    <row r="5" spans="1:6" ht="28.5" customHeight="1" x14ac:dyDescent="0.25">
      <c r="A5" s="568"/>
      <c r="B5" s="569"/>
      <c r="C5" s="416"/>
      <c r="D5" s="416"/>
      <c r="E5" s="416"/>
      <c r="F5" s="555"/>
    </row>
    <row r="6" spans="1:6" x14ac:dyDescent="0.25">
      <c r="A6" s="183"/>
      <c r="B6" s="184"/>
      <c r="C6" s="112"/>
      <c r="D6" s="114"/>
      <c r="E6" s="115"/>
      <c r="F6" s="185"/>
    </row>
    <row r="7" spans="1:6" ht="27.75" customHeight="1" x14ac:dyDescent="0.25">
      <c r="A7" s="566"/>
      <c r="B7" s="567"/>
      <c r="C7" s="418" t="s">
        <v>11</v>
      </c>
      <c r="D7" s="418"/>
      <c r="E7" s="419">
        <f>'Hoja de Registro'!C6</f>
        <v>46132</v>
      </c>
      <c r="F7" s="556"/>
    </row>
    <row r="8" spans="1:6" ht="28.5" customHeight="1" x14ac:dyDescent="0.25">
      <c r="A8" s="566"/>
      <c r="B8" s="567"/>
      <c r="C8" s="557" t="s">
        <v>317</v>
      </c>
      <c r="D8" s="557"/>
      <c r="E8" s="558">
        <f ca="1">TODAY()</f>
        <v>46135</v>
      </c>
      <c r="F8" s="559"/>
    </row>
    <row r="9" spans="1:6" ht="30.75" customHeight="1" x14ac:dyDescent="0.25">
      <c r="A9" s="575" t="s">
        <v>318</v>
      </c>
      <c r="B9" s="576"/>
      <c r="C9" s="576"/>
      <c r="D9" s="577"/>
      <c r="E9" s="560" t="str">
        <f>'Hoja de Registro'!C3</f>
        <v>MC-SA-MC-0001-2026</v>
      </c>
      <c r="F9" s="561"/>
    </row>
    <row r="10" spans="1:6" ht="31.5" customHeight="1" x14ac:dyDescent="0.25">
      <c r="A10" s="572" t="s">
        <v>309</v>
      </c>
      <c r="B10" s="573"/>
      <c r="C10" s="573"/>
      <c r="D10" s="573"/>
      <c r="E10" s="574"/>
      <c r="F10" s="177" t="s">
        <v>5</v>
      </c>
    </row>
    <row r="11" spans="1:6" ht="40.5" customHeight="1" x14ac:dyDescent="0.25">
      <c r="A11" s="570" t="s">
        <v>6</v>
      </c>
      <c r="B11" s="571"/>
      <c r="C11" s="562" t="str">
        <f>'Hoja de Registro'!C4</f>
        <v xml:space="preserve">Realizar las obras de reparaciones locativas del inmueble Casa Museo Guillermo León Valencia de Popayán - Cauca, ubicado en el centro histórico declarado bien de interés cultural del ámbito nacional			</v>
      </c>
      <c r="D11" s="562"/>
      <c r="E11" s="562"/>
      <c r="F11" s="563"/>
    </row>
    <row r="12" spans="1:6" ht="43.5" customHeight="1" x14ac:dyDescent="0.25">
      <c r="A12" s="570" t="s">
        <v>8</v>
      </c>
      <c r="B12" s="571"/>
      <c r="C12" s="560" t="s">
        <v>74</v>
      </c>
      <c r="D12" s="560"/>
      <c r="E12" s="149" t="s">
        <v>319</v>
      </c>
      <c r="F12" s="186">
        <f>'Hoja de Registro'!C5</f>
        <v>724761029</v>
      </c>
    </row>
    <row r="13" spans="1:6" ht="39" customHeight="1" x14ac:dyDescent="0.25">
      <c r="A13" s="570" t="s">
        <v>320</v>
      </c>
      <c r="B13" s="571"/>
      <c r="C13" s="120" t="s">
        <v>321</v>
      </c>
      <c r="D13" s="578" t="str">
        <f>IF(C13="SI","Documentos tipo de licitación de obra pública para proyectos de infraestructura sociall","")</f>
        <v>Documentos tipo de licitación de obra pública para proyectos de infraestructura sociall</v>
      </c>
      <c r="E13" s="579"/>
      <c r="F13" s="580"/>
    </row>
    <row r="14" spans="1:6" ht="31.5" customHeight="1" x14ac:dyDescent="0.25">
      <c r="A14" s="570" t="s">
        <v>322</v>
      </c>
      <c r="B14" s="571"/>
      <c r="C14" s="406" t="s">
        <v>35</v>
      </c>
      <c r="D14" s="407"/>
      <c r="E14" s="149" t="s">
        <v>385</v>
      </c>
      <c r="F14" s="335"/>
    </row>
    <row r="15" spans="1:6" ht="35.25" customHeight="1" x14ac:dyDescent="0.25">
      <c r="A15" s="570" t="s">
        <v>324</v>
      </c>
      <c r="B15" s="571"/>
      <c r="C15" s="124" t="s">
        <v>277</v>
      </c>
      <c r="D15" s="118">
        <v>1</v>
      </c>
      <c r="E15" s="581" t="str">
        <f>VLOOKUP(D15,'Hoja de Registro'!A8:B90,2)</f>
        <v>CONSORCIO MANTENIMIENTOS</v>
      </c>
      <c r="F15" s="582"/>
    </row>
    <row r="16" spans="1:6" ht="33.75" customHeight="1" x14ac:dyDescent="0.25">
      <c r="A16" s="588" t="s">
        <v>325</v>
      </c>
      <c r="B16" s="589"/>
      <c r="C16" s="583" t="str">
        <f>VLOOKUP($D$15,'Hoja de Registro'!$A$8:$C$90,3)</f>
        <v>CONSORCIO</v>
      </c>
      <c r="D16" s="584"/>
      <c r="E16" s="162" t="s">
        <v>326</v>
      </c>
      <c r="F16" s="178" t="s">
        <v>386</v>
      </c>
    </row>
    <row r="17" spans="1:17" ht="28.5" hidden="1" customHeight="1" x14ac:dyDescent="0.25">
      <c r="A17" s="588" t="s">
        <v>327</v>
      </c>
      <c r="B17" s="589"/>
      <c r="C17" s="151" t="s">
        <v>328</v>
      </c>
      <c r="D17" s="153"/>
      <c r="E17" s="151" t="s">
        <v>329</v>
      </c>
      <c r="F17" s="179"/>
    </row>
    <row r="18" spans="1:17" ht="30.75" customHeight="1" x14ac:dyDescent="0.25">
      <c r="A18" s="588" t="s">
        <v>387</v>
      </c>
      <c r="B18" s="589"/>
      <c r="C18" s="398"/>
      <c r="D18" s="409"/>
      <c r="E18" s="409"/>
      <c r="F18" s="585"/>
    </row>
    <row r="19" spans="1:17" ht="38.25" customHeight="1" x14ac:dyDescent="0.25">
      <c r="A19" s="588" t="s">
        <v>327</v>
      </c>
      <c r="B19" s="589"/>
      <c r="C19" s="151" t="s">
        <v>328</v>
      </c>
      <c r="D19" s="153"/>
      <c r="E19" s="151" t="s">
        <v>329</v>
      </c>
      <c r="F19" s="179"/>
    </row>
    <row r="20" spans="1:17" ht="38.25" customHeight="1" x14ac:dyDescent="0.25">
      <c r="A20" s="548" t="s">
        <v>331</v>
      </c>
      <c r="B20" s="549"/>
      <c r="C20" s="341" t="s">
        <v>223</v>
      </c>
      <c r="D20" s="412" t="s">
        <v>332</v>
      </c>
      <c r="E20" s="413"/>
      <c r="F20" s="341" t="s">
        <v>333</v>
      </c>
    </row>
    <row r="21" spans="1:17" ht="38.25" customHeight="1" x14ac:dyDescent="0.25">
      <c r="A21" s="550"/>
      <c r="B21" s="413"/>
      <c r="C21" s="345"/>
      <c r="D21" s="551"/>
      <c r="E21" s="551"/>
      <c r="F21" s="345"/>
    </row>
    <row r="22" spans="1:17" ht="36" customHeight="1" x14ac:dyDescent="0.25">
      <c r="A22" s="588" t="s">
        <v>17</v>
      </c>
      <c r="B22" s="589"/>
      <c r="C22" s="398"/>
      <c r="D22" s="399"/>
      <c r="E22" s="343" t="s">
        <v>334</v>
      </c>
      <c r="F22" s="344"/>
    </row>
    <row r="23" spans="1:17" ht="66" x14ac:dyDescent="0.25">
      <c r="A23" s="590" t="s">
        <v>335</v>
      </c>
      <c r="B23" s="591"/>
      <c r="C23" s="400" t="e">
        <f>VLOOKUP(F14,'presupuestos lotes'!$A$7:$C$11,3,0)</f>
        <v>#N/A</v>
      </c>
      <c r="D23" s="401"/>
      <c r="E23" s="151" t="s">
        <v>336</v>
      </c>
      <c r="F23" s="180" t="e">
        <f>VLOOKUP($F$14,'presupuestos lotes'!$A$7:$B$11,2,0)</f>
        <v>#N/A</v>
      </c>
    </row>
    <row r="24" spans="1:17" ht="32.25" customHeight="1" x14ac:dyDescent="0.25">
      <c r="A24" s="592" t="s">
        <v>388</v>
      </c>
      <c r="B24" s="593"/>
      <c r="C24" s="593"/>
      <c r="D24" s="593"/>
      <c r="E24" s="593"/>
      <c r="F24" s="594"/>
    </row>
    <row r="25" spans="1:17" ht="39.75" customHeight="1" x14ac:dyDescent="0.25">
      <c r="A25" s="187" t="s">
        <v>277</v>
      </c>
      <c r="B25" s="188" t="s">
        <v>271</v>
      </c>
      <c r="C25" s="188" t="s">
        <v>83</v>
      </c>
      <c r="D25" s="188" t="s">
        <v>389</v>
      </c>
      <c r="E25" s="188" t="s">
        <v>390</v>
      </c>
      <c r="F25" s="189" t="s">
        <v>391</v>
      </c>
      <c r="G25" t="str">
        <f>IF(F30&lt;&gt;100%,"REVISE SUMATORIA",0)</f>
        <v>REVISE SUMATORIA</v>
      </c>
    </row>
    <row r="26" spans="1:17" ht="52.5" customHeight="1" x14ac:dyDescent="0.25">
      <c r="A26" s="203">
        <v>1</v>
      </c>
      <c r="B26" s="236" t="s">
        <v>392</v>
      </c>
      <c r="C26" s="111"/>
      <c r="D26" s="111"/>
      <c r="E26" s="111"/>
      <c r="F26" s="237"/>
    </row>
    <row r="27" spans="1:17" ht="51" customHeight="1" x14ac:dyDescent="0.25">
      <c r="A27" s="203">
        <v>2</v>
      </c>
      <c r="B27" s="236"/>
      <c r="C27" s="111"/>
      <c r="D27" s="111"/>
      <c r="E27" s="111"/>
      <c r="F27" s="237"/>
    </row>
    <row r="28" spans="1:17" ht="39.75" customHeight="1" x14ac:dyDescent="0.35">
      <c r="A28" s="203">
        <v>3</v>
      </c>
      <c r="B28" s="223"/>
      <c r="C28" s="109"/>
      <c r="D28" s="109"/>
      <c r="E28" s="109"/>
      <c r="F28" s="224"/>
      <c r="G28" s="108"/>
    </row>
    <row r="29" spans="1:17" ht="53.25" customHeight="1" x14ac:dyDescent="0.25">
      <c r="A29" s="203">
        <v>4</v>
      </c>
      <c r="B29" s="223"/>
      <c r="C29" s="109"/>
      <c r="D29" s="109"/>
      <c r="E29" s="109"/>
      <c r="F29" s="224"/>
    </row>
    <row r="30" spans="1:17" ht="39.75" hidden="1" customHeight="1" x14ac:dyDescent="0.25">
      <c r="A30" s="192"/>
      <c r="B30" s="190"/>
      <c r="C30" s="191"/>
      <c r="D30" s="191"/>
      <c r="E30" s="191"/>
      <c r="F30" s="181">
        <f>SUM(F26:F29)</f>
        <v>0</v>
      </c>
    </row>
    <row r="31" spans="1:17" ht="33" customHeight="1" x14ac:dyDescent="0.25">
      <c r="A31" s="403" t="s">
        <v>337</v>
      </c>
      <c r="B31" s="404"/>
      <c r="C31" s="404"/>
      <c r="D31" s="404"/>
      <c r="E31" s="404"/>
      <c r="F31" s="405"/>
      <c r="H31" s="4"/>
    </row>
    <row r="32" spans="1:17" ht="36" customHeight="1" x14ac:dyDescent="0.25">
      <c r="A32" s="595" t="s">
        <v>339</v>
      </c>
      <c r="B32" s="596"/>
      <c r="C32" s="596"/>
      <c r="D32" s="596"/>
      <c r="E32" s="596"/>
      <c r="F32" s="597"/>
      <c r="H32" s="4"/>
      <c r="Q32" s="5"/>
    </row>
    <row r="33" spans="1:17" ht="36" customHeight="1" x14ac:dyDescent="0.25">
      <c r="A33" s="615" t="s">
        <v>338</v>
      </c>
      <c r="B33" s="616"/>
      <c r="C33" s="35" t="s">
        <v>21</v>
      </c>
      <c r="D33" s="193" t="s">
        <v>22</v>
      </c>
      <c r="E33" s="619" t="s">
        <v>23</v>
      </c>
      <c r="F33" s="620"/>
      <c r="H33" s="4"/>
      <c r="Q33" s="5"/>
    </row>
    <row r="34" spans="1:17" ht="69.75" customHeight="1" x14ac:dyDescent="0.25">
      <c r="A34" s="586" t="s">
        <v>340</v>
      </c>
      <c r="B34" s="587"/>
      <c r="C34" s="104"/>
      <c r="D34" s="99"/>
      <c r="E34" s="609"/>
      <c r="F34" s="610"/>
    </row>
    <row r="35" spans="1:17" ht="119.25" customHeight="1" x14ac:dyDescent="0.25">
      <c r="A35" s="586" t="s">
        <v>393</v>
      </c>
      <c r="B35" s="587"/>
      <c r="C35" s="104"/>
      <c r="D35" s="82"/>
      <c r="E35" s="609"/>
      <c r="F35" s="610"/>
      <c r="I35" s="7"/>
      <c r="L35" s="89"/>
    </row>
    <row r="36" spans="1:17" ht="93.75" customHeight="1" x14ac:dyDescent="0.25">
      <c r="A36" s="586" t="s">
        <v>342</v>
      </c>
      <c r="B36" s="587"/>
      <c r="C36" s="104"/>
      <c r="D36" s="82"/>
      <c r="E36" s="611"/>
      <c r="F36" s="612"/>
      <c r="I36" s="7"/>
      <c r="L36" s="89"/>
    </row>
    <row r="37" spans="1:17" ht="69.75" customHeight="1" x14ac:dyDescent="0.25">
      <c r="A37" s="586" t="s">
        <v>394</v>
      </c>
      <c r="B37" s="587"/>
      <c r="C37" s="104"/>
      <c r="D37" s="82"/>
      <c r="E37" s="613"/>
      <c r="F37" s="614"/>
      <c r="I37" s="7"/>
      <c r="L37" s="89"/>
    </row>
    <row r="38" spans="1:17" ht="36" customHeight="1" x14ac:dyDescent="0.25">
      <c r="A38" s="586" t="s">
        <v>344</v>
      </c>
      <c r="B38" s="587"/>
      <c r="C38" s="104"/>
      <c r="D38" s="82"/>
      <c r="E38" s="613"/>
      <c r="F38" s="614"/>
    </row>
    <row r="39" spans="1:17" ht="36" hidden="1" customHeight="1" x14ac:dyDescent="0.25">
      <c r="A39" s="194"/>
      <c r="B39" s="195"/>
      <c r="C39" s="196"/>
      <c r="D39" s="197"/>
      <c r="E39" s="617" t="str">
        <f>IFERROR(IF(MATCH("NO CUMPLE",C34:C38,0)&gt;0,"NO CUMPLE"),"CUMPLE")</f>
        <v>CUMPLE</v>
      </c>
      <c r="F39" s="618"/>
    </row>
    <row r="40" spans="1:17" ht="36" customHeight="1" x14ac:dyDescent="0.25">
      <c r="A40" s="595" t="s">
        <v>345</v>
      </c>
      <c r="B40" s="596"/>
      <c r="C40" s="596"/>
      <c r="D40" s="596"/>
      <c r="E40" s="596"/>
      <c r="F40" s="597"/>
    </row>
    <row r="41" spans="1:17" ht="36" customHeight="1" x14ac:dyDescent="0.25">
      <c r="A41" s="598" t="s">
        <v>395</v>
      </c>
      <c r="B41" s="599"/>
      <c r="C41" s="599"/>
      <c r="D41" s="599"/>
      <c r="E41" s="599"/>
      <c r="F41" s="600"/>
    </row>
    <row r="42" spans="1:17" ht="36" customHeight="1" x14ac:dyDescent="0.25">
      <c r="A42" s="615" t="s">
        <v>338</v>
      </c>
      <c r="B42" s="616"/>
      <c r="C42" s="35" t="s">
        <v>21</v>
      </c>
      <c r="D42" s="193" t="s">
        <v>22</v>
      </c>
      <c r="E42" s="619" t="s">
        <v>23</v>
      </c>
      <c r="F42" s="620"/>
    </row>
    <row r="43" spans="1:17" ht="111.75" customHeight="1" x14ac:dyDescent="0.25">
      <c r="A43" s="586" t="s">
        <v>396</v>
      </c>
      <c r="B43" s="587"/>
      <c r="C43" s="104"/>
      <c r="D43" s="110"/>
      <c r="E43" s="607"/>
      <c r="F43" s="608"/>
    </row>
    <row r="44" spans="1:17" ht="83.25" customHeight="1" x14ac:dyDescent="0.25">
      <c r="A44" s="586" t="s">
        <v>397</v>
      </c>
      <c r="B44" s="587"/>
      <c r="C44" s="104"/>
      <c r="D44" s="110"/>
      <c r="E44" s="607"/>
      <c r="F44" s="608"/>
    </row>
    <row r="45" spans="1:17" ht="48" customHeight="1" x14ac:dyDescent="0.25">
      <c r="A45" s="586" t="s">
        <v>398</v>
      </c>
      <c r="B45" s="587"/>
      <c r="C45" s="104"/>
      <c r="D45" s="110"/>
      <c r="E45" s="607"/>
      <c r="F45" s="608"/>
    </row>
    <row r="46" spans="1:17" ht="58.5" customHeight="1" x14ac:dyDescent="0.25">
      <c r="A46" s="586" t="s">
        <v>399</v>
      </c>
      <c r="B46" s="587"/>
      <c r="C46" s="104"/>
      <c r="D46" s="110"/>
      <c r="E46" s="607"/>
      <c r="F46" s="608"/>
    </row>
    <row r="47" spans="1:17" ht="50.25" customHeight="1" x14ac:dyDescent="0.25">
      <c r="A47" s="586" t="s">
        <v>400</v>
      </c>
      <c r="B47" s="587"/>
      <c r="C47" s="104"/>
      <c r="D47" s="110"/>
      <c r="E47" s="607"/>
      <c r="F47" s="608"/>
    </row>
    <row r="48" spans="1:17" ht="53.25" customHeight="1" x14ac:dyDescent="0.25">
      <c r="A48" s="586" t="s">
        <v>401</v>
      </c>
      <c r="B48" s="587"/>
      <c r="C48" s="104"/>
      <c r="D48" s="110"/>
      <c r="E48" s="607"/>
      <c r="F48" s="608"/>
    </row>
    <row r="49" spans="1:6" ht="53.25" hidden="1" customHeight="1" x14ac:dyDescent="0.25">
      <c r="A49" s="194"/>
      <c r="B49" s="195"/>
      <c r="C49" s="199"/>
      <c r="D49" s="198"/>
      <c r="E49" s="621" t="str">
        <f>IFERROR(IF(MATCH("NO CUMPLE",C43:C48,0)&gt;0,"NO CUMPLE"),"CUMPLE")</f>
        <v>CUMPLE</v>
      </c>
      <c r="F49" s="622"/>
    </row>
    <row r="50" spans="1:6" ht="35.25" customHeight="1" x14ac:dyDescent="0.25">
      <c r="A50" s="598" t="s">
        <v>402</v>
      </c>
      <c r="B50" s="599"/>
      <c r="C50" s="599"/>
      <c r="D50" s="599"/>
      <c r="E50" s="599"/>
      <c r="F50" s="600"/>
    </row>
    <row r="51" spans="1:6" ht="36" customHeight="1" x14ac:dyDescent="0.25">
      <c r="A51" s="605" t="s">
        <v>403</v>
      </c>
      <c r="B51" s="606"/>
      <c r="C51" s="200" t="s">
        <v>404</v>
      </c>
      <c r="D51" s="200" t="s">
        <v>405</v>
      </c>
      <c r="E51" s="200" t="s">
        <v>406</v>
      </c>
      <c r="F51" s="201" t="s">
        <v>407</v>
      </c>
    </row>
    <row r="52" spans="1:6" ht="120" customHeight="1" x14ac:dyDescent="0.25">
      <c r="A52" s="586" t="s">
        <v>408</v>
      </c>
      <c r="B52" s="587"/>
      <c r="C52" s="104"/>
      <c r="D52" s="104"/>
      <c r="E52" s="104"/>
      <c r="F52" s="212"/>
    </row>
    <row r="53" spans="1:6" ht="65.25" customHeight="1" x14ac:dyDescent="0.25">
      <c r="A53" s="603" t="s">
        <v>409</v>
      </c>
      <c r="B53" s="428"/>
      <c r="C53" s="104"/>
      <c r="D53" s="82"/>
      <c r="E53" s="213"/>
      <c r="F53" s="214"/>
    </row>
    <row r="54" spans="1:6" ht="30.75" hidden="1" customHeight="1" x14ac:dyDescent="0.25">
      <c r="A54" s="203"/>
      <c r="B54" s="139"/>
      <c r="C54" s="196"/>
      <c r="D54" s="197"/>
      <c r="E54" s="631" t="str">
        <f>IFERROR(IF(MATCH("NO CUMPLE",C52:F52,0)&gt;0,"NO CUMPLE"),"CUMPLE")</f>
        <v>CUMPLE</v>
      </c>
      <c r="F54" s="632"/>
    </row>
    <row r="55" spans="1:6" ht="25.5" customHeight="1" x14ac:dyDescent="0.25">
      <c r="A55" s="598" t="s">
        <v>60</v>
      </c>
      <c r="B55" s="599"/>
      <c r="C55" s="599"/>
      <c r="D55" s="599"/>
      <c r="E55" s="599"/>
      <c r="F55" s="600"/>
    </row>
    <row r="56" spans="1:6" ht="61.5" customHeight="1" x14ac:dyDescent="0.25">
      <c r="A56" s="605" t="s">
        <v>403</v>
      </c>
      <c r="B56" s="606"/>
      <c r="C56" s="200" t="s">
        <v>404</v>
      </c>
      <c r="D56" s="200" t="s">
        <v>405</v>
      </c>
      <c r="E56" s="200" t="s">
        <v>406</v>
      </c>
      <c r="F56" s="201" t="s">
        <v>407</v>
      </c>
    </row>
    <row r="57" spans="1:6" ht="125.25" customHeight="1" x14ac:dyDescent="0.25">
      <c r="A57" s="586" t="s">
        <v>410</v>
      </c>
      <c r="B57" s="587"/>
      <c r="C57" s="104"/>
      <c r="D57" s="104"/>
      <c r="E57" s="104"/>
      <c r="F57" s="212"/>
    </row>
    <row r="58" spans="1:6" ht="60" customHeight="1" x14ac:dyDescent="0.25">
      <c r="A58" s="586" t="s">
        <v>411</v>
      </c>
      <c r="B58" s="587"/>
      <c r="C58" s="104"/>
      <c r="D58" s="104"/>
      <c r="E58" s="104"/>
      <c r="F58" s="212"/>
    </row>
    <row r="59" spans="1:6" ht="137.25" customHeight="1" x14ac:dyDescent="0.25">
      <c r="A59" s="586" t="s">
        <v>349</v>
      </c>
      <c r="B59" s="587"/>
      <c r="C59" s="104"/>
      <c r="D59" s="104"/>
      <c r="E59" s="104"/>
      <c r="F59" s="212"/>
    </row>
    <row r="60" spans="1:6" ht="138" customHeight="1" x14ac:dyDescent="0.25">
      <c r="A60" s="586" t="s">
        <v>412</v>
      </c>
      <c r="B60" s="587"/>
      <c r="C60" s="104"/>
      <c r="D60" s="104"/>
      <c r="E60" s="104"/>
      <c r="F60" s="212"/>
    </row>
    <row r="61" spans="1:6" ht="45" customHeight="1" x14ac:dyDescent="0.25">
      <c r="A61" s="603" t="s">
        <v>409</v>
      </c>
      <c r="B61" s="428"/>
      <c r="C61" s="104"/>
      <c r="D61" s="104"/>
      <c r="E61" s="104"/>
      <c r="F61" s="212"/>
    </row>
    <row r="62" spans="1:6" ht="45" hidden="1" customHeight="1" x14ac:dyDescent="0.25">
      <c r="A62" s="203"/>
      <c r="B62" s="139"/>
      <c r="C62" s="104" t="str">
        <f>IFERROR(IF(MATCH("NO CUMPLE",C57:C60,0)&gt;0,"NO CUMPLE"),"CUMPLE")</f>
        <v>CUMPLE</v>
      </c>
      <c r="D62" s="104" t="str">
        <f t="shared" ref="D62:F62" si="0">IFERROR(IF(MATCH("NO CUMPLE",D57:D60,0)&gt;0,"NO CUMPLE"),"CUMPLE")</f>
        <v>CUMPLE</v>
      </c>
      <c r="E62" s="104" t="str">
        <f t="shared" si="0"/>
        <v>CUMPLE</v>
      </c>
      <c r="F62" s="104" t="str">
        <f t="shared" si="0"/>
        <v>CUMPLE</v>
      </c>
    </row>
    <row r="63" spans="1:6" ht="45.75" hidden="1" customHeight="1" x14ac:dyDescent="0.25">
      <c r="A63" s="203"/>
      <c r="B63" s="139"/>
      <c r="C63" s="196"/>
      <c r="D63" s="196"/>
      <c r="E63" s="641" t="str">
        <f>IFERROR(IF(MATCH("NO CUMPLE",C62:F62,0)&gt;0,"NO CUMPLE"),"CUMPLE")</f>
        <v>CUMPLE</v>
      </c>
      <c r="F63" s="642"/>
    </row>
    <row r="64" spans="1:6" ht="33" customHeight="1" x14ac:dyDescent="0.25">
      <c r="A64" s="595" t="s">
        <v>351</v>
      </c>
      <c r="B64" s="596"/>
      <c r="C64" s="596"/>
      <c r="D64" s="596"/>
      <c r="E64" s="596"/>
      <c r="F64" s="597"/>
    </row>
    <row r="65" spans="1:6" ht="33.75" customHeight="1" x14ac:dyDescent="0.25">
      <c r="A65" s="598" t="s">
        <v>352</v>
      </c>
      <c r="B65" s="599"/>
      <c r="C65" s="599"/>
      <c r="D65" s="599"/>
      <c r="E65" s="599"/>
      <c r="F65" s="600"/>
    </row>
    <row r="66" spans="1:6" ht="28.5" customHeight="1" x14ac:dyDescent="0.25">
      <c r="A66" s="605" t="s">
        <v>403</v>
      </c>
      <c r="B66" s="606"/>
      <c r="C66" s="200" t="s">
        <v>404</v>
      </c>
      <c r="D66" s="200" t="s">
        <v>405</v>
      </c>
      <c r="E66" s="200" t="s">
        <v>406</v>
      </c>
      <c r="F66" s="201" t="s">
        <v>407</v>
      </c>
    </row>
    <row r="67" spans="1:6" ht="30.75" customHeight="1" x14ac:dyDescent="0.25">
      <c r="A67" s="586" t="s">
        <v>413</v>
      </c>
      <c r="B67" s="587"/>
      <c r="C67" s="104"/>
      <c r="D67" s="104"/>
      <c r="E67" s="104"/>
      <c r="F67" s="212"/>
    </row>
    <row r="68" spans="1:6" ht="29.25" customHeight="1" x14ac:dyDescent="0.25">
      <c r="A68" s="586" t="s">
        <v>354</v>
      </c>
      <c r="B68" s="587"/>
      <c r="C68" s="104"/>
      <c r="D68" s="104"/>
      <c r="E68" s="104"/>
      <c r="F68" s="212"/>
    </row>
    <row r="69" spans="1:6" ht="42.75" customHeight="1" x14ac:dyDescent="0.25">
      <c r="A69" s="586" t="s">
        <v>355</v>
      </c>
      <c r="B69" s="587"/>
      <c r="C69" s="104"/>
      <c r="D69" s="104"/>
      <c r="E69" s="104"/>
      <c r="F69" s="212"/>
    </row>
    <row r="70" spans="1:6" ht="104.25" customHeight="1" x14ac:dyDescent="0.25">
      <c r="A70" s="586" t="s">
        <v>414</v>
      </c>
      <c r="B70" s="587"/>
      <c r="C70" s="104"/>
      <c r="D70" s="104"/>
      <c r="E70" s="104"/>
      <c r="F70" s="212"/>
    </row>
    <row r="71" spans="1:6" ht="80.25" customHeight="1" x14ac:dyDescent="0.25">
      <c r="A71" s="603" t="s">
        <v>409</v>
      </c>
      <c r="B71" s="428"/>
      <c r="C71" s="104"/>
      <c r="D71" s="82"/>
      <c r="E71" s="213"/>
      <c r="F71" s="214"/>
    </row>
    <row r="72" spans="1:6" ht="80.25" hidden="1" customHeight="1" x14ac:dyDescent="0.25">
      <c r="A72" s="203"/>
      <c r="B72" s="139"/>
      <c r="C72" s="104" t="str">
        <f>IFERROR(IF(MATCH("NO CUMPLE",C67:C70,0)&gt;0,"NO CUMPLE"),"CUMPLE")</f>
        <v>CUMPLE</v>
      </c>
      <c r="D72" s="104" t="str">
        <f t="shared" ref="D72:F72" si="1">IFERROR(IF(MATCH("NO CUMPLE",D67:D70,0)&gt;0,"NO CUMPLE"),"CUMPLE")</f>
        <v>CUMPLE</v>
      </c>
      <c r="E72" s="104" t="str">
        <f t="shared" si="1"/>
        <v>CUMPLE</v>
      </c>
      <c r="F72" s="104" t="str">
        <f t="shared" si="1"/>
        <v>CUMPLE</v>
      </c>
    </row>
    <row r="73" spans="1:6" ht="68.25" hidden="1" customHeight="1" x14ac:dyDescent="0.25">
      <c r="A73" s="215"/>
      <c r="B73" s="109"/>
      <c r="C73" s="104"/>
      <c r="D73" s="82"/>
      <c r="E73" s="611" t="str">
        <f>IFERROR(IF(MATCH("NO CUMPLE",C72:F72,0)&gt;0,"NO CUMPLE"),"CUMPLE")</f>
        <v>CUMPLE</v>
      </c>
      <c r="F73" s="612"/>
    </row>
    <row r="74" spans="1:6" ht="37.5" customHeight="1" x14ac:dyDescent="0.25">
      <c r="A74" s="598" t="s">
        <v>357</v>
      </c>
      <c r="B74" s="599"/>
      <c r="C74" s="599"/>
      <c r="D74" s="599"/>
      <c r="E74" s="599"/>
      <c r="F74" s="600"/>
    </row>
    <row r="75" spans="1:6" ht="45" customHeight="1" x14ac:dyDescent="0.25">
      <c r="A75" s="601" t="s">
        <v>403</v>
      </c>
      <c r="B75" s="602"/>
      <c r="C75" s="204" t="s">
        <v>404</v>
      </c>
      <c r="D75" s="204" t="s">
        <v>405</v>
      </c>
      <c r="E75" s="204" t="s">
        <v>406</v>
      </c>
      <c r="F75" s="205" t="s">
        <v>407</v>
      </c>
    </row>
    <row r="76" spans="1:6" ht="129.75" customHeight="1" x14ac:dyDescent="0.25">
      <c r="A76" s="586" t="s">
        <v>415</v>
      </c>
      <c r="B76" s="587"/>
      <c r="C76" s="104"/>
      <c r="D76" s="104"/>
      <c r="E76" s="104"/>
      <c r="F76" s="212"/>
    </row>
    <row r="77" spans="1:6" ht="63.75" customHeight="1" x14ac:dyDescent="0.25">
      <c r="A77" s="586" t="s">
        <v>359</v>
      </c>
      <c r="B77" s="587"/>
      <c r="C77" s="104"/>
      <c r="D77" s="104"/>
      <c r="E77" s="104"/>
      <c r="F77" s="212"/>
    </row>
    <row r="78" spans="1:6" ht="48.75" customHeight="1" x14ac:dyDescent="0.25">
      <c r="A78" s="586" t="s">
        <v>360</v>
      </c>
      <c r="B78" s="587"/>
      <c r="C78" s="104"/>
      <c r="D78" s="104"/>
      <c r="E78" s="104"/>
      <c r="F78" s="212"/>
    </row>
    <row r="79" spans="1:6" ht="79.5" customHeight="1" x14ac:dyDescent="0.25">
      <c r="A79" s="586" t="s">
        <v>361</v>
      </c>
      <c r="B79" s="587"/>
      <c r="C79" s="104"/>
      <c r="D79" s="104"/>
      <c r="E79" s="104"/>
      <c r="F79" s="212"/>
    </row>
    <row r="80" spans="1:6" ht="145.5" customHeight="1" x14ac:dyDescent="0.25">
      <c r="A80" s="586" t="s">
        <v>416</v>
      </c>
      <c r="B80" s="587"/>
      <c r="C80" s="104"/>
      <c r="D80" s="104"/>
      <c r="E80" s="104"/>
      <c r="F80" s="212"/>
    </row>
    <row r="81" spans="1:6" ht="87" customHeight="1" x14ac:dyDescent="0.25">
      <c r="A81" s="586" t="s">
        <v>363</v>
      </c>
      <c r="B81" s="587"/>
      <c r="C81" s="104"/>
      <c r="D81" s="104"/>
      <c r="E81" s="104"/>
      <c r="F81" s="212"/>
    </row>
    <row r="82" spans="1:6" ht="59.25" customHeight="1" x14ac:dyDescent="0.25">
      <c r="A82" s="586" t="s">
        <v>364</v>
      </c>
      <c r="B82" s="587"/>
      <c r="C82" s="104"/>
      <c r="D82" s="104"/>
      <c r="E82" s="104"/>
      <c r="F82" s="212"/>
    </row>
    <row r="83" spans="1:6" ht="55.5" customHeight="1" x14ac:dyDescent="0.25">
      <c r="A83" s="586" t="s">
        <v>417</v>
      </c>
      <c r="B83" s="587"/>
      <c r="C83" s="104"/>
      <c r="D83" s="104"/>
      <c r="E83" s="104"/>
      <c r="F83" s="212"/>
    </row>
    <row r="84" spans="1:6" ht="282.75" customHeight="1" x14ac:dyDescent="0.25">
      <c r="A84" s="586" t="s">
        <v>366</v>
      </c>
      <c r="B84" s="587"/>
      <c r="C84" s="104"/>
      <c r="D84" s="104"/>
      <c r="E84" s="104"/>
      <c r="F84" s="212"/>
    </row>
    <row r="85" spans="1:6" ht="131.25" customHeight="1" x14ac:dyDescent="0.25">
      <c r="A85" s="586" t="s">
        <v>367</v>
      </c>
      <c r="B85" s="587"/>
      <c r="C85" s="104"/>
      <c r="D85" s="104"/>
      <c r="E85" s="104"/>
      <c r="F85" s="212"/>
    </row>
    <row r="86" spans="1:6" ht="139.5" customHeight="1" x14ac:dyDescent="0.25">
      <c r="A86" s="586" t="s">
        <v>418</v>
      </c>
      <c r="B86" s="587"/>
      <c r="C86" s="196"/>
      <c r="D86" s="196"/>
      <c r="E86" s="196"/>
      <c r="F86" s="202"/>
    </row>
    <row r="87" spans="1:6" ht="38.25" customHeight="1" x14ac:dyDescent="0.25">
      <c r="A87" s="603" t="s">
        <v>409</v>
      </c>
      <c r="B87" s="428"/>
      <c r="C87" s="104"/>
      <c r="D87" s="45"/>
      <c r="E87" s="216"/>
      <c r="F87" s="217"/>
    </row>
    <row r="88" spans="1:6" ht="38.25" hidden="1" customHeight="1" x14ac:dyDescent="0.25">
      <c r="A88" s="203"/>
      <c r="B88" s="139"/>
      <c r="C88" s="104" t="str">
        <f>IFERROR(IF(MATCH("NO CUMPLE",C76:C86,0)&gt;0,"NO CUMPLE"),"CUMPLE")</f>
        <v>CUMPLE</v>
      </c>
      <c r="D88" s="104" t="str">
        <f t="shared" ref="D88:F88" si="2">IFERROR(IF(MATCH("NO CUMPLE",D76:D86,0)&gt;0,"NO CUMPLE"),"CUMPLE")</f>
        <v>CUMPLE</v>
      </c>
      <c r="E88" s="104" t="str">
        <f t="shared" si="2"/>
        <v>CUMPLE</v>
      </c>
      <c r="F88" s="104" t="str">
        <f t="shared" si="2"/>
        <v>CUMPLE</v>
      </c>
    </row>
    <row r="89" spans="1:6" ht="38.25" hidden="1" customHeight="1" x14ac:dyDescent="0.25">
      <c r="A89" s="203"/>
      <c r="B89" s="139"/>
      <c r="C89" s="196"/>
      <c r="D89" s="206"/>
      <c r="E89" s="646" t="str">
        <f>IFERROR(IF(MATCH("NO CUMPLE",C88:F88,0)&gt;0,"NO CUMPLE"),"CUMPLE")</f>
        <v>CUMPLE</v>
      </c>
      <c r="F89" s="647"/>
    </row>
    <row r="90" spans="1:6" ht="45" customHeight="1" x14ac:dyDescent="0.25">
      <c r="A90" s="595" t="s">
        <v>369</v>
      </c>
      <c r="B90" s="596"/>
      <c r="C90" s="596"/>
      <c r="D90" s="596"/>
      <c r="E90" s="596"/>
      <c r="F90" s="597"/>
    </row>
    <row r="91" spans="1:6" ht="45" customHeight="1" x14ac:dyDescent="0.25">
      <c r="A91" s="635" t="s">
        <v>370</v>
      </c>
      <c r="B91" s="636"/>
      <c r="C91" s="144" t="s">
        <v>371</v>
      </c>
      <c r="D91" s="145">
        <f>IF(C14="NO",F12*10%,F23*10%)</f>
        <v>72476102.900000006</v>
      </c>
      <c r="E91" s="124" t="s">
        <v>372</v>
      </c>
      <c r="F91" s="207">
        <f>EDATE(E7,3)</f>
        <v>46223</v>
      </c>
    </row>
    <row r="92" spans="1:6" ht="62.25" customHeight="1" x14ac:dyDescent="0.25">
      <c r="A92" s="635" t="s">
        <v>373</v>
      </c>
      <c r="B92" s="636"/>
      <c r="C92" s="124" t="s">
        <v>374</v>
      </c>
      <c r="D92" s="124" t="s">
        <v>375</v>
      </c>
      <c r="E92" s="125" t="s">
        <v>376</v>
      </c>
      <c r="F92" s="208" t="s">
        <v>377</v>
      </c>
    </row>
    <row r="93" spans="1:6" ht="45" customHeight="1" x14ac:dyDescent="0.25">
      <c r="A93" s="637"/>
      <c r="B93" s="638"/>
      <c r="C93" s="147"/>
      <c r="D93" s="169"/>
      <c r="E93" s="171"/>
      <c r="F93" s="182"/>
    </row>
    <row r="94" spans="1:6" ht="39" hidden="1" customHeight="1" outlineLevel="1" x14ac:dyDescent="0.25">
      <c r="A94" s="637"/>
      <c r="B94" s="638"/>
      <c r="C94" s="163"/>
      <c r="D94" s="172"/>
      <c r="E94" s="175"/>
      <c r="F94" s="182"/>
    </row>
    <row r="95" spans="1:6" ht="45" hidden="1" customHeight="1" outlineLevel="1" x14ac:dyDescent="0.25">
      <c r="A95" s="637"/>
      <c r="B95" s="638"/>
      <c r="C95" s="163"/>
      <c r="D95" s="172"/>
      <c r="E95" s="175"/>
      <c r="F95" s="182"/>
    </row>
    <row r="96" spans="1:6" ht="24" hidden="1" customHeight="1" collapsed="1" x14ac:dyDescent="0.25">
      <c r="A96" s="639"/>
      <c r="B96" s="640"/>
      <c r="C96" s="165"/>
      <c r="D96" s="168">
        <f>SUM(D93:D95)</f>
        <v>0</v>
      </c>
      <c r="E96" s="166"/>
      <c r="F96" s="209"/>
    </row>
    <row r="97" spans="1:13" ht="33.75" customHeight="1" x14ac:dyDescent="0.25">
      <c r="A97" s="644" t="s">
        <v>338</v>
      </c>
      <c r="B97" s="645"/>
      <c r="C97" s="210" t="s">
        <v>21</v>
      </c>
      <c r="D97" s="211" t="s">
        <v>22</v>
      </c>
      <c r="E97" s="633" t="s">
        <v>23</v>
      </c>
      <c r="F97" s="634"/>
    </row>
    <row r="98" spans="1:13" ht="77.25" customHeight="1" x14ac:dyDescent="0.25">
      <c r="A98" s="586" t="s">
        <v>419</v>
      </c>
      <c r="B98" s="587"/>
      <c r="C98" s="104"/>
      <c r="D98" s="111"/>
      <c r="E98" s="659"/>
      <c r="F98" s="660"/>
    </row>
    <row r="99" spans="1:13" ht="36" customHeight="1" x14ac:dyDescent="0.25">
      <c r="A99" s="586" t="s">
        <v>379</v>
      </c>
      <c r="B99" s="587"/>
      <c r="C99" s="661"/>
      <c r="D99" s="662"/>
      <c r="E99" s="662"/>
      <c r="F99" s="663"/>
    </row>
    <row r="100" spans="1:13" ht="36" customHeight="1" x14ac:dyDescent="0.25">
      <c r="A100" s="595" t="s">
        <v>63</v>
      </c>
      <c r="B100" s="596"/>
      <c r="C100" s="596"/>
      <c r="D100" s="596"/>
      <c r="E100" s="596"/>
      <c r="F100" s="597"/>
      <c r="M100">
        <f>+C106</f>
        <v>0</v>
      </c>
    </row>
    <row r="101" spans="1:13" ht="33" customHeight="1" x14ac:dyDescent="0.25">
      <c r="A101" s="623" t="s">
        <v>381</v>
      </c>
      <c r="B101" s="624"/>
      <c r="C101" s="653"/>
      <c r="D101" s="654" t="s">
        <v>65</v>
      </c>
      <c r="E101" s="655"/>
      <c r="F101" s="656"/>
    </row>
    <row r="102" spans="1:13" x14ac:dyDescent="0.25">
      <c r="A102" s="623"/>
      <c r="B102" s="624"/>
      <c r="C102" s="653"/>
      <c r="D102" s="626"/>
      <c r="E102" s="627"/>
      <c r="F102" s="628"/>
    </row>
    <row r="103" spans="1:13" x14ac:dyDescent="0.25">
      <c r="A103" s="623"/>
      <c r="B103" s="624"/>
      <c r="C103" s="653"/>
      <c r="D103" s="626"/>
      <c r="E103" s="627"/>
      <c r="F103" s="628"/>
    </row>
    <row r="104" spans="1:13" x14ac:dyDescent="0.25">
      <c r="A104" s="623"/>
      <c r="B104" s="624"/>
      <c r="C104" s="653"/>
      <c r="D104" s="626"/>
      <c r="E104" s="627"/>
      <c r="F104" s="628"/>
    </row>
    <row r="105" spans="1:13" x14ac:dyDescent="0.25">
      <c r="A105" s="623"/>
      <c r="B105" s="624"/>
      <c r="C105" s="653"/>
      <c r="D105" s="626"/>
      <c r="E105" s="627"/>
      <c r="F105" s="628"/>
    </row>
    <row r="106" spans="1:13" ht="31.5" customHeight="1" x14ac:dyDescent="0.25">
      <c r="A106" s="625" t="s">
        <v>66</v>
      </c>
      <c r="B106" s="450"/>
      <c r="C106" s="450"/>
      <c r="D106" s="450"/>
      <c r="E106" s="450"/>
      <c r="F106" s="225" t="str">
        <f>IF(AND(OR(C101="NO CUMPLE",C98="NO CUMPLE", E89="NO CUMPLE",E73="NO CUMPLE",E63="NO CUMPLE", E54="NO CUMPLE",E49="NO CUMPLE",E39="NO CUMPLE",)),"NO HABILITADA","HABILITADA")</f>
        <v>HABILITADA</v>
      </c>
    </row>
    <row r="107" spans="1:13" ht="30.75" customHeight="1" x14ac:dyDescent="0.25">
      <c r="A107" s="651" t="s">
        <v>382</v>
      </c>
      <c r="B107" s="629"/>
      <c r="C107" s="629" t="s">
        <v>383</v>
      </c>
      <c r="D107" s="629"/>
      <c r="E107" s="629" t="s">
        <v>288</v>
      </c>
      <c r="F107" s="630"/>
    </row>
    <row r="108" spans="1:13" ht="27.75" customHeight="1" x14ac:dyDescent="0.25">
      <c r="A108" s="658"/>
      <c r="B108" s="552"/>
      <c r="C108" s="552"/>
      <c r="D108" s="552"/>
      <c r="E108" s="552"/>
      <c r="F108" s="553"/>
    </row>
    <row r="109" spans="1:13" ht="22.5" customHeight="1" x14ac:dyDescent="0.25">
      <c r="A109" s="652" t="s">
        <v>244</v>
      </c>
      <c r="B109" s="648"/>
      <c r="C109" s="648" t="s">
        <v>246</v>
      </c>
      <c r="D109" s="648"/>
      <c r="E109" s="649" t="s">
        <v>170</v>
      </c>
      <c r="F109" s="650"/>
    </row>
    <row r="110" spans="1:13" ht="42.75" customHeight="1" thickBot="1" x14ac:dyDescent="0.3">
      <c r="A110" s="643" t="s">
        <v>384</v>
      </c>
      <c r="B110" s="643"/>
      <c r="C110" s="643" t="s">
        <v>384</v>
      </c>
      <c r="D110" s="643"/>
      <c r="E110" s="643" t="str">
        <f>VLOOKUP(E109,Hoja1!L1:M8,2,0)</f>
        <v>Coordinadora  Grupo de Convenios y Contratos</v>
      </c>
      <c r="F110" s="657"/>
    </row>
    <row r="111" spans="1:13" ht="13.8" thickTop="1" x14ac:dyDescent="0.25">
      <c r="B111" s="547"/>
      <c r="C111" s="547"/>
      <c r="D111" s="547"/>
      <c r="E111" s="547"/>
      <c r="F111" s="547"/>
    </row>
    <row r="112" spans="1:13" x14ac:dyDescent="0.25">
      <c r="B112" s="9"/>
      <c r="C112" s="10"/>
      <c r="D112" s="10"/>
      <c r="E112" s="17"/>
      <c r="F112" s="17"/>
    </row>
    <row r="113" spans="2:6" x14ac:dyDescent="0.25">
      <c r="B113" s="9"/>
      <c r="C113" s="10"/>
      <c r="D113" s="10"/>
      <c r="E113" s="17"/>
      <c r="F113" s="17"/>
    </row>
    <row r="114" spans="2:6" x14ac:dyDescent="0.25">
      <c r="B114" s="9"/>
      <c r="C114" s="10"/>
      <c r="D114" s="10"/>
      <c r="E114" s="17"/>
      <c r="F114" s="17"/>
    </row>
    <row r="115" spans="2:6" x14ac:dyDescent="0.25">
      <c r="B115" s="11"/>
      <c r="C115" s="30"/>
    </row>
    <row r="116" spans="2:6" x14ac:dyDescent="0.25">
      <c r="B116" s="12"/>
      <c r="C116" s="12"/>
    </row>
    <row r="117" spans="2:6" x14ac:dyDescent="0.25">
      <c r="B117" s="89"/>
      <c r="C117" s="89"/>
    </row>
    <row r="118" spans="2:6" x14ac:dyDescent="0.25">
      <c r="B118" s="13"/>
      <c r="C118" s="13"/>
    </row>
  </sheetData>
  <sheetProtection formatCells="0" formatColumns="0" formatRows="0" insertRows="0"/>
  <protectedRanges>
    <protectedRange sqref="C34:C39 C52:C54 C58:C65 D52:F52 D67:F70 D76:F86 C97:C98 C57:F57 C43:C49 D58:F63 D72:F72 C67:C90 D88:F88" name="Rango1"/>
    <protectedRange sqref="D34:D39 D53:D54 D97:D98 D64:D65 D71 D87 D73:D75 D89:D90" name="Rango1_1"/>
    <protectedRange sqref="C99" name="Rango1_2"/>
    <protectedRange sqref="D99" name="Rango1_1_1"/>
    <protectedRange sqref="C91:C96" name="Rango1_5"/>
    <protectedRange sqref="D91 D93:D96" name="Rango1_1_4"/>
  </protectedRanges>
  <mergeCells count="140">
    <mergeCell ref="A82:B82"/>
    <mergeCell ref="A34:B34"/>
    <mergeCell ref="A35:B35"/>
    <mergeCell ref="A36:B36"/>
    <mergeCell ref="A37:B37"/>
    <mergeCell ref="A38:B38"/>
    <mergeCell ref="A40:F40"/>
    <mergeCell ref="A90:F90"/>
    <mergeCell ref="A83:B83"/>
    <mergeCell ref="A44:B44"/>
    <mergeCell ref="A45:B45"/>
    <mergeCell ref="E43:F43"/>
    <mergeCell ref="E44:F44"/>
    <mergeCell ref="E45:F45"/>
    <mergeCell ref="A43:B43"/>
    <mergeCell ref="E73:F73"/>
    <mergeCell ref="A67:B67"/>
    <mergeCell ref="A78:B78"/>
    <mergeCell ref="A79:B79"/>
    <mergeCell ref="A80:B80"/>
    <mergeCell ref="A81:B81"/>
    <mergeCell ref="A68:B68"/>
    <mergeCell ref="A69:B69"/>
    <mergeCell ref="A70:B70"/>
    <mergeCell ref="C110:D110"/>
    <mergeCell ref="A84:B84"/>
    <mergeCell ref="A85:B85"/>
    <mergeCell ref="A86:B86"/>
    <mergeCell ref="A97:B97"/>
    <mergeCell ref="A87:B87"/>
    <mergeCell ref="E89:F89"/>
    <mergeCell ref="C109:D109"/>
    <mergeCell ref="E109:F109"/>
    <mergeCell ref="A107:B107"/>
    <mergeCell ref="A109:B109"/>
    <mergeCell ref="A110:B110"/>
    <mergeCell ref="A98:B98"/>
    <mergeCell ref="C101:C105"/>
    <mergeCell ref="D101:F101"/>
    <mergeCell ref="D102:F102"/>
    <mergeCell ref="D103:F103"/>
    <mergeCell ref="D104:F104"/>
    <mergeCell ref="E110:F110"/>
    <mergeCell ref="A108:B108"/>
    <mergeCell ref="C108:D108"/>
    <mergeCell ref="E98:F98"/>
    <mergeCell ref="C99:F99"/>
    <mergeCell ref="A99:B99"/>
    <mergeCell ref="A100:F100"/>
    <mergeCell ref="A101:B105"/>
    <mergeCell ref="A106:E106"/>
    <mergeCell ref="D105:F105"/>
    <mergeCell ref="C107:D107"/>
    <mergeCell ref="E107:F107"/>
    <mergeCell ref="E54:F54"/>
    <mergeCell ref="E46:F46"/>
    <mergeCell ref="E47:F47"/>
    <mergeCell ref="A46:B46"/>
    <mergeCell ref="A47:B47"/>
    <mergeCell ref="E97:F97"/>
    <mergeCell ref="A91:B91"/>
    <mergeCell ref="A92:B92"/>
    <mergeCell ref="A93:B93"/>
    <mergeCell ref="A94:B94"/>
    <mergeCell ref="A95:B95"/>
    <mergeCell ref="A96:B96"/>
    <mergeCell ref="A57:B57"/>
    <mergeCell ref="A58:B58"/>
    <mergeCell ref="A59:B59"/>
    <mergeCell ref="A60:B60"/>
    <mergeCell ref="A61:B61"/>
    <mergeCell ref="E63:F63"/>
    <mergeCell ref="C1:E5"/>
    <mergeCell ref="A64:F64"/>
    <mergeCell ref="A65:F65"/>
    <mergeCell ref="A66:B66"/>
    <mergeCell ref="A51:B51"/>
    <mergeCell ref="A55:F55"/>
    <mergeCell ref="A53:B53"/>
    <mergeCell ref="A52:B52"/>
    <mergeCell ref="E48:F48"/>
    <mergeCell ref="A50:F50"/>
    <mergeCell ref="A48:B48"/>
    <mergeCell ref="A56:B56"/>
    <mergeCell ref="E34:F34"/>
    <mergeCell ref="E35:F35"/>
    <mergeCell ref="E36:F36"/>
    <mergeCell ref="E37:F37"/>
    <mergeCell ref="A41:F41"/>
    <mergeCell ref="A42:B42"/>
    <mergeCell ref="E38:F38"/>
    <mergeCell ref="E39:F39"/>
    <mergeCell ref="A33:B33"/>
    <mergeCell ref="E33:F33"/>
    <mergeCell ref="E42:F42"/>
    <mergeCell ref="E49:F49"/>
    <mergeCell ref="C23:D23"/>
    <mergeCell ref="A12:B12"/>
    <mergeCell ref="A13:B13"/>
    <mergeCell ref="A14:B14"/>
    <mergeCell ref="A77:B77"/>
    <mergeCell ref="A15:B15"/>
    <mergeCell ref="A16:B16"/>
    <mergeCell ref="A17:B17"/>
    <mergeCell ref="A18:B18"/>
    <mergeCell ref="A19:B19"/>
    <mergeCell ref="A22:B22"/>
    <mergeCell ref="A23:B23"/>
    <mergeCell ref="C22:D22"/>
    <mergeCell ref="A24:F24"/>
    <mergeCell ref="A31:F31"/>
    <mergeCell ref="A32:F32"/>
    <mergeCell ref="A74:F74"/>
    <mergeCell ref="A75:B75"/>
    <mergeCell ref="A71:B71"/>
    <mergeCell ref="A76:B76"/>
    <mergeCell ref="B111:F111"/>
    <mergeCell ref="D20:E20"/>
    <mergeCell ref="A20:B21"/>
    <mergeCell ref="D21:E21"/>
    <mergeCell ref="E108:F108"/>
    <mergeCell ref="F1:F5"/>
    <mergeCell ref="C7:D7"/>
    <mergeCell ref="E7:F7"/>
    <mergeCell ref="C8:D8"/>
    <mergeCell ref="E8:F8"/>
    <mergeCell ref="E9:F9"/>
    <mergeCell ref="C11:F11"/>
    <mergeCell ref="A1:B5"/>
    <mergeCell ref="A7:B7"/>
    <mergeCell ref="A8:B8"/>
    <mergeCell ref="A11:B11"/>
    <mergeCell ref="A10:E10"/>
    <mergeCell ref="A9:D9"/>
    <mergeCell ref="C12:D12"/>
    <mergeCell ref="D13:F13"/>
    <mergeCell ref="C14:D14"/>
    <mergeCell ref="E15:F15"/>
    <mergeCell ref="C16:D16"/>
    <mergeCell ref="C18:F18"/>
  </mergeCells>
  <conditionalFormatting sqref="A106:A108 B111:B114">
    <cfRule type="containsText" dxfId="211" priority="46" stopIfTrue="1" operator="containsText" text="NO CUMPLE">
      <formula>NOT(ISERROR(SEARCH("NO CUMPLE",A106)))</formula>
    </cfRule>
  </conditionalFormatting>
  <conditionalFormatting sqref="C13">
    <cfRule type="beginsWith" dxfId="210" priority="3" operator="beginsWith" text="SELE">
      <formula>LEFT(C13,LEN("SELE"))="SELE"</formula>
    </cfRule>
    <cfRule type="beginsWith" dxfId="209" priority="4" operator="beginsWith" text="SELE">
      <formula>LEFT(C13,LEN("SELE"))="SELE"</formula>
    </cfRule>
  </conditionalFormatting>
  <conditionalFormatting sqref="C34:C39 C52:C54 C57:F62 C63:E63 D67:F70 C67:C73 D72:F72 C76:F86 C101:C105">
    <cfRule type="beginsWith" dxfId="208" priority="44" operator="beginsWith" text="NO CUMPLE">
      <formula>LEFT(C34,LEN("NO CUMPLE"))="NO CUMPLE"</formula>
    </cfRule>
  </conditionalFormatting>
  <conditionalFormatting sqref="C43:C49">
    <cfRule type="beginsWith" dxfId="207" priority="26" operator="beginsWith" text="NO CUMPLE">
      <formula>LEFT(C43,LEN("NO CUMPLE"))="NO CUMPLE"</formula>
    </cfRule>
  </conditionalFormatting>
  <conditionalFormatting sqref="C98:C99">
    <cfRule type="beginsWith" dxfId="206" priority="37" operator="beginsWith" text="NO CUMPLE">
      <formula>LEFT(C98,LEN("NO CUMPLE"))="NO CUMPLE"</formula>
    </cfRule>
  </conditionalFormatting>
  <conditionalFormatting sqref="C14:D14">
    <cfRule type="containsText" dxfId="205" priority="20" operator="containsText" text="SELECCIONE">
      <formula>NOT(ISERROR(SEARCH("SELECCIONE",C14)))</formula>
    </cfRule>
  </conditionalFormatting>
  <conditionalFormatting sqref="C52:F52">
    <cfRule type="beginsWith" dxfId="204" priority="27" operator="beginsWith" text="NO CUMPLE">
      <formula>LEFT(C52,LEN("NO CUMPLE"))="NO CUMPLE"</formula>
    </cfRule>
  </conditionalFormatting>
  <conditionalFormatting sqref="C88:F88">
    <cfRule type="beginsWith" dxfId="203" priority="1" operator="beginsWith" text="NO CUMPLE">
      <formula>LEFT(C88,LEN("NO CUMPLE"))="NO CUMPLE"</formula>
    </cfRule>
  </conditionalFormatting>
  <conditionalFormatting sqref="C112:F114">
    <cfRule type="containsText" dxfId="202" priority="45" stopIfTrue="1" operator="containsText" text="NO HABILITADO">
      <formula>NOT(ISERROR(SEARCH("NO HABILITADO",C112)))</formula>
    </cfRule>
  </conditionalFormatting>
  <conditionalFormatting sqref="D93:D95">
    <cfRule type="expression" dxfId="201" priority="10">
      <formula>$D$96&lt;$D$91</formula>
    </cfRule>
    <cfRule type="expression" dxfId="200" priority="11">
      <formula>$D$96&gt;=$D$91</formula>
    </cfRule>
  </conditionalFormatting>
  <conditionalFormatting sqref="E107:E108">
    <cfRule type="beginsWith" dxfId="199" priority="43" stopIfTrue="1" operator="beginsWith" text="HABILITADA">
      <formula>LEFT(E107,LEN("HABILITADA"))="HABILITADA"</formula>
    </cfRule>
  </conditionalFormatting>
  <conditionalFormatting sqref="F10">
    <cfRule type="containsText" dxfId="198" priority="21" operator="containsText" text="SELECCIONE">
      <formula>NOT(ISERROR(SEARCH("SELECCIONE",F10)))</formula>
    </cfRule>
  </conditionalFormatting>
  <conditionalFormatting sqref="F14">
    <cfRule type="containsText" dxfId="197" priority="2" operator="containsText" text="SELECCIONE">
      <formula>NOT(ISERROR(SEARCH("SELECCIONE",F14)))</formula>
    </cfRule>
  </conditionalFormatting>
  <conditionalFormatting sqref="F93:F96">
    <cfRule type="cellIs" dxfId="196" priority="18" operator="greaterThanOrEqual">
      <formula>$F$91</formula>
    </cfRule>
    <cfRule type="cellIs" dxfId="195" priority="19" stopIfTrue="1" operator="lessThan">
      <formula>$F$91</formula>
    </cfRule>
  </conditionalFormatting>
  <conditionalFormatting sqref="F106">
    <cfRule type="beginsWith" dxfId="194" priority="6" operator="beginsWith" text="HABILITADA">
      <formula>LEFT(F106,LEN("HABILITADA"))="HABILITADA"</formula>
    </cfRule>
    <cfRule type="beginsWith" dxfId="193" priority="7" operator="beginsWith" text="NO">
      <formula>LEFT(F106,LEN("NO"))="NO"</formula>
    </cfRule>
    <cfRule type="beginsWith" dxfId="192" priority="8" stopIfTrue="1" operator="beginsWith" text="HABILITADA">
      <formula>LEFT(F106,LEN("HABILITADA"))="HABILITADA"</formula>
    </cfRule>
  </conditionalFormatting>
  <conditionalFormatting sqref="G25">
    <cfRule type="containsText" dxfId="191" priority="34" operator="containsText" text="REVISE">
      <formula>NOT(ISERROR(SEARCH("REVISE",G25)))</formula>
    </cfRule>
  </conditionalFormatting>
  <conditionalFormatting sqref="G28">
    <cfRule type="beginsWith" dxfId="190" priority="36" operator="beginsWith" text="revise">
      <formula>LEFT(G28,LEN("revise"))="revise"</formula>
    </cfRule>
  </conditionalFormatting>
  <conditionalFormatting sqref="G30">
    <cfRule type="beginsWith" dxfId="189" priority="35" stopIfTrue="1" operator="beginsWith" text="REVISE">
      <formula>LEFT(G30,LEN("REVISE"))="REVISE"</formula>
    </cfRule>
  </conditionalFormatting>
  <dataValidations xWindow="722" yWindow="388" count="14">
    <dataValidation allowBlank="1" showInputMessage="1" showErrorMessage="1" prompt="Especifique con detalle lo que se requiere que el proponente subsane" sqref="F34:F37 E34:E39" xr:uid="{996B02A0-41C2-4759-A24D-E9BEDD137DA4}"/>
    <dataValidation type="list" allowBlank="1" showInputMessage="1" showErrorMessage="1" sqref="C101:C102 C98 C34:C39 C52:F52 C43:C49 C57:F60" xr:uid="{19337FB6-814B-4137-A46A-0A5AE22718B2}">
      <formula1>"CUMPLE, NO CUMPLE, NO APLICA"</formula1>
    </dataValidation>
    <dataValidation type="list" allowBlank="1" showInputMessage="1" showErrorMessage="1" sqref="WVI983124:WVI983135 WBQ983124:WBQ983135 VRU983124:VRU983135 VHY983124:VHY983135 UYC983124:UYC983135 UOG983124:UOG983135 UEK983124:UEK983135 TUO983124:TUO983135 TKS983124:TKS983135 TAW983124:TAW983135 SRA983124:SRA983135 SHE983124:SHE983135 RXI983124:RXI983135 RNM983124:RNM983135 RDQ983124:RDQ983135 QTU983124:QTU983135 QJY983124:QJY983135 QAC983124:QAC983135 PQG983124:PQG983135 PGK983124:PGK983135 OWO983124:OWO983135 OMS983124:OMS983135 OCW983124:OCW983135 NTA983124:NTA983135 NJE983124:NJE983135 MZI983124:MZI983135 MPM983124:MPM983135 MFQ983124:MFQ983135 LVU983124:LVU983135 LLY983124:LLY983135 LCC983124:LCC983135 KSG983124:KSG983135 KIK983124:KIK983135 JYO983124:JYO983135 JOS983124:JOS983135 JEW983124:JEW983135 IVA983124:IVA983135 ILE983124:ILE983135 IBI983124:IBI983135 HRM983124:HRM983135 HHQ983124:HHQ983135 GXU983124:GXU983135 GNY983124:GNY983135 GEC983124:GEC983135 FUG983124:FUG983135 FKK983124:FKK983135 FAO983124:FAO983135 EQS983124:EQS983135 EGW983124:EGW983135 DXA983124:DXA983135 DNE983124:DNE983135 DDI983124:DDI983135 CTM983124:CTM983135 CJQ983124:CJQ983135 BZU983124:BZU983135 BPY983124:BPY983135 BGC983124:BGC983135 AWG983124:AWG983135 AMK983124:AMK983135 ACO983124:ACO983135 SS983124:SS983135 IW983124:IW983135 C983130:C983141 WVI917588:WVI917599 WLM917588:WLM917599 WBQ917588:WBQ917599 VRU917588:VRU917599 VHY917588:VHY917599 UYC917588:UYC917599 UOG917588:UOG917599 UEK917588:UEK917599 TUO917588:TUO917599 TKS917588:TKS917599 TAW917588:TAW917599 SRA917588:SRA917599 SHE917588:SHE917599 RXI917588:RXI917599 RNM917588:RNM917599 RDQ917588:RDQ917599 QTU917588:QTU917599 QJY917588:QJY917599 QAC917588:QAC917599 PQG917588:PQG917599 PGK917588:PGK917599 OWO917588:OWO917599 OMS917588:OMS917599 OCW917588:OCW917599 NTA917588:NTA917599 NJE917588:NJE917599 MZI917588:MZI917599 MPM917588:MPM917599 MFQ917588:MFQ917599 LVU917588:LVU917599 LLY917588:LLY917599 LCC917588:LCC917599 KSG917588:KSG917599 KIK917588:KIK917599 JYO917588:JYO917599 JOS917588:JOS917599 JEW917588:JEW917599 IVA917588:IVA917599 ILE917588:ILE917599 IBI917588:IBI917599 HRM917588:HRM917599 HHQ917588:HHQ917599 GXU917588:GXU917599 GNY917588:GNY917599 GEC917588:GEC917599 FUG917588:FUG917599 FKK917588:FKK917599 FAO917588:FAO917599 EQS917588:EQS917599 EGW917588:EGW917599 DXA917588:DXA917599 DNE917588:DNE917599 DDI917588:DDI917599 CTM917588:CTM917599 CJQ917588:CJQ917599 BZU917588:BZU917599 BPY917588:BPY917599 BGC917588:BGC917599 AWG917588:AWG917599 AMK917588:AMK917599 ACO917588:ACO917599 SS917588:SS917599 IW917588:IW917599 C917594:C917605 WVI852052:WVI852063 WLM852052:WLM852063 WBQ852052:WBQ852063 VRU852052:VRU852063 VHY852052:VHY852063 UYC852052:UYC852063 UOG852052:UOG852063 UEK852052:UEK852063 TUO852052:TUO852063 TKS852052:TKS852063 TAW852052:TAW852063 SRA852052:SRA852063 SHE852052:SHE852063 RXI852052:RXI852063 RNM852052:RNM852063 RDQ852052:RDQ852063 QTU852052:QTU852063 QJY852052:QJY852063 QAC852052:QAC852063 PQG852052:PQG852063 PGK852052:PGK852063 OWO852052:OWO852063 OMS852052:OMS852063 OCW852052:OCW852063 NTA852052:NTA852063 NJE852052:NJE852063 MZI852052:MZI852063 MPM852052:MPM852063 MFQ852052:MFQ852063 LVU852052:LVU852063 LLY852052:LLY852063 LCC852052:LCC852063 KSG852052:KSG852063 KIK852052:KIK852063 JYO852052:JYO852063 JOS852052:JOS852063 JEW852052:JEW852063 IVA852052:IVA852063 ILE852052:ILE852063 IBI852052:IBI852063 HRM852052:HRM852063 HHQ852052:HHQ852063 GXU852052:GXU852063 GNY852052:GNY852063 GEC852052:GEC852063 FUG852052:FUG852063 FKK852052:FKK852063 FAO852052:FAO852063 EQS852052:EQS852063 EGW852052:EGW852063 DXA852052:DXA852063 DNE852052:DNE852063 DDI852052:DDI852063 CTM852052:CTM852063 CJQ852052:CJQ852063 BZU852052:BZU852063 BPY852052:BPY852063 BGC852052:BGC852063 AWG852052:AWG852063 AMK852052:AMK852063 ACO852052:ACO852063 SS852052:SS852063 IW852052:IW852063 C852058:C852069 WVI786516:WVI786527 WLM786516:WLM786527 WBQ786516:WBQ786527 VRU786516:VRU786527 VHY786516:VHY786527 UYC786516:UYC786527 UOG786516:UOG786527 UEK786516:UEK786527 TUO786516:TUO786527 TKS786516:TKS786527 TAW786516:TAW786527 SRA786516:SRA786527 SHE786516:SHE786527 RXI786516:RXI786527 RNM786516:RNM786527 RDQ786516:RDQ786527 QTU786516:QTU786527 QJY786516:QJY786527 QAC786516:QAC786527 PQG786516:PQG786527 PGK786516:PGK786527 OWO786516:OWO786527 OMS786516:OMS786527 OCW786516:OCW786527 NTA786516:NTA786527 NJE786516:NJE786527 MZI786516:MZI786527 MPM786516:MPM786527 MFQ786516:MFQ786527 LVU786516:LVU786527 LLY786516:LLY786527 LCC786516:LCC786527 KSG786516:KSG786527 KIK786516:KIK786527 JYO786516:JYO786527 JOS786516:JOS786527 JEW786516:JEW786527 IVA786516:IVA786527 ILE786516:ILE786527 IBI786516:IBI786527 HRM786516:HRM786527 HHQ786516:HHQ786527 GXU786516:GXU786527 GNY786516:GNY786527 GEC786516:GEC786527 FUG786516:FUG786527 FKK786516:FKK786527 FAO786516:FAO786527 EQS786516:EQS786527 EGW786516:EGW786527 DXA786516:DXA786527 DNE786516:DNE786527 DDI786516:DDI786527 CTM786516:CTM786527 CJQ786516:CJQ786527 BZU786516:BZU786527 BPY786516:BPY786527 BGC786516:BGC786527 AWG786516:AWG786527 AMK786516:AMK786527 ACO786516:ACO786527 SS786516:SS786527 IW786516:IW786527 C786522:C786533 WVI720980:WVI720991 WLM720980:WLM720991 WBQ720980:WBQ720991 VRU720980:VRU720991 VHY720980:VHY720991 UYC720980:UYC720991 UOG720980:UOG720991 UEK720980:UEK720991 TUO720980:TUO720991 TKS720980:TKS720991 TAW720980:TAW720991 SRA720980:SRA720991 SHE720980:SHE720991 RXI720980:RXI720991 RNM720980:RNM720991 RDQ720980:RDQ720991 QTU720980:QTU720991 QJY720980:QJY720991 QAC720980:QAC720991 PQG720980:PQG720991 PGK720980:PGK720991 OWO720980:OWO720991 OMS720980:OMS720991 OCW720980:OCW720991 NTA720980:NTA720991 NJE720980:NJE720991 MZI720980:MZI720991 MPM720980:MPM720991 MFQ720980:MFQ720991 LVU720980:LVU720991 LLY720980:LLY720991 LCC720980:LCC720991 KSG720980:KSG720991 KIK720980:KIK720991 JYO720980:JYO720991 JOS720980:JOS720991 JEW720980:JEW720991 IVA720980:IVA720991 ILE720980:ILE720991 IBI720980:IBI720991 HRM720980:HRM720991 HHQ720980:HHQ720991 GXU720980:GXU720991 GNY720980:GNY720991 GEC720980:GEC720991 FUG720980:FUG720991 FKK720980:FKK720991 FAO720980:FAO720991 EQS720980:EQS720991 EGW720980:EGW720991 DXA720980:DXA720991 DNE720980:DNE720991 DDI720980:DDI720991 CTM720980:CTM720991 CJQ720980:CJQ720991 BZU720980:BZU720991 BPY720980:BPY720991 BGC720980:BGC720991 AWG720980:AWG720991 AMK720980:AMK720991 ACO720980:ACO720991 SS720980:SS720991 IW720980:IW720991 C720986:C720997 WVI655444:WVI655455 WLM655444:WLM655455 WBQ655444:WBQ655455 VRU655444:VRU655455 VHY655444:VHY655455 UYC655444:UYC655455 UOG655444:UOG655455 UEK655444:UEK655455 TUO655444:TUO655455 TKS655444:TKS655455 TAW655444:TAW655455 SRA655444:SRA655455 SHE655444:SHE655455 RXI655444:RXI655455 RNM655444:RNM655455 RDQ655444:RDQ655455 QTU655444:QTU655455 QJY655444:QJY655455 QAC655444:QAC655455 PQG655444:PQG655455 PGK655444:PGK655455 OWO655444:OWO655455 OMS655444:OMS655455 OCW655444:OCW655455 NTA655444:NTA655455 NJE655444:NJE655455 MZI655444:MZI655455 MPM655444:MPM655455 MFQ655444:MFQ655455 LVU655444:LVU655455 LLY655444:LLY655455 LCC655444:LCC655455 KSG655444:KSG655455 KIK655444:KIK655455 JYO655444:JYO655455 JOS655444:JOS655455 JEW655444:JEW655455 IVA655444:IVA655455 ILE655444:ILE655455 IBI655444:IBI655455 HRM655444:HRM655455 HHQ655444:HHQ655455 GXU655444:GXU655455 GNY655444:GNY655455 GEC655444:GEC655455 FUG655444:FUG655455 FKK655444:FKK655455 FAO655444:FAO655455 EQS655444:EQS655455 EGW655444:EGW655455 DXA655444:DXA655455 DNE655444:DNE655455 DDI655444:DDI655455 CTM655444:CTM655455 CJQ655444:CJQ655455 BZU655444:BZU655455 BPY655444:BPY655455 BGC655444:BGC655455 AWG655444:AWG655455 AMK655444:AMK655455 ACO655444:ACO655455 SS655444:SS655455 IW655444:IW655455 C655450:C655461 WVI589908:WVI589919 WLM589908:WLM589919 WBQ589908:WBQ589919 VRU589908:VRU589919 VHY589908:VHY589919 UYC589908:UYC589919 UOG589908:UOG589919 UEK589908:UEK589919 TUO589908:TUO589919 TKS589908:TKS589919 TAW589908:TAW589919 SRA589908:SRA589919 SHE589908:SHE589919 RXI589908:RXI589919 RNM589908:RNM589919 RDQ589908:RDQ589919 QTU589908:QTU589919 QJY589908:QJY589919 QAC589908:QAC589919 PQG589908:PQG589919 PGK589908:PGK589919 OWO589908:OWO589919 OMS589908:OMS589919 OCW589908:OCW589919 NTA589908:NTA589919 NJE589908:NJE589919 MZI589908:MZI589919 MPM589908:MPM589919 MFQ589908:MFQ589919 LVU589908:LVU589919 LLY589908:LLY589919 LCC589908:LCC589919 KSG589908:KSG589919 KIK589908:KIK589919 JYO589908:JYO589919 JOS589908:JOS589919 JEW589908:JEW589919 IVA589908:IVA589919 ILE589908:ILE589919 IBI589908:IBI589919 HRM589908:HRM589919 HHQ589908:HHQ589919 GXU589908:GXU589919 GNY589908:GNY589919 GEC589908:GEC589919 FUG589908:FUG589919 FKK589908:FKK589919 FAO589908:FAO589919 EQS589908:EQS589919 EGW589908:EGW589919 DXA589908:DXA589919 DNE589908:DNE589919 DDI589908:DDI589919 CTM589908:CTM589919 CJQ589908:CJQ589919 BZU589908:BZU589919 BPY589908:BPY589919 BGC589908:BGC589919 AWG589908:AWG589919 AMK589908:AMK589919 ACO589908:ACO589919 SS589908:SS589919 IW589908:IW589919 C589914:C589925 WVI524372:WVI524383 WLM524372:WLM524383 WBQ524372:WBQ524383 VRU524372:VRU524383 VHY524372:VHY524383 UYC524372:UYC524383 UOG524372:UOG524383 UEK524372:UEK524383 TUO524372:TUO524383 TKS524372:TKS524383 TAW524372:TAW524383 SRA524372:SRA524383 SHE524372:SHE524383 RXI524372:RXI524383 RNM524372:RNM524383 RDQ524372:RDQ524383 QTU524372:QTU524383 QJY524372:QJY524383 QAC524372:QAC524383 PQG524372:PQG524383 PGK524372:PGK524383 OWO524372:OWO524383 OMS524372:OMS524383 OCW524372:OCW524383 NTA524372:NTA524383 NJE524372:NJE524383 MZI524372:MZI524383 MPM524372:MPM524383 MFQ524372:MFQ524383 LVU524372:LVU524383 LLY524372:LLY524383 LCC524372:LCC524383 KSG524372:KSG524383 KIK524372:KIK524383 JYO524372:JYO524383 JOS524372:JOS524383 JEW524372:JEW524383 IVA524372:IVA524383 ILE524372:ILE524383 IBI524372:IBI524383 HRM524372:HRM524383 HHQ524372:HHQ524383 GXU524372:GXU524383 GNY524372:GNY524383 GEC524372:GEC524383 FUG524372:FUG524383 FKK524372:FKK524383 FAO524372:FAO524383 EQS524372:EQS524383 EGW524372:EGW524383 DXA524372:DXA524383 DNE524372:DNE524383 DDI524372:DDI524383 CTM524372:CTM524383 CJQ524372:CJQ524383 BZU524372:BZU524383 BPY524372:BPY524383 BGC524372:BGC524383 AWG524372:AWG524383 AMK524372:AMK524383 ACO524372:ACO524383 SS524372:SS524383 IW524372:IW524383 C524378:C524389 WVI458836:WVI458847 WLM458836:WLM458847 WBQ458836:WBQ458847 VRU458836:VRU458847 VHY458836:VHY458847 UYC458836:UYC458847 UOG458836:UOG458847 UEK458836:UEK458847 TUO458836:TUO458847 TKS458836:TKS458847 TAW458836:TAW458847 SRA458836:SRA458847 SHE458836:SHE458847 RXI458836:RXI458847 RNM458836:RNM458847 RDQ458836:RDQ458847 QTU458836:QTU458847 QJY458836:QJY458847 QAC458836:QAC458847 PQG458836:PQG458847 PGK458836:PGK458847 OWO458836:OWO458847 OMS458836:OMS458847 OCW458836:OCW458847 NTA458836:NTA458847 NJE458836:NJE458847 MZI458836:MZI458847 MPM458836:MPM458847 MFQ458836:MFQ458847 LVU458836:LVU458847 LLY458836:LLY458847 LCC458836:LCC458847 KSG458836:KSG458847 KIK458836:KIK458847 JYO458836:JYO458847 JOS458836:JOS458847 JEW458836:JEW458847 IVA458836:IVA458847 ILE458836:ILE458847 IBI458836:IBI458847 HRM458836:HRM458847 HHQ458836:HHQ458847 GXU458836:GXU458847 GNY458836:GNY458847 GEC458836:GEC458847 FUG458836:FUG458847 FKK458836:FKK458847 FAO458836:FAO458847 EQS458836:EQS458847 EGW458836:EGW458847 DXA458836:DXA458847 DNE458836:DNE458847 DDI458836:DDI458847 CTM458836:CTM458847 CJQ458836:CJQ458847 BZU458836:BZU458847 BPY458836:BPY458847 BGC458836:BGC458847 AWG458836:AWG458847 AMK458836:AMK458847 ACO458836:ACO458847 SS458836:SS458847 IW458836:IW458847 C458842:C458853 WVI393300:WVI393311 WLM393300:WLM393311 WBQ393300:WBQ393311 VRU393300:VRU393311 VHY393300:VHY393311 UYC393300:UYC393311 UOG393300:UOG393311 UEK393300:UEK393311 TUO393300:TUO393311 TKS393300:TKS393311 TAW393300:TAW393311 SRA393300:SRA393311 SHE393300:SHE393311 RXI393300:RXI393311 RNM393300:RNM393311 RDQ393300:RDQ393311 QTU393300:QTU393311 QJY393300:QJY393311 QAC393300:QAC393311 PQG393300:PQG393311 PGK393300:PGK393311 OWO393300:OWO393311 OMS393300:OMS393311 OCW393300:OCW393311 NTA393300:NTA393311 NJE393300:NJE393311 MZI393300:MZI393311 MPM393300:MPM393311 MFQ393300:MFQ393311 LVU393300:LVU393311 LLY393300:LLY393311 LCC393300:LCC393311 KSG393300:KSG393311 KIK393300:KIK393311 JYO393300:JYO393311 JOS393300:JOS393311 JEW393300:JEW393311 IVA393300:IVA393311 ILE393300:ILE393311 IBI393300:IBI393311 HRM393300:HRM393311 HHQ393300:HHQ393311 GXU393300:GXU393311 GNY393300:GNY393311 GEC393300:GEC393311 FUG393300:FUG393311 FKK393300:FKK393311 FAO393300:FAO393311 EQS393300:EQS393311 EGW393300:EGW393311 DXA393300:DXA393311 DNE393300:DNE393311 DDI393300:DDI393311 CTM393300:CTM393311 CJQ393300:CJQ393311 BZU393300:BZU393311 BPY393300:BPY393311 BGC393300:BGC393311 AWG393300:AWG393311 AMK393300:AMK393311 ACO393300:ACO393311 SS393300:SS393311 IW393300:IW393311 C393306:C393317 WVI327764:WVI327775 WLM327764:WLM327775 WBQ327764:WBQ327775 VRU327764:VRU327775 VHY327764:VHY327775 UYC327764:UYC327775 UOG327764:UOG327775 UEK327764:UEK327775 TUO327764:TUO327775 TKS327764:TKS327775 TAW327764:TAW327775 SRA327764:SRA327775 SHE327764:SHE327775 RXI327764:RXI327775 RNM327764:RNM327775 RDQ327764:RDQ327775 QTU327764:QTU327775 QJY327764:QJY327775 QAC327764:QAC327775 PQG327764:PQG327775 PGK327764:PGK327775 OWO327764:OWO327775 OMS327764:OMS327775 OCW327764:OCW327775 NTA327764:NTA327775 NJE327764:NJE327775 MZI327764:MZI327775 MPM327764:MPM327775 MFQ327764:MFQ327775 LVU327764:LVU327775 LLY327764:LLY327775 LCC327764:LCC327775 KSG327764:KSG327775 KIK327764:KIK327775 JYO327764:JYO327775 JOS327764:JOS327775 JEW327764:JEW327775 IVA327764:IVA327775 ILE327764:ILE327775 IBI327764:IBI327775 HRM327764:HRM327775 HHQ327764:HHQ327775 GXU327764:GXU327775 GNY327764:GNY327775 GEC327764:GEC327775 FUG327764:FUG327775 FKK327764:FKK327775 FAO327764:FAO327775 EQS327764:EQS327775 EGW327764:EGW327775 DXA327764:DXA327775 DNE327764:DNE327775 DDI327764:DDI327775 CTM327764:CTM327775 CJQ327764:CJQ327775 BZU327764:BZU327775 BPY327764:BPY327775 BGC327764:BGC327775 AWG327764:AWG327775 AMK327764:AMK327775 ACO327764:ACO327775 SS327764:SS327775 IW327764:IW327775 C327770:C327781 WVI262228:WVI262239 WLM262228:WLM262239 WBQ262228:WBQ262239 VRU262228:VRU262239 VHY262228:VHY262239 UYC262228:UYC262239 UOG262228:UOG262239 UEK262228:UEK262239 TUO262228:TUO262239 TKS262228:TKS262239 TAW262228:TAW262239 SRA262228:SRA262239 SHE262228:SHE262239 RXI262228:RXI262239 RNM262228:RNM262239 RDQ262228:RDQ262239 QTU262228:QTU262239 QJY262228:QJY262239 QAC262228:QAC262239 PQG262228:PQG262239 PGK262228:PGK262239 OWO262228:OWO262239 OMS262228:OMS262239 OCW262228:OCW262239 NTA262228:NTA262239 NJE262228:NJE262239 MZI262228:MZI262239 MPM262228:MPM262239 MFQ262228:MFQ262239 LVU262228:LVU262239 LLY262228:LLY262239 LCC262228:LCC262239 KSG262228:KSG262239 KIK262228:KIK262239 JYO262228:JYO262239 JOS262228:JOS262239 JEW262228:JEW262239 IVA262228:IVA262239 ILE262228:ILE262239 IBI262228:IBI262239 HRM262228:HRM262239 HHQ262228:HHQ262239 GXU262228:GXU262239 GNY262228:GNY262239 GEC262228:GEC262239 FUG262228:FUG262239 FKK262228:FKK262239 FAO262228:FAO262239 EQS262228:EQS262239 EGW262228:EGW262239 DXA262228:DXA262239 DNE262228:DNE262239 DDI262228:DDI262239 CTM262228:CTM262239 CJQ262228:CJQ262239 BZU262228:BZU262239 BPY262228:BPY262239 BGC262228:BGC262239 AWG262228:AWG262239 AMK262228:AMK262239 ACO262228:ACO262239 SS262228:SS262239 IW262228:IW262239 C262234:C262245 WVI196692:WVI196703 WLM196692:WLM196703 WBQ196692:WBQ196703 VRU196692:VRU196703 VHY196692:VHY196703 UYC196692:UYC196703 UOG196692:UOG196703 UEK196692:UEK196703 TUO196692:TUO196703 TKS196692:TKS196703 TAW196692:TAW196703 SRA196692:SRA196703 SHE196692:SHE196703 RXI196692:RXI196703 RNM196692:RNM196703 RDQ196692:RDQ196703 QTU196692:QTU196703 QJY196692:QJY196703 QAC196692:QAC196703 PQG196692:PQG196703 PGK196692:PGK196703 OWO196692:OWO196703 OMS196692:OMS196703 OCW196692:OCW196703 NTA196692:NTA196703 NJE196692:NJE196703 MZI196692:MZI196703 MPM196692:MPM196703 MFQ196692:MFQ196703 LVU196692:LVU196703 LLY196692:LLY196703 LCC196692:LCC196703 KSG196692:KSG196703 KIK196692:KIK196703 JYO196692:JYO196703 JOS196692:JOS196703 JEW196692:JEW196703 IVA196692:IVA196703 ILE196692:ILE196703 IBI196692:IBI196703 HRM196692:HRM196703 HHQ196692:HHQ196703 GXU196692:GXU196703 GNY196692:GNY196703 GEC196692:GEC196703 FUG196692:FUG196703 FKK196692:FKK196703 FAO196692:FAO196703 EQS196692:EQS196703 EGW196692:EGW196703 DXA196692:DXA196703 DNE196692:DNE196703 DDI196692:DDI196703 CTM196692:CTM196703 CJQ196692:CJQ196703 BZU196692:BZU196703 BPY196692:BPY196703 BGC196692:BGC196703 AWG196692:AWG196703 AMK196692:AMK196703 ACO196692:ACO196703 SS196692:SS196703 IW196692:IW196703 C196698:C196709 WVI131156:WVI131167 WLM131156:WLM131167 WBQ131156:WBQ131167 VRU131156:VRU131167 VHY131156:VHY131167 UYC131156:UYC131167 UOG131156:UOG131167 UEK131156:UEK131167 TUO131156:TUO131167 TKS131156:TKS131167 TAW131156:TAW131167 SRA131156:SRA131167 SHE131156:SHE131167 RXI131156:RXI131167 RNM131156:RNM131167 RDQ131156:RDQ131167 QTU131156:QTU131167 QJY131156:QJY131167 QAC131156:QAC131167 PQG131156:PQG131167 PGK131156:PGK131167 OWO131156:OWO131167 OMS131156:OMS131167 OCW131156:OCW131167 NTA131156:NTA131167 NJE131156:NJE131167 MZI131156:MZI131167 MPM131156:MPM131167 MFQ131156:MFQ131167 LVU131156:LVU131167 LLY131156:LLY131167 LCC131156:LCC131167 KSG131156:KSG131167 KIK131156:KIK131167 JYO131156:JYO131167 JOS131156:JOS131167 JEW131156:JEW131167 IVA131156:IVA131167 ILE131156:ILE131167 IBI131156:IBI131167 HRM131156:HRM131167 HHQ131156:HHQ131167 GXU131156:GXU131167 GNY131156:GNY131167 GEC131156:GEC131167 FUG131156:FUG131167 FKK131156:FKK131167 FAO131156:FAO131167 EQS131156:EQS131167 EGW131156:EGW131167 DXA131156:DXA131167 DNE131156:DNE131167 DDI131156:DDI131167 CTM131156:CTM131167 CJQ131156:CJQ131167 BZU131156:BZU131167 BPY131156:BPY131167 BGC131156:BGC131167 AWG131156:AWG131167 AMK131156:AMK131167 ACO131156:ACO131167 SS131156:SS131167 IW131156:IW131167 C131162:C131173 WVI65620:WVI65631 WLM65620:WLM65631 WBQ65620:WBQ65631 VRU65620:VRU65631 VHY65620:VHY65631 UYC65620:UYC65631 UOG65620:UOG65631 UEK65620:UEK65631 TUO65620:TUO65631 TKS65620:TKS65631 TAW65620:TAW65631 SRA65620:SRA65631 SHE65620:SHE65631 RXI65620:RXI65631 RNM65620:RNM65631 RDQ65620:RDQ65631 QTU65620:QTU65631 QJY65620:QJY65631 QAC65620:QAC65631 PQG65620:PQG65631 PGK65620:PGK65631 OWO65620:OWO65631 OMS65620:OMS65631 OCW65620:OCW65631 NTA65620:NTA65631 NJE65620:NJE65631 MZI65620:MZI65631 MPM65620:MPM65631 MFQ65620:MFQ65631 LVU65620:LVU65631 LLY65620:LLY65631 LCC65620:LCC65631 KSG65620:KSG65631 KIK65620:KIK65631 JYO65620:JYO65631 JOS65620:JOS65631 JEW65620:JEW65631 IVA65620:IVA65631 ILE65620:ILE65631 IBI65620:IBI65631 HRM65620:HRM65631 HHQ65620:HHQ65631 GXU65620:GXU65631 GNY65620:GNY65631 GEC65620:GEC65631 FUG65620:FUG65631 FKK65620:FKK65631 FAO65620:FAO65631 EQS65620:EQS65631 EGW65620:EGW65631 DXA65620:DXA65631 DNE65620:DNE65631 DDI65620:DDI65631 CTM65620:CTM65631 CJQ65620:CJQ65631 BZU65620:BZU65631 BPY65620:BPY65631 BGC65620:BGC65631 AWG65620:AWG65631 AMK65620:AMK65631 ACO65620:ACO65631 SS65620:SS65631 IW65620:IW65631 C65626:C65637 WLM983124:WLM983135 IW31:IW51 WVI31:WVI51 WLM31:WLM51 WBQ31:WBQ51 VRU31:VRU51 VHY31:VHY51 UYC31:UYC51 UOG31:UOG51 UEK31:UEK51 TUO31:TUO51 TKS31:TKS51 TAW31:TAW51 SRA31:SRA51 SHE31:SHE51 RXI31:RXI51 RNM31:RNM51 RDQ31:RDQ51 QTU31:QTU51 QJY31:QJY51 QAC31:QAC51 PQG31:PQG51 PGK31:PGK51 OWO31:OWO51 OMS31:OMS51 OCW31:OCW51 NTA31:NTA51 NJE31:NJE51 MZI31:MZI51 MPM31:MPM51 MFQ31:MFQ51 LVU31:LVU51 LLY31:LLY51 LCC31:LCC51 KSG31:KSG51 KIK31:KIK51 JYO31:JYO51 JOS31:JOS51 JEW31:JEW51 IVA31:IVA51 ILE31:ILE51 IBI31:IBI51 HRM31:HRM51 HHQ31:HHQ51 GXU31:GXU51 GNY31:GNY51 GEC31:GEC51 FUG31:FUG51 FKK31:FKK51 FAO31:FAO51 EQS31:EQS51 EGW31:EGW51 DXA31:DXA51 DNE31:DNE51 DDI31:DDI51 CTM31:CTM51 CJQ31:CJQ51 BZU31:BZU51 BPY31:BPY51 BGC31:BGC51 AWG31:AWG51 AMK31:AMK51 ACO31:ACO51 SS31:SS51" xr:uid="{C1C352A3-099E-4630-AC6E-7752D54151E8}">
      <formula1>#REF!</formula1>
    </dataValidation>
    <dataValidation type="list" allowBlank="1" showInputMessage="1" showErrorMessage="1" sqref="C14:D14 C13" xr:uid="{0D22F8F9-9F2D-44A1-816A-1C111056C89C}">
      <formula1>"SELECCIONE,SI,NO"</formula1>
    </dataValidation>
    <dataValidation allowBlank="1" showInputMessage="1" showErrorMessage="1" promptTitle="NOTA" prompt="Ingrese NO APLICA SI NO HAY LOTES , EN CASO CONTRARIO INDIQUE LOS NÚMEROS DE LOS LOTES A LOS QUE PRESENTA OFERTA SEPARADOS CON COMA" sqref="C23" xr:uid="{8C81A4E2-B722-4D0A-9452-BA70153EAD77}"/>
    <dataValidation type="list" allowBlank="1" showInputMessage="1" showErrorMessage="1" sqref="F10" xr:uid="{9E56AFE9-3F19-4D1E-B387-3E9CC811A2E1}">
      <formula1>"SELECCIONE,PRELIMINAR, DEFINITIVO"</formula1>
    </dataValidation>
    <dataValidation type="list" allowBlank="1" showInputMessage="1" showErrorMessage="1" sqref="C12" xr:uid="{DA24F851-3FA5-4210-8E2E-857EE77C33F6}">
      <formula1>"LICITACIÓN PÚBLICA (OBRA), CONCURSO DE MÉRITOS ABIERTO (INTERVENTORÍA DE OBRA)"</formula1>
    </dataValidation>
    <dataValidation type="list" allowBlank="1" showInputMessage="1" showErrorMessage="1" sqref="F16" xr:uid="{64F4AFEB-1469-462F-AAFA-9D3ACE0FE3D6}">
      <formula1>"NACIONAL, EXTRANJERO CON SUCURSAL, EXTRANJERO SIN SUCURSAL"</formula1>
    </dataValidation>
    <dataValidation allowBlank="1" showInputMessage="1" showErrorMessage="1" promptTitle="NOTA" prompt="Digite nombre de archivo y folio donde se encuentra la información" sqref="D34" xr:uid="{C3434DB7-935A-4509-A6F3-169858E67680}"/>
    <dataValidation type="list" allowBlank="1" showInputMessage="1" showErrorMessage="1" promptTitle="NOTA" prompt="SOLO DILIGENCIE SI EL INTEGRANTE ES PERSONA NATURAL. DE LO CONTRARIO SELECCIONE NO APLICA" sqref="C67:F70" xr:uid="{B5BA205A-0D2D-458D-AE7E-88ADD572E6A4}">
      <formula1>"CUMPLE, NO CUMPLE, NO APLICA"</formula1>
    </dataValidation>
    <dataValidation type="list" allowBlank="1" showInputMessage="1" showErrorMessage="1" promptTitle="NOTA" prompt="SOLO DILIGENCIE SI EL INTEGRANTE ES PERSONA JURÍDICA DE LO CONTRARIO SELECCIONE NO APLICA" sqref="C76:F86" xr:uid="{EB4F9EFD-0DBD-4365-B10C-DC11EEB84E8C}">
      <formula1>"CUMPLE, NO CUMPLE, NO APLICA"</formula1>
    </dataValidation>
    <dataValidation allowBlank="1" showInputMessage="1" showErrorMessage="1" promptTitle="VERIFIQUE" prompt="REVISE QUE HAYA LLENADO EL CAMPO C14" sqref="D91" xr:uid="{D5B79082-48FD-46A7-B3C4-53E19EFD3B3F}"/>
    <dataValidation allowBlank="1" showInputMessage="1" showErrorMessage="1" prompt="INCLUYA AQUI EL VALOR DEL PTO DEL LOTE AL QUE SE PRESENTA O LA SUMATORIA DE LOS PTOS DE LOS DOS LOTES O LA SUMATORIA DE LOS PRESUPUESTOS DE LOS LOTES DE MAYOR VALOR A LOS QUE SE PRESENTA EL PROPONENTE SI SE PRESENTA A 3 O MÁS LOTES" sqref="F23" xr:uid="{D71F0988-BAD8-4C3F-9CF7-1973435ED64C}"/>
    <dataValidation type="list" allowBlank="1" showInputMessage="1" showErrorMessage="1" sqref="C21 F21 D21:E21" xr:uid="{DD87109A-3EB2-42C9-A3C8-74A1B252C6E3}">
      <formula1>"SI,NO"</formula1>
    </dataValidation>
  </dataValidations>
  <printOptions horizontalCentered="1"/>
  <pageMargins left="0.70866141732283472" right="0.70866141732283472" top="0.74803149606299213" bottom="0.74803149606299213" header="0.31496062992125984" footer="0.31496062992125984"/>
  <pageSetup paperSize="9" scale="53" fitToHeight="0" orientation="portrait" r:id="rId1"/>
  <headerFooter>
    <oddHeader>&amp;Rpágina  &amp;P de &amp;N</oddHeader>
    <oddFooter>&amp;R&amp;P</oddFooter>
  </headerFooter>
  <rowBreaks count="2" manualBreakCount="2">
    <brk id="39" max="5" man="1"/>
    <brk id="83" max="5" man="1"/>
  </rowBreaks>
  <drawing r:id="rId2"/>
  <extLst>
    <ext xmlns:x14="http://schemas.microsoft.com/office/spreadsheetml/2009/9/main" uri="{CCE6A557-97BC-4b89-ADB6-D9C93CAAB3DF}">
      <x14:dataValidations xmlns:xm="http://schemas.microsoft.com/office/excel/2006/main" xWindow="722" yWindow="388" count="7">
        <x14:dataValidation type="list" allowBlank="1" showInputMessage="1" showErrorMessage="1" xr:uid="{2752EF3A-2A48-40B7-9C66-82D7012E4B69}">
          <x14:formula1>
            <xm:f>Hoja1!$L$1:$L$8</xm:f>
          </x14:formula1>
          <xm:sqref>E109:F109</xm:sqref>
        </x14:dataValidation>
        <x14:dataValidation type="list" allowBlank="1" showInputMessage="1" showErrorMessage="1" xr:uid="{34168B98-F30C-4D97-B13F-39EC1B61038F}">
          <x14:formula1>
            <xm:f>Hoja1!$C$2:$C$4</xm:f>
          </x14:formula1>
          <xm:sqref>C26:C29</xm:sqref>
        </x14:dataValidation>
        <x14:dataValidation type="list" allowBlank="1" showInputMessage="1" showErrorMessage="1" xr:uid="{ACBBF87F-257D-4C98-A239-910E36A68701}">
          <x14:formula1>
            <xm:f>'Hoja de Registro'!$A$8:$A$71</xm:f>
          </x14:formula1>
          <xm:sqref>D15</xm:sqref>
        </x14:dataValidation>
        <x14:dataValidation type="list" allowBlank="1" showInputMessage="1" showErrorMessage="1" xr:uid="{A0556FC7-EEDD-43B9-B2CD-6F3822A6A34F}">
          <x14:formula1>
            <xm:f>'hoja de datos'!$O$2:$O$5</xm:f>
          </x14:formula1>
          <xm:sqref>D17 D19</xm:sqref>
        </x14:dataValidation>
        <x14:dataValidation type="list" allowBlank="1" showInputMessage="1" showErrorMessage="1" xr:uid="{28656420-4D5C-4D9F-BCBB-29DA0F8FC4BC}">
          <x14:formula1>
            <xm:f>'hoja de datos'!$H$2:$H$28</xm:f>
          </x14:formula1>
          <xm:sqref>A93:B95</xm:sqref>
        </x14:dataValidation>
        <x14:dataValidation type="list" allowBlank="1" showInputMessage="1" showErrorMessage="1" xr:uid="{7D5B9C20-FC82-4902-BED0-7AA44D4B862C}">
          <x14:formula1>
            <xm:f>'hoja de datos'!$F$2:$F$29</xm:f>
          </x14:formula1>
          <xm:sqref>D102:F105</xm:sqref>
        </x14:dataValidation>
        <x14:dataValidation type="list" allowBlank="1" showInputMessage="1" showErrorMessage="1" xr:uid="{167F4307-8F86-4D9E-853A-6FD14E85EE47}">
          <x14:formula1>
            <xm:f>'hoja de datos'!$L$2:$L$13</xm:f>
          </x14:formula1>
          <xm:sqref>A109:D109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597AF0-9C88-4802-836C-4DC05259DE83}">
  <sheetPr>
    <tabColor rgb="FF00B0F0"/>
    <pageSetUpPr fitToPage="1"/>
  </sheetPr>
  <dimension ref="A1:P85"/>
  <sheetViews>
    <sheetView view="pageBreakPreview" topLeftCell="A12" zoomScaleNormal="100" zoomScaleSheetLayoutView="100" workbookViewId="0">
      <selection activeCell="B75" sqref="B75:C75"/>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VLOOKUP('P9'!C15,'Hoja de Registro'!A8:G86,7,0)</f>
        <v>0</v>
      </c>
      <c r="P14" s="121"/>
    </row>
    <row r="15" spans="1:16" ht="43.5" customHeight="1" x14ac:dyDescent="0.25">
      <c r="A15" s="150" t="s">
        <v>324</v>
      </c>
      <c r="B15" s="174" t="s">
        <v>277</v>
      </c>
      <c r="C15" s="118">
        <v>9</v>
      </c>
      <c r="D15" s="408" t="str">
        <f>VLOOKUP($C$15,'Hoja de Registro'!$A$8:$B$90,2)</f>
        <v>CONSTRUCCIONES E INVERSIONES ESTELAR SAS</v>
      </c>
      <c r="E15" s="408"/>
    </row>
    <row r="16" spans="1:16" ht="36" customHeight="1" x14ac:dyDescent="0.25">
      <c r="A16" s="151" t="s">
        <v>325</v>
      </c>
      <c r="B16" s="400" t="str">
        <f>VLOOKUP(C15,'Hoja de Registro'!$A$8:$C$90,3)</f>
        <v>JURIDICO</v>
      </c>
      <c r="C16" s="401"/>
      <c r="D16" s="162" t="s">
        <v>326</v>
      </c>
      <c r="E16" s="152" t="s">
        <v>386</v>
      </c>
    </row>
    <row r="17" spans="1:16" ht="27.75" customHeight="1" x14ac:dyDescent="0.25">
      <c r="A17" s="151" t="s">
        <v>327</v>
      </c>
      <c r="B17" s="151" t="s">
        <v>328</v>
      </c>
      <c r="C17" s="153"/>
      <c r="D17" s="151" t="s">
        <v>329</v>
      </c>
      <c r="E17" s="153" t="s">
        <v>420</v>
      </c>
    </row>
    <row r="18" spans="1:16" ht="32.25" customHeight="1" x14ac:dyDescent="0.25">
      <c r="A18" s="151" t="s">
        <v>330</v>
      </c>
      <c r="B18" s="398" t="s">
        <v>122</v>
      </c>
      <c r="C18" s="409"/>
      <c r="D18" s="409"/>
      <c r="E18" s="399"/>
    </row>
    <row r="19" spans="1:16" ht="32.25" customHeight="1" x14ac:dyDescent="0.25">
      <c r="A19" s="151" t="s">
        <v>327</v>
      </c>
      <c r="B19" s="151" t="s">
        <v>328</v>
      </c>
      <c r="C19" s="153" t="s">
        <v>151</v>
      </c>
      <c r="D19" s="151" t="s">
        <v>329</v>
      </c>
      <c r="E19" s="355">
        <v>40441590</v>
      </c>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t="s">
        <v>121</v>
      </c>
      <c r="C22" s="399"/>
      <c r="D22" s="151" t="s">
        <v>334</v>
      </c>
      <c r="E22" s="357">
        <v>46132.034722222219</v>
      </c>
    </row>
    <row r="23" spans="1:16" ht="57" customHeight="1" x14ac:dyDescent="0.25">
      <c r="A23" s="151" t="s">
        <v>335</v>
      </c>
      <c r="B23" s="400" t="s">
        <v>31</v>
      </c>
      <c r="C23" s="401"/>
      <c r="D23" s="151" t="s">
        <v>336</v>
      </c>
      <c r="E23" s="356" t="s">
        <v>31</v>
      </c>
    </row>
    <row r="24" spans="1:16" ht="33" customHeight="1" x14ac:dyDescent="0.25">
      <c r="A24" s="403" t="s">
        <v>337</v>
      </c>
      <c r="B24" s="404"/>
      <c r="C24" s="404"/>
      <c r="D24" s="404"/>
      <c r="E24" s="404"/>
      <c r="F24" s="405"/>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t="s">
        <v>25</v>
      </c>
      <c r="C27" s="157" t="s">
        <v>421</v>
      </c>
      <c r="D27" s="394" t="s">
        <v>422</v>
      </c>
      <c r="E27" s="395"/>
    </row>
    <row r="28" spans="1:16" ht="131.25" customHeight="1" x14ac:dyDescent="0.25">
      <c r="A28" s="142" t="s">
        <v>341</v>
      </c>
      <c r="B28" s="120" t="s">
        <v>25</v>
      </c>
      <c r="C28" s="157" t="s">
        <v>421</v>
      </c>
      <c r="D28" s="394" t="s">
        <v>423</v>
      </c>
      <c r="E28" s="395"/>
      <c r="H28" s="123"/>
      <c r="K28" s="112" t="s">
        <v>36</v>
      </c>
    </row>
    <row r="29" spans="1:16" ht="96" customHeight="1" x14ac:dyDescent="0.25">
      <c r="A29" s="142" t="s">
        <v>342</v>
      </c>
      <c r="B29" s="120" t="s">
        <v>31</v>
      </c>
      <c r="C29" s="158"/>
      <c r="D29" s="396"/>
      <c r="E29" s="396"/>
      <c r="H29" s="123"/>
      <c r="K29" s="112" t="s">
        <v>29</v>
      </c>
    </row>
    <row r="30" spans="1:16" ht="80.25" customHeight="1" x14ac:dyDescent="0.25">
      <c r="A30" s="142" t="s">
        <v>343</v>
      </c>
      <c r="B30" s="120" t="s">
        <v>25</v>
      </c>
      <c r="C30" s="158"/>
      <c r="D30" s="397" t="s">
        <v>424</v>
      </c>
      <c r="E30" s="397"/>
      <c r="H30" s="123"/>
    </row>
    <row r="31" spans="1:16" ht="36" customHeight="1" x14ac:dyDescent="0.25">
      <c r="A31" s="142" t="s">
        <v>344</v>
      </c>
      <c r="B31" s="120" t="s">
        <v>31</v>
      </c>
      <c r="C31" s="158"/>
      <c r="D31" s="397"/>
      <c r="E31" s="397"/>
    </row>
    <row r="32" spans="1:16" ht="31.5" customHeight="1" x14ac:dyDescent="0.25">
      <c r="A32" s="373" t="s">
        <v>345</v>
      </c>
      <c r="B32" s="373"/>
      <c r="C32" s="373"/>
      <c r="D32" s="373"/>
      <c r="E32" s="373"/>
    </row>
    <row r="33" spans="1:5" ht="114" customHeight="1" x14ac:dyDescent="0.25">
      <c r="A33" s="142" t="s">
        <v>346</v>
      </c>
      <c r="B33" s="120" t="s">
        <v>25</v>
      </c>
      <c r="C33" s="158" t="s">
        <v>425</v>
      </c>
      <c r="D33" s="396" t="s">
        <v>426</v>
      </c>
      <c r="E33" s="396"/>
    </row>
    <row r="34" spans="1:5" ht="25.5" customHeight="1" x14ac:dyDescent="0.25">
      <c r="A34" s="393" t="s">
        <v>60</v>
      </c>
      <c r="B34" s="393"/>
      <c r="C34" s="393"/>
      <c r="D34" s="393"/>
      <c r="E34" s="393"/>
    </row>
    <row r="35" spans="1:5" ht="129" customHeight="1" x14ac:dyDescent="0.25">
      <c r="A35" s="142" t="s">
        <v>347</v>
      </c>
      <c r="B35" s="120" t="s">
        <v>25</v>
      </c>
      <c r="C35" s="157" t="s">
        <v>427</v>
      </c>
      <c r="D35" s="374" t="s">
        <v>428</v>
      </c>
      <c r="E35" s="374"/>
    </row>
    <row r="36" spans="1:5" ht="75.75" customHeight="1" x14ac:dyDescent="0.25">
      <c r="A36" s="142" t="s">
        <v>348</v>
      </c>
      <c r="B36" s="120" t="s">
        <v>25</v>
      </c>
      <c r="C36" s="157" t="s">
        <v>137</v>
      </c>
      <c r="D36" s="374" t="s">
        <v>428</v>
      </c>
      <c r="E36" s="374"/>
    </row>
    <row r="37" spans="1:5" ht="119.25" customHeight="1" x14ac:dyDescent="0.25">
      <c r="A37" s="142" t="s">
        <v>349</v>
      </c>
      <c r="B37" s="120" t="s">
        <v>25</v>
      </c>
      <c r="C37" s="157" t="s">
        <v>137</v>
      </c>
      <c r="D37" s="374" t="s">
        <v>428</v>
      </c>
      <c r="E37" s="374"/>
    </row>
    <row r="38" spans="1:5" ht="138" customHeight="1" x14ac:dyDescent="0.25">
      <c r="A38" s="142" t="s">
        <v>350</v>
      </c>
      <c r="B38" s="120" t="s">
        <v>25</v>
      </c>
      <c r="C38" s="157" t="s">
        <v>137</v>
      </c>
      <c r="D38" s="374" t="s">
        <v>428</v>
      </c>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c r="C41" s="158"/>
      <c r="D41" s="374"/>
      <c r="E41" s="374"/>
    </row>
    <row r="42" spans="1:5" ht="28.5" customHeight="1" x14ac:dyDescent="0.25">
      <c r="A42" s="142" t="s">
        <v>354</v>
      </c>
      <c r="B42" s="120"/>
      <c r="C42" s="158"/>
      <c r="D42" s="374"/>
      <c r="E42" s="374"/>
    </row>
    <row r="43" spans="1:5" ht="32.25" customHeight="1" x14ac:dyDescent="0.25">
      <c r="A43" s="142" t="s">
        <v>355</v>
      </c>
      <c r="B43" s="120"/>
      <c r="C43" s="158"/>
      <c r="D43" s="374"/>
      <c r="E43" s="374"/>
    </row>
    <row r="44" spans="1:5" ht="118.5" customHeight="1" x14ac:dyDescent="0.25">
      <c r="A44" s="142" t="s">
        <v>356</v>
      </c>
      <c r="B44" s="120"/>
      <c r="C44" s="158"/>
      <c r="D44" s="374"/>
      <c r="E44" s="374"/>
    </row>
    <row r="45" spans="1:5" ht="32.25" customHeight="1" x14ac:dyDescent="0.25">
      <c r="A45" s="393" t="s">
        <v>357</v>
      </c>
      <c r="B45" s="393"/>
      <c r="C45" s="393"/>
      <c r="D45" s="393"/>
      <c r="E45" s="393"/>
    </row>
    <row r="46" spans="1:5" ht="150" customHeight="1" x14ac:dyDescent="0.25">
      <c r="A46" s="142" t="s">
        <v>358</v>
      </c>
      <c r="B46" s="120" t="s">
        <v>25</v>
      </c>
      <c r="C46" s="157" t="s">
        <v>351</v>
      </c>
      <c r="D46" s="374" t="s">
        <v>428</v>
      </c>
      <c r="E46" s="374"/>
    </row>
    <row r="47" spans="1:5" ht="44.25" customHeight="1" x14ac:dyDescent="0.25">
      <c r="A47" s="142" t="s">
        <v>359</v>
      </c>
      <c r="B47" s="120" t="s">
        <v>25</v>
      </c>
      <c r="C47" s="157" t="s">
        <v>351</v>
      </c>
      <c r="D47" s="374" t="s">
        <v>428</v>
      </c>
      <c r="E47" s="374"/>
    </row>
    <row r="48" spans="1:5" ht="52.5" customHeight="1" x14ac:dyDescent="0.25">
      <c r="A48" s="142" t="s">
        <v>360</v>
      </c>
      <c r="B48" s="120" t="s">
        <v>25</v>
      </c>
      <c r="C48" s="157" t="s">
        <v>351</v>
      </c>
      <c r="D48" s="374" t="s">
        <v>428</v>
      </c>
      <c r="E48" s="374"/>
    </row>
    <row r="49" spans="1:5" ht="78.75" customHeight="1" x14ac:dyDescent="0.25">
      <c r="A49" s="142" t="s">
        <v>361</v>
      </c>
      <c r="B49" s="120" t="s">
        <v>25</v>
      </c>
      <c r="C49" s="157" t="s">
        <v>351</v>
      </c>
      <c r="D49" s="374" t="s">
        <v>428</v>
      </c>
      <c r="E49" s="374"/>
    </row>
    <row r="50" spans="1:5" ht="168.75" customHeight="1" x14ac:dyDescent="0.25">
      <c r="A50" s="142" t="s">
        <v>362</v>
      </c>
      <c r="B50" s="120" t="s">
        <v>25</v>
      </c>
      <c r="C50" s="157" t="s">
        <v>351</v>
      </c>
      <c r="D50" s="374" t="s">
        <v>428</v>
      </c>
      <c r="E50" s="374"/>
    </row>
    <row r="51" spans="1:5" ht="81.75" customHeight="1" x14ac:dyDescent="0.25">
      <c r="A51" s="142" t="s">
        <v>363</v>
      </c>
      <c r="B51" s="120" t="s">
        <v>31</v>
      </c>
      <c r="C51" s="158"/>
      <c r="D51" s="374"/>
      <c r="E51" s="374"/>
    </row>
    <row r="52" spans="1:5" ht="61.5" customHeight="1" x14ac:dyDescent="0.25">
      <c r="A52" s="142" t="s">
        <v>364</v>
      </c>
      <c r="B52" s="120" t="s">
        <v>31</v>
      </c>
      <c r="C52" s="158"/>
      <c r="D52" s="374"/>
      <c r="E52" s="374"/>
    </row>
    <row r="53" spans="1:5" ht="59.25" customHeight="1" x14ac:dyDescent="0.25">
      <c r="A53" s="143" t="s">
        <v>365</v>
      </c>
      <c r="B53" s="120" t="s">
        <v>25</v>
      </c>
      <c r="C53" s="157" t="s">
        <v>429</v>
      </c>
      <c r="D53" s="374" t="s">
        <v>428</v>
      </c>
      <c r="E53" s="374"/>
    </row>
    <row r="54" spans="1:5" ht="273.75" customHeight="1" x14ac:dyDescent="0.25">
      <c r="A54" s="142" t="s">
        <v>366</v>
      </c>
      <c r="B54" s="120" t="s">
        <v>31</v>
      </c>
      <c r="C54" s="158"/>
      <c r="D54" s="374"/>
      <c r="E54" s="374"/>
    </row>
    <row r="55" spans="1:5" ht="140.25" customHeight="1" x14ac:dyDescent="0.25">
      <c r="A55" s="142" t="s">
        <v>367</v>
      </c>
      <c r="B55" s="120" t="s">
        <v>31</v>
      </c>
      <c r="C55" s="158"/>
      <c r="D55" s="374"/>
      <c r="E55" s="374"/>
    </row>
    <row r="56" spans="1:5" ht="150" customHeight="1" x14ac:dyDescent="0.25">
      <c r="A56" s="142" t="s">
        <v>368</v>
      </c>
      <c r="B56" s="120" t="s">
        <v>25</v>
      </c>
      <c r="C56" s="157" t="s">
        <v>430</v>
      </c>
      <c r="D56" s="374" t="s">
        <v>428</v>
      </c>
      <c r="E56" s="374"/>
    </row>
    <row r="57" spans="1:5" ht="35.25" customHeight="1" x14ac:dyDescent="0.25">
      <c r="A57" s="373" t="s">
        <v>369</v>
      </c>
      <c r="B57" s="373"/>
      <c r="C57" s="373"/>
      <c r="D57" s="373"/>
      <c r="E57" s="373"/>
    </row>
    <row r="58" spans="1:5" ht="52.5" customHeight="1" x14ac:dyDescent="0.25">
      <c r="A58" s="124" t="s">
        <v>370</v>
      </c>
      <c r="B58" s="144" t="s">
        <v>371</v>
      </c>
      <c r="C58" s="359">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t="s">
        <v>216</v>
      </c>
      <c r="B60" s="147" t="s">
        <v>431</v>
      </c>
      <c r="C60" s="169">
        <v>72476102.900000006</v>
      </c>
      <c r="D60" s="170">
        <v>46132</v>
      </c>
      <c r="E60" s="171">
        <v>46234</v>
      </c>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72476102.900000006</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t="s">
        <v>25</v>
      </c>
      <c r="C65" s="147" t="s">
        <v>432</v>
      </c>
      <c r="D65" s="379" t="s">
        <v>433</v>
      </c>
      <c r="E65" s="380"/>
    </row>
    <row r="66" spans="1:12" ht="43.5" customHeight="1" x14ac:dyDescent="0.25">
      <c r="A66" s="143" t="s">
        <v>379</v>
      </c>
      <c r="B66" s="381" t="s">
        <v>434</v>
      </c>
      <c r="C66" s="382"/>
      <c r="D66" s="382"/>
      <c r="E66" s="383"/>
    </row>
    <row r="67" spans="1:12" ht="21" customHeight="1" x14ac:dyDescent="0.25">
      <c r="A67" s="373" t="s">
        <v>380</v>
      </c>
      <c r="B67" s="373"/>
      <c r="C67" s="373"/>
      <c r="D67" s="373"/>
      <c r="E67" s="373"/>
    </row>
    <row r="68" spans="1:12" ht="30" customHeight="1" x14ac:dyDescent="0.25">
      <c r="A68" s="384" t="s">
        <v>381</v>
      </c>
      <c r="B68" s="385" t="s">
        <v>25</v>
      </c>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HABILITADA</v>
      </c>
    </row>
    <row r="74" spans="1:12" ht="25.5" customHeight="1" x14ac:dyDescent="0.25">
      <c r="A74" s="218" t="s">
        <v>382</v>
      </c>
      <c r="B74" s="371" t="s">
        <v>383</v>
      </c>
      <c r="C74" s="371"/>
      <c r="D74" s="371" t="s">
        <v>288</v>
      </c>
      <c r="E74" s="372"/>
    </row>
    <row r="75" spans="1:12" ht="54" customHeight="1" x14ac:dyDescent="0.25">
      <c r="A75" s="358" t="e" vm="1">
        <v>#VALUE!</v>
      </c>
      <c r="B75" s="375" t="e" vm="2">
        <v>#VALUE!</v>
      </c>
      <c r="C75" s="375"/>
      <c r="D75" s="375" t="e" vm="3">
        <v>#VALUE!</v>
      </c>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algorithmName="SHA-512" hashValue="MNNLdG0ngDOlCMnEdEek2Jnd3frqWUC92lTuspk1N32mZGKGvIdFUognwiffUcJu0jeOzAWSRh33Mad35Vg1QA==" saltValue="b2k0ArVvhJHKgkZhqvBr+A==" spinCount="100000" sheet="1" objects="1" scenarios="1"/>
  <protectedRanges>
    <protectedRange sqref="B29:B31 B33 B39:B45 B57:B65" name="Rango1"/>
    <protectedRange sqref="C29:C31 C33 C60:C65 C39:C45 C57:C58" name="Rango1_1"/>
    <protectedRange sqref="B27:B28" name="Rango1_3"/>
    <protectedRange sqref="C27:C28" name="Rango1_1_2"/>
    <protectedRange sqref="B66" name="Rango1_7_1"/>
    <protectedRange sqref="C66" name="Rango1_1_3"/>
    <protectedRange sqref="C35:C38" name="Rango1_1_7"/>
    <protectedRange sqref="B35:B38" name="Rango1_2_2"/>
    <protectedRange sqref="B46:B56" name="Rango1_4_1"/>
    <protectedRange sqref="C46:C56" name="Rango1_1_1_1"/>
  </protectedRanges>
  <mergeCells count="77">
    <mergeCell ref="C13:E13"/>
    <mergeCell ref="A1:A5"/>
    <mergeCell ref="B1:D5"/>
    <mergeCell ref="E1:E5"/>
    <mergeCell ref="B7:C7"/>
    <mergeCell ref="D7:E7"/>
    <mergeCell ref="B8:C8"/>
    <mergeCell ref="D8:E8"/>
    <mergeCell ref="A9:C9"/>
    <mergeCell ref="D9:E9"/>
    <mergeCell ref="A10:D10"/>
    <mergeCell ref="B11:E11"/>
    <mergeCell ref="B12:C12"/>
    <mergeCell ref="B14:C14"/>
    <mergeCell ref="D15:E15"/>
    <mergeCell ref="B16:C16"/>
    <mergeCell ref="B18:E18"/>
    <mergeCell ref="A20:A21"/>
    <mergeCell ref="C20:D20"/>
    <mergeCell ref="C21:D21"/>
    <mergeCell ref="B22:C22"/>
    <mergeCell ref="B23:C23"/>
    <mergeCell ref="D25:E25"/>
    <mergeCell ref="A26:E26"/>
    <mergeCell ref="D27:E27"/>
    <mergeCell ref="A24:F24"/>
    <mergeCell ref="A45:E45"/>
    <mergeCell ref="A39:E39"/>
    <mergeCell ref="D28:E28"/>
    <mergeCell ref="D29:E29"/>
    <mergeCell ref="D30:E30"/>
    <mergeCell ref="D31:E31"/>
    <mergeCell ref="A32:E32"/>
    <mergeCell ref="D33:E33"/>
    <mergeCell ref="A34:E34"/>
    <mergeCell ref="D35:E35"/>
    <mergeCell ref="D36:E36"/>
    <mergeCell ref="D37:E37"/>
    <mergeCell ref="D38:E38"/>
    <mergeCell ref="A40:E40"/>
    <mergeCell ref="D41:E41"/>
    <mergeCell ref="D42:E42"/>
    <mergeCell ref="D43:E43"/>
    <mergeCell ref="D44:E44"/>
    <mergeCell ref="B75:C75"/>
    <mergeCell ref="D75:E75"/>
    <mergeCell ref="D64:E64"/>
    <mergeCell ref="D65:E65"/>
    <mergeCell ref="B66:E66"/>
    <mergeCell ref="A67:E67"/>
    <mergeCell ref="A68:A72"/>
    <mergeCell ref="B68:B72"/>
    <mergeCell ref="C68:E68"/>
    <mergeCell ref="C69:E69"/>
    <mergeCell ref="C70:E70"/>
    <mergeCell ref="C71:E71"/>
    <mergeCell ref="C72:E72"/>
    <mergeCell ref="A73:D73"/>
    <mergeCell ref="B74:C74"/>
    <mergeCell ref="D74:E74"/>
    <mergeCell ref="A57:E57"/>
    <mergeCell ref="D46:E46"/>
    <mergeCell ref="D47:E47"/>
    <mergeCell ref="D48:E48"/>
    <mergeCell ref="D49:E49"/>
    <mergeCell ref="D50:E50"/>
    <mergeCell ref="D52:E52"/>
    <mergeCell ref="D53:E53"/>
    <mergeCell ref="D54:E54"/>
    <mergeCell ref="D55:E55"/>
    <mergeCell ref="D56:E56"/>
    <mergeCell ref="D51:E51"/>
    <mergeCell ref="B76:C76"/>
    <mergeCell ref="D76:E76"/>
    <mergeCell ref="B77:C77"/>
    <mergeCell ref="D77:E77"/>
    <mergeCell ref="A78:E78"/>
  </mergeCells>
  <conditionalFormatting sqref="A73:A75">
    <cfRule type="containsText" dxfId="188" priority="5" stopIfTrue="1" operator="containsText" text="NO CUMPLE">
      <formula>NOT(ISERROR(SEARCH("NO CUMPLE",A73)))</formula>
    </cfRule>
  </conditionalFormatting>
  <conditionalFormatting sqref="A78:A81">
    <cfRule type="containsText" dxfId="187" priority="20" stopIfTrue="1" operator="containsText" text="NO CUMPLE">
      <formula>NOT(ISERROR(SEARCH("NO CUMPLE",A78)))</formula>
    </cfRule>
  </conditionalFormatting>
  <conditionalFormatting sqref="B13">
    <cfRule type="beginsWith" dxfId="186" priority="7" operator="beginsWith" text="SELE">
      <formula>LEFT(B13,LEN("SELE"))="SELE"</formula>
    </cfRule>
    <cfRule type="beginsWith" dxfId="185" priority="8" operator="beginsWith" text="SELE">
      <formula>LEFT(B13,LEN("SELE"))="SELE"</formula>
    </cfRule>
  </conditionalFormatting>
  <conditionalFormatting sqref="B27:B31">
    <cfRule type="beginsWith" dxfId="184" priority="4" operator="beginsWith" text="NO CUMPLE">
      <formula>LEFT(B27,LEN("NO CUMPLE"))="NO CUMPLE"</formula>
    </cfRule>
  </conditionalFormatting>
  <conditionalFormatting sqref="B33 B41:B44 B68:B72">
    <cfRule type="beginsWith" dxfId="183" priority="18" operator="beginsWith" text="NO CUMPLE">
      <formula>LEFT(B33,LEN("NO CUMPLE"))="NO CUMPLE"</formula>
    </cfRule>
  </conditionalFormatting>
  <conditionalFormatting sqref="B35:B38">
    <cfRule type="beginsWith" dxfId="182" priority="2" operator="beginsWith" text="NO CUMPLE">
      <formula>LEFT(B35,LEN("NO CUMPLE"))="NO CUMPLE"</formula>
    </cfRule>
  </conditionalFormatting>
  <conditionalFormatting sqref="B46:B56">
    <cfRule type="beginsWith" dxfId="181" priority="1" operator="beginsWith" text="NO CUMPLE">
      <formula>LEFT(B46,LEN("NO CUMPLE"))="NO CUMPLE"</formula>
    </cfRule>
  </conditionalFormatting>
  <conditionalFormatting sqref="B65:B66">
    <cfRule type="beginsWith" dxfId="180" priority="3" operator="beginsWith" text="NO CUMPLE">
      <formula>LEFT(B65,LEN("NO CUMPLE"))="NO CUMPLE"</formula>
    </cfRule>
  </conditionalFormatting>
  <conditionalFormatting sqref="B14:C14">
    <cfRule type="containsText" dxfId="179" priority="13" operator="containsText" text="SELECCIONE">
      <formula>NOT(ISERROR(SEARCH("SELECCIONE",B14)))</formula>
    </cfRule>
  </conditionalFormatting>
  <conditionalFormatting sqref="B79:E81">
    <cfRule type="containsText" dxfId="178" priority="19" stopIfTrue="1" operator="containsText" text="NO HABILITADO">
      <formula>NOT(ISERROR(SEARCH("NO HABILITADO",B79)))</formula>
    </cfRule>
  </conditionalFormatting>
  <conditionalFormatting sqref="C60">
    <cfRule type="expression" dxfId="177" priority="12">
      <formula>$C$63&gt;=$C$58</formula>
    </cfRule>
  </conditionalFormatting>
  <conditionalFormatting sqref="C60:C62">
    <cfRule type="expression" dxfId="176" priority="10">
      <formula>$C$63&lt;$C$58</formula>
    </cfRule>
  </conditionalFormatting>
  <conditionalFormatting sqref="C61:C62">
    <cfRule type="expression" dxfId="175" priority="11">
      <formula>$C$63&gt;=$C$58</formula>
    </cfRule>
  </conditionalFormatting>
  <conditionalFormatting sqref="E10">
    <cfRule type="containsText" dxfId="174" priority="16" operator="containsText" text="SELECCIONE">
      <formula>NOT(ISERROR(SEARCH("SELECCIONE",E10)))</formula>
    </cfRule>
  </conditionalFormatting>
  <conditionalFormatting sqref="E14">
    <cfRule type="containsText" dxfId="173" priority="6" operator="containsText" text="SELECCIONE">
      <formula>NOT(ISERROR(SEARCH("SELECCIONE",E14)))</formula>
    </cfRule>
  </conditionalFormatting>
  <conditionalFormatting sqref="E60:E63">
    <cfRule type="cellIs" dxfId="172" priority="14" operator="greaterThanOrEqual">
      <formula>$E$58</formula>
    </cfRule>
    <cfRule type="cellIs" dxfId="171" priority="15" operator="lessThan">
      <formula>$E$58</formula>
    </cfRule>
  </conditionalFormatting>
  <conditionalFormatting sqref="E73 D74:D75">
    <cfRule type="beginsWith" dxfId="170" priority="17" operator="beginsWith" text="HABILITADA">
      <formula>LEFT(D73,LEN("HABILITADA"))="HABILITADA"</formula>
    </cfRule>
  </conditionalFormatting>
  <conditionalFormatting sqref="E73">
    <cfRule type="containsText" dxfId="169" priority="9" operator="containsText" text="NO">
      <formula>NOT(ISERROR(SEARCH("NO",E73)))</formula>
    </cfRule>
  </conditionalFormatting>
  <dataValidations count="11">
    <dataValidation type="list" allowBlank="1" showInputMessage="1" showErrorMessage="1" sqref="B21:C21 E21" xr:uid="{478A978E-FF1E-4912-A3DD-5092A4A2E4AB}">
      <formula1>"SI,NO"</formula1>
    </dataValidation>
    <dataValidation allowBlank="1" showInputMessage="1" showErrorMessage="1" prompt="INCLUYA AQUI EL VALOR DEL PTO DEL LOTE AL QUE SE PRESENTA O LA SUMATORIA DE LOS PTOS DE LOS LOTES A LOS QUE PRESENTA OGERTA. VER HOJA PRESUPUESTO" sqref="E23" xr:uid="{7F1EE95D-A958-4F8C-84B1-3D91D3700FC2}"/>
    <dataValidation allowBlank="1" showInputMessage="1" showErrorMessage="1" prompt="REVISE QUE HA LLENADO EL CAMPO B14" sqref="C58" xr:uid="{BF491BAC-705B-4DFB-81C5-946BAE7D681E}"/>
    <dataValidation allowBlank="1" showInputMessage="1" showErrorMessage="1" promptTitle="NOTA" prompt="Ingrese NO APLICA SI NO HAY LOTES , EN CASO CONTRARIO INDIQUE LOS NÚMEROS DE LOS LOTES A LOS QUE PRESENTA OFERTA SEPARADOS CON COMA" sqref="B23" xr:uid="{EAB52C6D-8167-46CA-8212-1F82C7C971B9}"/>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6323281B-E591-4085-A89D-67FBDFF35BC5}">
      <formula1>#REF!</formula1>
    </dataValidation>
    <dataValidation type="list" allowBlank="1" showInputMessage="1" showErrorMessage="1" sqref="B68:B69 B33 B41:B44 B27:B31 B35:B38 B65 B46:B56" xr:uid="{CCCE88BF-3979-4E93-90D0-633D88C8AEB7}">
      <formula1>"CUMPLE, NO CUMPLE, NO APLICA"</formula1>
    </dataValidation>
    <dataValidation type="list" allowBlank="1" showInputMessage="1" showErrorMessage="1" sqref="E10" xr:uid="{399CF08A-8383-4778-9D73-E2F57D5CFE44}">
      <formula1>"SELECCIONE,PRELIMINAR, DEFINITIVO"</formula1>
    </dataValidation>
    <dataValidation type="list" allowBlank="1" showInputMessage="1" showErrorMessage="1" sqref="B12" xr:uid="{F7136461-8035-4A5F-9627-109CD019E94F}">
      <formula1>"LICITACIÓN PÚBLICA (OBRA), CONCURSO DE MÉRITOS ABIERTO (INTERVENTORÍA DE OBRA)"</formula1>
    </dataValidation>
    <dataValidation type="list" allowBlank="1" showInputMessage="1" showErrorMessage="1" sqref="B13 B14:C14" xr:uid="{B5F4063D-45A5-432C-8430-01EFCB51E326}">
      <formula1>"SELECCIONE,SI,NO"</formula1>
    </dataValidation>
    <dataValidation type="list" allowBlank="1" showInputMessage="1" showErrorMessage="1" sqref="E16" xr:uid="{BA8DC1E4-2D91-4A8F-AAF5-1C551E3ED61B}">
      <formula1>"NACIONAL, EXTRANJERO CON SUCURSAL, EXTRANJERO SIN SUCURSAL"</formula1>
    </dataValidation>
    <dataValidation allowBlank="1" showInputMessage="1" showErrorMessage="1" prompt="Especifique con detalle lo que se requiere que el proponente subsane" sqref="E27:E30 D41:E44 D33:E33 D35:E38 D27:D31 D46:E56" xr:uid="{6D435B82-12A2-41FB-AB0E-5F512E52B270}"/>
  </dataValidations>
  <hyperlinks>
    <hyperlink ref="B66" r:id="rId1" xr:uid="{C6E3D84C-3881-4ECB-8F7A-4AF16E7D549C}"/>
  </hyperlinks>
  <printOptions horizontalCentered="1"/>
  <pageMargins left="0.70866141732283472" right="0.70866141732283472" top="0.74803149606299213" bottom="0.74803149606299213" header="0.31496062992125984" footer="0.31496062992125984"/>
  <pageSetup paperSize="9" scale="51" fitToHeight="0" orientation="portrait" r:id="rId2"/>
  <headerFooter>
    <oddHeader>&amp;Rpágina  &amp;P de &amp;N</oddHeader>
    <oddFooter>&amp;R&amp;P</oddFooter>
  </headerFooter>
  <rowBreaks count="1" manualBreakCount="1">
    <brk id="52" max="4"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r:uid="{28A7628F-FABA-4F8E-A0FA-A26F2DAF6E0B}">
          <x14:formula1>
            <xm:f>'hoja de datos'!$T$3:$T$6</xm:f>
          </x14:formula1>
          <xm:sqref>C13:E13</xm:sqref>
        </x14:dataValidation>
        <x14:dataValidation type="list" allowBlank="1" showInputMessage="1" showErrorMessage="1" xr:uid="{08AC33C2-31E6-4B47-B466-363B801C7014}">
          <x14:formula1>
            <xm:f>'hoja de datos'!$L$6:$L$6</xm:f>
          </x14:formula1>
          <xm:sqref>D76:E76</xm:sqref>
        </x14:dataValidation>
        <x14:dataValidation type="list" allowBlank="1" showInputMessage="1" showErrorMessage="1" xr:uid="{77D00BDC-313B-43E7-958B-2D82301A5436}">
          <x14:formula1>
            <xm:f>'hoja de datos'!$L$2:$L$13</xm:f>
          </x14:formula1>
          <xm:sqref>A76:C76</xm:sqref>
        </x14:dataValidation>
        <x14:dataValidation type="list" allowBlank="1" showInputMessage="1" showErrorMessage="1" xr:uid="{7A0CDA91-7ED4-4C6D-B731-04CEE550AC82}">
          <x14:formula1>
            <xm:f>'hoja de datos'!$F$2:$F$29</xm:f>
          </x14:formula1>
          <xm:sqref>C69:E72</xm:sqref>
        </x14:dataValidation>
        <x14:dataValidation type="list" allowBlank="1" showInputMessage="1" showErrorMessage="1" xr:uid="{FF9E8E24-7612-40C1-A09B-40F1844A2E60}">
          <x14:formula1>
            <xm:f>'Hoja de Registro'!$A$8:$A$71</xm:f>
          </x14:formula1>
          <xm:sqref>C15</xm:sqref>
        </x14:dataValidation>
        <x14:dataValidation type="list" allowBlank="1" showInputMessage="1" showErrorMessage="1" xr:uid="{C9FE4C89-D400-442F-A67B-BF63B3F153C4}">
          <x14:formula1>
            <xm:f>'hoja de datos'!$O$2:$O$5</xm:f>
          </x14:formula1>
          <xm:sqref>C17 C19</xm:sqref>
        </x14:dataValidation>
        <x14:dataValidation type="list" allowBlank="1" showInputMessage="1" showErrorMessage="1" xr:uid="{75940E3E-60A6-454B-82B8-2CB107867659}">
          <x14:formula1>
            <xm:f>'hoja de datos'!$H$2:$H$28</xm:f>
          </x14:formula1>
          <xm:sqref>A60:A63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0C1EE-60CF-4F65-8DD8-503589D97F55}">
  <sheetPr>
    <tabColor rgb="FF7030A0"/>
    <pageSetUpPr fitToPage="1"/>
  </sheetPr>
  <dimension ref="A1:Q118"/>
  <sheetViews>
    <sheetView view="pageBreakPreview" topLeftCell="A13" zoomScale="115" zoomScaleNormal="100" zoomScaleSheetLayoutView="115" workbookViewId="0">
      <selection activeCell="A108" sqref="A108:B108"/>
    </sheetView>
  </sheetViews>
  <sheetFormatPr baseColWidth="10" defaultColWidth="11.44140625" defaultRowHeight="13.2" outlineLevelRow="1" x14ac:dyDescent="0.25"/>
  <cols>
    <col min="1" max="1" width="7.44140625" customWidth="1"/>
    <col min="2" max="2" width="50.88671875" customWidth="1"/>
    <col min="3" max="3" width="24.6640625" customWidth="1"/>
    <col min="4" max="4" width="23.88671875" customWidth="1"/>
    <col min="5" max="5" width="26.6640625" style="18" customWidth="1"/>
    <col min="6" max="6" width="33.44140625" style="18" customWidth="1"/>
    <col min="7" max="7" width="22.109375" customWidth="1"/>
    <col min="8" max="8" width="15.109375" customWidth="1"/>
    <col min="9" max="12" width="11.44140625" customWidth="1"/>
    <col min="13" max="13" width="23.33203125" customWidth="1"/>
    <col min="14" max="14" width="26.109375" customWidth="1"/>
    <col min="15" max="15" width="4.44140625" customWidth="1"/>
    <col min="16" max="16" width="11.44140625" customWidth="1"/>
    <col min="17" max="17" width="18.6640625" customWidth="1"/>
    <col min="18" max="26" width="11.44140625" customWidth="1"/>
    <col min="27" max="255" width="9.109375" customWidth="1"/>
    <col min="256" max="256" width="58.109375" customWidth="1"/>
    <col min="257" max="257" width="20.33203125" customWidth="1"/>
    <col min="258" max="258" width="15.109375" customWidth="1"/>
    <col min="259" max="259" width="13.44140625" customWidth="1"/>
    <col min="260" max="260" width="39" customWidth="1"/>
    <col min="261" max="271" width="0" hidden="1" customWidth="1"/>
    <col min="273" max="273" width="18.6640625" customWidth="1"/>
    <col min="283" max="511" width="9.109375" customWidth="1"/>
    <col min="512" max="512" width="58.109375" customWidth="1"/>
    <col min="513" max="513" width="20.33203125" customWidth="1"/>
    <col min="514" max="514" width="15.109375" customWidth="1"/>
    <col min="515" max="515" width="13.44140625" customWidth="1"/>
    <col min="516" max="516" width="39" customWidth="1"/>
    <col min="517" max="527" width="0" hidden="1" customWidth="1"/>
    <col min="529" max="529" width="18.6640625" customWidth="1"/>
    <col min="539" max="767" width="9.109375" customWidth="1"/>
    <col min="768" max="768" width="58.109375" customWidth="1"/>
    <col min="769" max="769" width="20.33203125" customWidth="1"/>
    <col min="770" max="770" width="15.109375" customWidth="1"/>
    <col min="771" max="771" width="13.44140625" customWidth="1"/>
    <col min="772" max="772" width="39" customWidth="1"/>
    <col min="773" max="783" width="0" hidden="1" customWidth="1"/>
    <col min="785" max="785" width="18.6640625" customWidth="1"/>
    <col min="795" max="1023" width="9.109375" customWidth="1"/>
    <col min="1024" max="1024" width="58.109375" customWidth="1"/>
    <col min="1025" max="1025" width="20.33203125" customWidth="1"/>
    <col min="1026" max="1026" width="15.109375" customWidth="1"/>
    <col min="1027" max="1027" width="13.44140625" customWidth="1"/>
    <col min="1028" max="1028" width="39" customWidth="1"/>
    <col min="1029" max="1039" width="0" hidden="1" customWidth="1"/>
    <col min="1041" max="1041" width="18.6640625" customWidth="1"/>
    <col min="1051" max="1279" width="9.109375" customWidth="1"/>
    <col min="1280" max="1280" width="58.109375" customWidth="1"/>
    <col min="1281" max="1281" width="20.33203125" customWidth="1"/>
    <col min="1282" max="1282" width="15.109375" customWidth="1"/>
    <col min="1283" max="1283" width="13.44140625" customWidth="1"/>
    <col min="1284" max="1284" width="39" customWidth="1"/>
    <col min="1285" max="1295" width="0" hidden="1" customWidth="1"/>
    <col min="1297" max="1297" width="18.6640625" customWidth="1"/>
    <col min="1307" max="1535" width="9.109375" customWidth="1"/>
    <col min="1536" max="1536" width="58.109375" customWidth="1"/>
    <col min="1537" max="1537" width="20.33203125" customWidth="1"/>
    <col min="1538" max="1538" width="15.109375" customWidth="1"/>
    <col min="1539" max="1539" width="13.44140625" customWidth="1"/>
    <col min="1540" max="1540" width="39" customWidth="1"/>
    <col min="1541" max="1551" width="0" hidden="1" customWidth="1"/>
    <col min="1553" max="1553" width="18.6640625" customWidth="1"/>
    <col min="1563" max="1791" width="9.109375" customWidth="1"/>
    <col min="1792" max="1792" width="58.109375" customWidth="1"/>
    <col min="1793" max="1793" width="20.33203125" customWidth="1"/>
    <col min="1794" max="1794" width="15.109375" customWidth="1"/>
    <col min="1795" max="1795" width="13.44140625" customWidth="1"/>
    <col min="1796" max="1796" width="39" customWidth="1"/>
    <col min="1797" max="1807" width="0" hidden="1" customWidth="1"/>
    <col min="1809" max="1809" width="18.6640625" customWidth="1"/>
    <col min="1819" max="2047" width="9.109375" customWidth="1"/>
    <col min="2048" max="2048" width="58.109375" customWidth="1"/>
    <col min="2049" max="2049" width="20.33203125" customWidth="1"/>
    <col min="2050" max="2050" width="15.109375" customWidth="1"/>
    <col min="2051" max="2051" width="13.44140625" customWidth="1"/>
    <col min="2052" max="2052" width="39" customWidth="1"/>
    <col min="2053" max="2063" width="0" hidden="1" customWidth="1"/>
    <col min="2065" max="2065" width="18.6640625" customWidth="1"/>
    <col min="2075" max="2303" width="9.109375" customWidth="1"/>
    <col min="2304" max="2304" width="58.109375" customWidth="1"/>
    <col min="2305" max="2305" width="20.33203125" customWidth="1"/>
    <col min="2306" max="2306" width="15.109375" customWidth="1"/>
    <col min="2307" max="2307" width="13.44140625" customWidth="1"/>
    <col min="2308" max="2308" width="39" customWidth="1"/>
    <col min="2309" max="2319" width="0" hidden="1" customWidth="1"/>
    <col min="2321" max="2321" width="18.6640625" customWidth="1"/>
    <col min="2331" max="2559" width="9.109375" customWidth="1"/>
    <col min="2560" max="2560" width="58.109375" customWidth="1"/>
    <col min="2561" max="2561" width="20.33203125" customWidth="1"/>
    <col min="2562" max="2562" width="15.109375" customWidth="1"/>
    <col min="2563" max="2563" width="13.44140625" customWidth="1"/>
    <col min="2564" max="2564" width="39" customWidth="1"/>
    <col min="2565" max="2575" width="0" hidden="1" customWidth="1"/>
    <col min="2577" max="2577" width="18.6640625" customWidth="1"/>
    <col min="2587" max="2815" width="9.109375" customWidth="1"/>
    <col min="2816" max="2816" width="58.109375" customWidth="1"/>
    <col min="2817" max="2817" width="20.33203125" customWidth="1"/>
    <col min="2818" max="2818" width="15.109375" customWidth="1"/>
    <col min="2819" max="2819" width="13.44140625" customWidth="1"/>
    <col min="2820" max="2820" width="39" customWidth="1"/>
    <col min="2821" max="2831" width="0" hidden="1" customWidth="1"/>
    <col min="2833" max="2833" width="18.6640625" customWidth="1"/>
    <col min="2843" max="3071" width="9.109375" customWidth="1"/>
    <col min="3072" max="3072" width="58.109375" customWidth="1"/>
    <col min="3073" max="3073" width="20.33203125" customWidth="1"/>
    <col min="3074" max="3074" width="15.109375" customWidth="1"/>
    <col min="3075" max="3075" width="13.44140625" customWidth="1"/>
    <col min="3076" max="3076" width="39" customWidth="1"/>
    <col min="3077" max="3087" width="0" hidden="1" customWidth="1"/>
    <col min="3089" max="3089" width="18.6640625" customWidth="1"/>
    <col min="3099" max="3327" width="9.109375" customWidth="1"/>
    <col min="3328" max="3328" width="58.109375" customWidth="1"/>
    <col min="3329" max="3329" width="20.33203125" customWidth="1"/>
    <col min="3330" max="3330" width="15.109375" customWidth="1"/>
    <col min="3331" max="3331" width="13.44140625" customWidth="1"/>
    <col min="3332" max="3332" width="39" customWidth="1"/>
    <col min="3333" max="3343" width="0" hidden="1" customWidth="1"/>
    <col min="3345" max="3345" width="18.6640625" customWidth="1"/>
    <col min="3355" max="3583" width="9.109375" customWidth="1"/>
    <col min="3584" max="3584" width="58.109375" customWidth="1"/>
    <col min="3585" max="3585" width="20.33203125" customWidth="1"/>
    <col min="3586" max="3586" width="15.109375" customWidth="1"/>
    <col min="3587" max="3587" width="13.44140625" customWidth="1"/>
    <col min="3588" max="3588" width="39" customWidth="1"/>
    <col min="3589" max="3599" width="0" hidden="1" customWidth="1"/>
    <col min="3601" max="3601" width="18.6640625" customWidth="1"/>
    <col min="3611" max="3839" width="9.109375" customWidth="1"/>
    <col min="3840" max="3840" width="58.109375" customWidth="1"/>
    <col min="3841" max="3841" width="20.33203125" customWidth="1"/>
    <col min="3842" max="3842" width="15.109375" customWidth="1"/>
    <col min="3843" max="3843" width="13.44140625" customWidth="1"/>
    <col min="3844" max="3844" width="39" customWidth="1"/>
    <col min="3845" max="3855" width="0" hidden="1" customWidth="1"/>
    <col min="3857" max="3857" width="18.6640625" customWidth="1"/>
    <col min="3867" max="4095" width="9.109375" customWidth="1"/>
    <col min="4096" max="4096" width="58.109375" customWidth="1"/>
    <col min="4097" max="4097" width="20.33203125" customWidth="1"/>
    <col min="4098" max="4098" width="15.109375" customWidth="1"/>
    <col min="4099" max="4099" width="13.44140625" customWidth="1"/>
    <col min="4100" max="4100" width="39" customWidth="1"/>
    <col min="4101" max="4111" width="0" hidden="1" customWidth="1"/>
    <col min="4113" max="4113" width="18.6640625" customWidth="1"/>
    <col min="4123" max="4351" width="9.109375" customWidth="1"/>
    <col min="4352" max="4352" width="58.109375" customWidth="1"/>
    <col min="4353" max="4353" width="20.33203125" customWidth="1"/>
    <col min="4354" max="4354" width="15.109375" customWidth="1"/>
    <col min="4355" max="4355" width="13.44140625" customWidth="1"/>
    <col min="4356" max="4356" width="39" customWidth="1"/>
    <col min="4357" max="4367" width="0" hidden="1" customWidth="1"/>
    <col min="4369" max="4369" width="18.6640625" customWidth="1"/>
    <col min="4379" max="4607" width="9.109375" customWidth="1"/>
    <col min="4608" max="4608" width="58.109375" customWidth="1"/>
    <col min="4609" max="4609" width="20.33203125" customWidth="1"/>
    <col min="4610" max="4610" width="15.109375" customWidth="1"/>
    <col min="4611" max="4611" width="13.44140625" customWidth="1"/>
    <col min="4612" max="4612" width="39" customWidth="1"/>
    <col min="4613" max="4623" width="0" hidden="1" customWidth="1"/>
    <col min="4625" max="4625" width="18.6640625" customWidth="1"/>
    <col min="4635" max="4863" width="9.109375" customWidth="1"/>
    <col min="4864" max="4864" width="58.109375" customWidth="1"/>
    <col min="4865" max="4865" width="20.33203125" customWidth="1"/>
    <col min="4866" max="4866" width="15.109375" customWidth="1"/>
    <col min="4867" max="4867" width="13.44140625" customWidth="1"/>
    <col min="4868" max="4868" width="39" customWidth="1"/>
    <col min="4869" max="4879" width="0" hidden="1" customWidth="1"/>
    <col min="4881" max="4881" width="18.6640625" customWidth="1"/>
    <col min="4891" max="5119" width="9.109375" customWidth="1"/>
    <col min="5120" max="5120" width="58.109375" customWidth="1"/>
    <col min="5121" max="5121" width="20.33203125" customWidth="1"/>
    <col min="5122" max="5122" width="15.109375" customWidth="1"/>
    <col min="5123" max="5123" width="13.44140625" customWidth="1"/>
    <col min="5124" max="5124" width="39" customWidth="1"/>
    <col min="5125" max="5135" width="0" hidden="1" customWidth="1"/>
    <col min="5137" max="5137" width="18.6640625" customWidth="1"/>
    <col min="5147" max="5375" width="9.109375" customWidth="1"/>
    <col min="5376" max="5376" width="58.109375" customWidth="1"/>
    <col min="5377" max="5377" width="20.33203125" customWidth="1"/>
    <col min="5378" max="5378" width="15.109375" customWidth="1"/>
    <col min="5379" max="5379" width="13.44140625" customWidth="1"/>
    <col min="5380" max="5380" width="39" customWidth="1"/>
    <col min="5381" max="5391" width="0" hidden="1" customWidth="1"/>
    <col min="5393" max="5393" width="18.6640625" customWidth="1"/>
    <col min="5403" max="5631" width="9.109375" customWidth="1"/>
    <col min="5632" max="5632" width="58.109375" customWidth="1"/>
    <col min="5633" max="5633" width="20.33203125" customWidth="1"/>
    <col min="5634" max="5634" width="15.109375" customWidth="1"/>
    <col min="5635" max="5635" width="13.44140625" customWidth="1"/>
    <col min="5636" max="5636" width="39" customWidth="1"/>
    <col min="5637" max="5647" width="0" hidden="1" customWidth="1"/>
    <col min="5649" max="5649" width="18.6640625" customWidth="1"/>
    <col min="5659" max="5887" width="9.109375" customWidth="1"/>
    <col min="5888" max="5888" width="58.109375" customWidth="1"/>
    <col min="5889" max="5889" width="20.33203125" customWidth="1"/>
    <col min="5890" max="5890" width="15.109375" customWidth="1"/>
    <col min="5891" max="5891" width="13.44140625" customWidth="1"/>
    <col min="5892" max="5892" width="39" customWidth="1"/>
    <col min="5893" max="5903" width="0" hidden="1" customWidth="1"/>
    <col min="5905" max="5905" width="18.6640625" customWidth="1"/>
    <col min="5915" max="6143" width="9.109375" customWidth="1"/>
    <col min="6144" max="6144" width="58.109375" customWidth="1"/>
    <col min="6145" max="6145" width="20.33203125" customWidth="1"/>
    <col min="6146" max="6146" width="15.109375" customWidth="1"/>
    <col min="6147" max="6147" width="13.44140625" customWidth="1"/>
    <col min="6148" max="6148" width="39" customWidth="1"/>
    <col min="6149" max="6159" width="0" hidden="1" customWidth="1"/>
    <col min="6161" max="6161" width="18.6640625" customWidth="1"/>
    <col min="6171" max="6399" width="9.109375" customWidth="1"/>
    <col min="6400" max="6400" width="58.109375" customWidth="1"/>
    <col min="6401" max="6401" width="20.33203125" customWidth="1"/>
    <col min="6402" max="6402" width="15.109375" customWidth="1"/>
    <col min="6403" max="6403" width="13.44140625" customWidth="1"/>
    <col min="6404" max="6404" width="39" customWidth="1"/>
    <col min="6405" max="6415" width="0" hidden="1" customWidth="1"/>
    <col min="6417" max="6417" width="18.6640625" customWidth="1"/>
    <col min="6427" max="6655" width="9.109375" customWidth="1"/>
    <col min="6656" max="6656" width="58.109375" customWidth="1"/>
    <col min="6657" max="6657" width="20.33203125" customWidth="1"/>
    <col min="6658" max="6658" width="15.109375" customWidth="1"/>
    <col min="6659" max="6659" width="13.44140625" customWidth="1"/>
    <col min="6660" max="6660" width="39" customWidth="1"/>
    <col min="6661" max="6671" width="0" hidden="1" customWidth="1"/>
    <col min="6673" max="6673" width="18.6640625" customWidth="1"/>
    <col min="6683" max="6911" width="9.109375" customWidth="1"/>
    <col min="6912" max="6912" width="58.109375" customWidth="1"/>
    <col min="6913" max="6913" width="20.33203125" customWidth="1"/>
    <col min="6914" max="6914" width="15.109375" customWidth="1"/>
    <col min="6915" max="6915" width="13.44140625" customWidth="1"/>
    <col min="6916" max="6916" width="39" customWidth="1"/>
    <col min="6917" max="6927" width="0" hidden="1" customWidth="1"/>
    <col min="6929" max="6929" width="18.6640625" customWidth="1"/>
    <col min="6939" max="7167" width="9.109375" customWidth="1"/>
    <col min="7168" max="7168" width="58.109375" customWidth="1"/>
    <col min="7169" max="7169" width="20.33203125" customWidth="1"/>
    <col min="7170" max="7170" width="15.109375" customWidth="1"/>
    <col min="7171" max="7171" width="13.44140625" customWidth="1"/>
    <col min="7172" max="7172" width="39" customWidth="1"/>
    <col min="7173" max="7183" width="0" hidden="1" customWidth="1"/>
    <col min="7185" max="7185" width="18.6640625" customWidth="1"/>
    <col min="7195" max="7423" width="9.109375" customWidth="1"/>
    <col min="7424" max="7424" width="58.109375" customWidth="1"/>
    <col min="7425" max="7425" width="20.33203125" customWidth="1"/>
    <col min="7426" max="7426" width="15.109375" customWidth="1"/>
    <col min="7427" max="7427" width="13.44140625" customWidth="1"/>
    <col min="7428" max="7428" width="39" customWidth="1"/>
    <col min="7429" max="7439" width="0" hidden="1" customWidth="1"/>
    <col min="7441" max="7441" width="18.6640625" customWidth="1"/>
    <col min="7451" max="7679" width="9.109375" customWidth="1"/>
    <col min="7680" max="7680" width="58.109375" customWidth="1"/>
    <col min="7681" max="7681" width="20.33203125" customWidth="1"/>
    <col min="7682" max="7682" width="15.109375" customWidth="1"/>
    <col min="7683" max="7683" width="13.44140625" customWidth="1"/>
    <col min="7684" max="7684" width="39" customWidth="1"/>
    <col min="7685" max="7695" width="0" hidden="1" customWidth="1"/>
    <col min="7697" max="7697" width="18.6640625" customWidth="1"/>
    <col min="7707" max="7935" width="9.109375" customWidth="1"/>
    <col min="7936" max="7936" width="58.109375" customWidth="1"/>
    <col min="7937" max="7937" width="20.33203125" customWidth="1"/>
    <col min="7938" max="7938" width="15.109375" customWidth="1"/>
    <col min="7939" max="7939" width="13.44140625" customWidth="1"/>
    <col min="7940" max="7940" width="39" customWidth="1"/>
    <col min="7941" max="7951" width="0" hidden="1" customWidth="1"/>
    <col min="7953" max="7953" width="18.6640625" customWidth="1"/>
    <col min="7963" max="8191" width="9.109375" customWidth="1"/>
    <col min="8192" max="8192" width="58.109375" customWidth="1"/>
    <col min="8193" max="8193" width="20.33203125" customWidth="1"/>
    <col min="8194" max="8194" width="15.109375" customWidth="1"/>
    <col min="8195" max="8195" width="13.44140625" customWidth="1"/>
    <col min="8196" max="8196" width="39" customWidth="1"/>
    <col min="8197" max="8207" width="0" hidden="1" customWidth="1"/>
    <col min="8209" max="8209" width="18.6640625" customWidth="1"/>
    <col min="8219" max="8447" width="9.109375" customWidth="1"/>
    <col min="8448" max="8448" width="58.109375" customWidth="1"/>
    <col min="8449" max="8449" width="20.33203125" customWidth="1"/>
    <col min="8450" max="8450" width="15.109375" customWidth="1"/>
    <col min="8451" max="8451" width="13.44140625" customWidth="1"/>
    <col min="8452" max="8452" width="39" customWidth="1"/>
    <col min="8453" max="8463" width="0" hidden="1" customWidth="1"/>
    <col min="8465" max="8465" width="18.6640625" customWidth="1"/>
    <col min="8475" max="8703" width="9.109375" customWidth="1"/>
    <col min="8704" max="8704" width="58.109375" customWidth="1"/>
    <col min="8705" max="8705" width="20.33203125" customWidth="1"/>
    <col min="8706" max="8706" width="15.109375" customWidth="1"/>
    <col min="8707" max="8707" width="13.44140625" customWidth="1"/>
    <col min="8708" max="8708" width="39" customWidth="1"/>
    <col min="8709" max="8719" width="0" hidden="1" customWidth="1"/>
    <col min="8721" max="8721" width="18.6640625" customWidth="1"/>
    <col min="8731" max="8959" width="9.109375" customWidth="1"/>
    <col min="8960" max="8960" width="58.109375" customWidth="1"/>
    <col min="8961" max="8961" width="20.33203125" customWidth="1"/>
    <col min="8962" max="8962" width="15.109375" customWidth="1"/>
    <col min="8963" max="8963" width="13.44140625" customWidth="1"/>
    <col min="8964" max="8964" width="39" customWidth="1"/>
    <col min="8965" max="8975" width="0" hidden="1" customWidth="1"/>
    <col min="8977" max="8977" width="18.6640625" customWidth="1"/>
    <col min="8987" max="9215" width="9.109375" customWidth="1"/>
    <col min="9216" max="9216" width="58.109375" customWidth="1"/>
    <col min="9217" max="9217" width="20.33203125" customWidth="1"/>
    <col min="9218" max="9218" width="15.109375" customWidth="1"/>
    <col min="9219" max="9219" width="13.44140625" customWidth="1"/>
    <col min="9220" max="9220" width="39" customWidth="1"/>
    <col min="9221" max="9231" width="0" hidden="1" customWidth="1"/>
    <col min="9233" max="9233" width="18.6640625" customWidth="1"/>
    <col min="9243" max="9471" width="9.109375" customWidth="1"/>
    <col min="9472" max="9472" width="58.109375" customWidth="1"/>
    <col min="9473" max="9473" width="20.33203125" customWidth="1"/>
    <col min="9474" max="9474" width="15.109375" customWidth="1"/>
    <col min="9475" max="9475" width="13.44140625" customWidth="1"/>
    <col min="9476" max="9476" width="39" customWidth="1"/>
    <col min="9477" max="9487" width="0" hidden="1" customWidth="1"/>
    <col min="9489" max="9489" width="18.6640625" customWidth="1"/>
    <col min="9499" max="9727" width="9.109375" customWidth="1"/>
    <col min="9728" max="9728" width="58.109375" customWidth="1"/>
    <col min="9729" max="9729" width="20.33203125" customWidth="1"/>
    <col min="9730" max="9730" width="15.109375" customWidth="1"/>
    <col min="9731" max="9731" width="13.44140625" customWidth="1"/>
    <col min="9732" max="9732" width="39" customWidth="1"/>
    <col min="9733" max="9743" width="0" hidden="1" customWidth="1"/>
    <col min="9745" max="9745" width="18.6640625" customWidth="1"/>
    <col min="9755" max="9983" width="9.109375" customWidth="1"/>
    <col min="9984" max="9984" width="58.109375" customWidth="1"/>
    <col min="9985" max="9985" width="20.33203125" customWidth="1"/>
    <col min="9986" max="9986" width="15.109375" customWidth="1"/>
    <col min="9987" max="9987" width="13.44140625" customWidth="1"/>
    <col min="9988" max="9988" width="39" customWidth="1"/>
    <col min="9989" max="9999" width="0" hidden="1" customWidth="1"/>
    <col min="10001" max="10001" width="18.6640625" customWidth="1"/>
    <col min="10011" max="10239" width="9.109375" customWidth="1"/>
    <col min="10240" max="10240" width="58.109375" customWidth="1"/>
    <col min="10241" max="10241" width="20.33203125" customWidth="1"/>
    <col min="10242" max="10242" width="15.109375" customWidth="1"/>
    <col min="10243" max="10243" width="13.44140625" customWidth="1"/>
    <col min="10244" max="10244" width="39" customWidth="1"/>
    <col min="10245" max="10255" width="0" hidden="1" customWidth="1"/>
    <col min="10257" max="10257" width="18.6640625" customWidth="1"/>
    <col min="10267" max="10495" width="9.109375" customWidth="1"/>
    <col min="10496" max="10496" width="58.109375" customWidth="1"/>
    <col min="10497" max="10497" width="20.33203125" customWidth="1"/>
    <col min="10498" max="10498" width="15.109375" customWidth="1"/>
    <col min="10499" max="10499" width="13.44140625" customWidth="1"/>
    <col min="10500" max="10500" width="39" customWidth="1"/>
    <col min="10501" max="10511" width="0" hidden="1" customWidth="1"/>
    <col min="10513" max="10513" width="18.6640625" customWidth="1"/>
    <col min="10523" max="10751" width="9.109375" customWidth="1"/>
    <col min="10752" max="10752" width="58.109375" customWidth="1"/>
    <col min="10753" max="10753" width="20.33203125" customWidth="1"/>
    <col min="10754" max="10754" width="15.109375" customWidth="1"/>
    <col min="10755" max="10755" width="13.44140625" customWidth="1"/>
    <col min="10756" max="10756" width="39" customWidth="1"/>
    <col min="10757" max="10767" width="0" hidden="1" customWidth="1"/>
    <col min="10769" max="10769" width="18.6640625" customWidth="1"/>
    <col min="10779" max="11007" width="9.109375" customWidth="1"/>
    <col min="11008" max="11008" width="58.109375" customWidth="1"/>
    <col min="11009" max="11009" width="20.33203125" customWidth="1"/>
    <col min="11010" max="11010" width="15.109375" customWidth="1"/>
    <col min="11011" max="11011" width="13.44140625" customWidth="1"/>
    <col min="11012" max="11012" width="39" customWidth="1"/>
    <col min="11013" max="11023" width="0" hidden="1" customWidth="1"/>
    <col min="11025" max="11025" width="18.6640625" customWidth="1"/>
    <col min="11035" max="11263" width="9.109375" customWidth="1"/>
    <col min="11264" max="11264" width="58.109375" customWidth="1"/>
    <col min="11265" max="11265" width="20.33203125" customWidth="1"/>
    <col min="11266" max="11266" width="15.109375" customWidth="1"/>
    <col min="11267" max="11267" width="13.44140625" customWidth="1"/>
    <col min="11268" max="11268" width="39" customWidth="1"/>
    <col min="11269" max="11279" width="0" hidden="1" customWidth="1"/>
    <col min="11281" max="11281" width="18.6640625" customWidth="1"/>
    <col min="11291" max="11519" width="9.109375" customWidth="1"/>
    <col min="11520" max="11520" width="58.109375" customWidth="1"/>
    <col min="11521" max="11521" width="20.33203125" customWidth="1"/>
    <col min="11522" max="11522" width="15.109375" customWidth="1"/>
    <col min="11523" max="11523" width="13.44140625" customWidth="1"/>
    <col min="11524" max="11524" width="39" customWidth="1"/>
    <col min="11525" max="11535" width="0" hidden="1" customWidth="1"/>
    <col min="11537" max="11537" width="18.6640625" customWidth="1"/>
    <col min="11547" max="11775" width="9.109375" customWidth="1"/>
    <col min="11776" max="11776" width="58.109375" customWidth="1"/>
    <col min="11777" max="11777" width="20.33203125" customWidth="1"/>
    <col min="11778" max="11778" width="15.109375" customWidth="1"/>
    <col min="11779" max="11779" width="13.44140625" customWidth="1"/>
    <col min="11780" max="11780" width="39" customWidth="1"/>
    <col min="11781" max="11791" width="0" hidden="1" customWidth="1"/>
    <col min="11793" max="11793" width="18.6640625" customWidth="1"/>
    <col min="11803" max="12031" width="9.109375" customWidth="1"/>
    <col min="12032" max="12032" width="58.109375" customWidth="1"/>
    <col min="12033" max="12033" width="20.33203125" customWidth="1"/>
    <col min="12034" max="12034" width="15.109375" customWidth="1"/>
    <col min="12035" max="12035" width="13.44140625" customWidth="1"/>
    <col min="12036" max="12036" width="39" customWidth="1"/>
    <col min="12037" max="12047" width="0" hidden="1" customWidth="1"/>
    <col min="12049" max="12049" width="18.6640625" customWidth="1"/>
    <col min="12059" max="12287" width="9.109375" customWidth="1"/>
    <col min="12288" max="12288" width="58.109375" customWidth="1"/>
    <col min="12289" max="12289" width="20.33203125" customWidth="1"/>
    <col min="12290" max="12290" width="15.109375" customWidth="1"/>
    <col min="12291" max="12291" width="13.44140625" customWidth="1"/>
    <col min="12292" max="12292" width="39" customWidth="1"/>
    <col min="12293" max="12303" width="0" hidden="1" customWidth="1"/>
    <col min="12305" max="12305" width="18.6640625" customWidth="1"/>
    <col min="12315" max="12543" width="9.109375" customWidth="1"/>
    <col min="12544" max="12544" width="58.109375" customWidth="1"/>
    <col min="12545" max="12545" width="20.33203125" customWidth="1"/>
    <col min="12546" max="12546" width="15.109375" customWidth="1"/>
    <col min="12547" max="12547" width="13.44140625" customWidth="1"/>
    <col min="12548" max="12548" width="39" customWidth="1"/>
    <col min="12549" max="12559" width="0" hidden="1" customWidth="1"/>
    <col min="12561" max="12561" width="18.6640625" customWidth="1"/>
    <col min="12571" max="12799" width="9.109375" customWidth="1"/>
    <col min="12800" max="12800" width="58.109375" customWidth="1"/>
    <col min="12801" max="12801" width="20.33203125" customWidth="1"/>
    <col min="12802" max="12802" width="15.109375" customWidth="1"/>
    <col min="12803" max="12803" width="13.44140625" customWidth="1"/>
    <col min="12804" max="12804" width="39" customWidth="1"/>
    <col min="12805" max="12815" width="0" hidden="1" customWidth="1"/>
    <col min="12817" max="12817" width="18.6640625" customWidth="1"/>
    <col min="12827" max="13055" width="9.109375" customWidth="1"/>
    <col min="13056" max="13056" width="58.109375" customWidth="1"/>
    <col min="13057" max="13057" width="20.33203125" customWidth="1"/>
    <col min="13058" max="13058" width="15.109375" customWidth="1"/>
    <col min="13059" max="13059" width="13.44140625" customWidth="1"/>
    <col min="13060" max="13060" width="39" customWidth="1"/>
    <col min="13061" max="13071" width="0" hidden="1" customWidth="1"/>
    <col min="13073" max="13073" width="18.6640625" customWidth="1"/>
    <col min="13083" max="13311" width="9.109375" customWidth="1"/>
    <col min="13312" max="13312" width="58.109375" customWidth="1"/>
    <col min="13313" max="13313" width="20.33203125" customWidth="1"/>
    <col min="13314" max="13314" width="15.109375" customWidth="1"/>
    <col min="13315" max="13315" width="13.44140625" customWidth="1"/>
    <col min="13316" max="13316" width="39" customWidth="1"/>
    <col min="13317" max="13327" width="0" hidden="1" customWidth="1"/>
    <col min="13329" max="13329" width="18.6640625" customWidth="1"/>
    <col min="13339" max="13567" width="9.109375" customWidth="1"/>
    <col min="13568" max="13568" width="58.109375" customWidth="1"/>
    <col min="13569" max="13569" width="20.33203125" customWidth="1"/>
    <col min="13570" max="13570" width="15.109375" customWidth="1"/>
    <col min="13571" max="13571" width="13.44140625" customWidth="1"/>
    <col min="13572" max="13572" width="39" customWidth="1"/>
    <col min="13573" max="13583" width="0" hidden="1" customWidth="1"/>
    <col min="13585" max="13585" width="18.6640625" customWidth="1"/>
    <col min="13595" max="13823" width="9.109375" customWidth="1"/>
    <col min="13824" max="13824" width="58.109375" customWidth="1"/>
    <col min="13825" max="13825" width="20.33203125" customWidth="1"/>
    <col min="13826" max="13826" width="15.109375" customWidth="1"/>
    <col min="13827" max="13827" width="13.44140625" customWidth="1"/>
    <col min="13828" max="13828" width="39" customWidth="1"/>
    <col min="13829" max="13839" width="0" hidden="1" customWidth="1"/>
    <col min="13841" max="13841" width="18.6640625" customWidth="1"/>
    <col min="13851" max="14079" width="9.109375" customWidth="1"/>
    <col min="14080" max="14080" width="58.109375" customWidth="1"/>
    <col min="14081" max="14081" width="20.33203125" customWidth="1"/>
    <col min="14082" max="14082" width="15.109375" customWidth="1"/>
    <col min="14083" max="14083" width="13.44140625" customWidth="1"/>
    <col min="14084" max="14084" width="39" customWidth="1"/>
    <col min="14085" max="14095" width="0" hidden="1" customWidth="1"/>
    <col min="14097" max="14097" width="18.6640625" customWidth="1"/>
    <col min="14107" max="14335" width="9.109375" customWidth="1"/>
    <col min="14336" max="14336" width="58.109375" customWidth="1"/>
    <col min="14337" max="14337" width="20.33203125" customWidth="1"/>
    <col min="14338" max="14338" width="15.109375" customWidth="1"/>
    <col min="14339" max="14339" width="13.44140625" customWidth="1"/>
    <col min="14340" max="14340" width="39" customWidth="1"/>
    <col min="14341" max="14351" width="0" hidden="1" customWidth="1"/>
    <col min="14353" max="14353" width="18.6640625" customWidth="1"/>
    <col min="14363" max="14591" width="9.109375" customWidth="1"/>
    <col min="14592" max="14592" width="58.109375" customWidth="1"/>
    <col min="14593" max="14593" width="20.33203125" customWidth="1"/>
    <col min="14594" max="14594" width="15.109375" customWidth="1"/>
    <col min="14595" max="14595" width="13.44140625" customWidth="1"/>
    <col min="14596" max="14596" width="39" customWidth="1"/>
    <col min="14597" max="14607" width="0" hidden="1" customWidth="1"/>
    <col min="14609" max="14609" width="18.6640625" customWidth="1"/>
    <col min="14619" max="14847" width="9.109375" customWidth="1"/>
    <col min="14848" max="14848" width="58.109375" customWidth="1"/>
    <col min="14849" max="14849" width="20.33203125" customWidth="1"/>
    <col min="14850" max="14850" width="15.109375" customWidth="1"/>
    <col min="14851" max="14851" width="13.44140625" customWidth="1"/>
    <col min="14852" max="14852" width="39" customWidth="1"/>
    <col min="14853" max="14863" width="0" hidden="1" customWidth="1"/>
    <col min="14865" max="14865" width="18.6640625" customWidth="1"/>
    <col min="14875" max="15103" width="9.109375" customWidth="1"/>
    <col min="15104" max="15104" width="58.109375" customWidth="1"/>
    <col min="15105" max="15105" width="20.33203125" customWidth="1"/>
    <col min="15106" max="15106" width="15.109375" customWidth="1"/>
    <col min="15107" max="15107" width="13.44140625" customWidth="1"/>
    <col min="15108" max="15108" width="39" customWidth="1"/>
    <col min="15109" max="15119" width="0" hidden="1" customWidth="1"/>
    <col min="15121" max="15121" width="18.6640625" customWidth="1"/>
    <col min="15131" max="15359" width="9.109375" customWidth="1"/>
    <col min="15360" max="15360" width="58.109375" customWidth="1"/>
    <col min="15361" max="15361" width="20.33203125" customWidth="1"/>
    <col min="15362" max="15362" width="15.109375" customWidth="1"/>
    <col min="15363" max="15363" width="13.44140625" customWidth="1"/>
    <col min="15364" max="15364" width="39" customWidth="1"/>
    <col min="15365" max="15375" width="0" hidden="1" customWidth="1"/>
    <col min="15377" max="15377" width="18.6640625" customWidth="1"/>
    <col min="15387" max="15615" width="9.109375" customWidth="1"/>
    <col min="15616" max="15616" width="58.109375" customWidth="1"/>
    <col min="15617" max="15617" width="20.33203125" customWidth="1"/>
    <col min="15618" max="15618" width="15.109375" customWidth="1"/>
    <col min="15619" max="15619" width="13.44140625" customWidth="1"/>
    <col min="15620" max="15620" width="39" customWidth="1"/>
    <col min="15621" max="15631" width="0" hidden="1" customWidth="1"/>
    <col min="15633" max="15633" width="18.6640625" customWidth="1"/>
    <col min="15643" max="15871" width="9.109375" customWidth="1"/>
    <col min="15872" max="15872" width="58.109375" customWidth="1"/>
    <col min="15873" max="15873" width="20.33203125" customWidth="1"/>
    <col min="15874" max="15874" width="15.109375" customWidth="1"/>
    <col min="15875" max="15875" width="13.44140625" customWidth="1"/>
    <col min="15876" max="15876" width="39" customWidth="1"/>
    <col min="15877" max="15887" width="0" hidden="1" customWidth="1"/>
    <col min="15889" max="15889" width="18.6640625" customWidth="1"/>
    <col min="15899" max="16127" width="9.109375" customWidth="1"/>
    <col min="16128" max="16128" width="58.109375" customWidth="1"/>
    <col min="16129" max="16129" width="20.33203125" customWidth="1"/>
    <col min="16130" max="16130" width="15.109375" customWidth="1"/>
    <col min="16131" max="16131" width="13.44140625" customWidth="1"/>
    <col min="16132" max="16132" width="39" customWidth="1"/>
    <col min="16133" max="16143" width="0" hidden="1" customWidth="1"/>
    <col min="16145" max="16145" width="18.6640625" customWidth="1"/>
    <col min="16155" max="16384" width="9.109375" customWidth="1"/>
  </cols>
  <sheetData>
    <row r="1" spans="1:6" ht="13.8" thickTop="1" x14ac:dyDescent="0.25">
      <c r="A1" s="564"/>
      <c r="B1" s="565"/>
      <c r="C1" s="604" t="s">
        <v>316</v>
      </c>
      <c r="D1" s="604"/>
      <c r="E1" s="604"/>
      <c r="F1" s="554" t="s">
        <v>1</v>
      </c>
    </row>
    <row r="2" spans="1:6" x14ac:dyDescent="0.25">
      <c r="A2" s="566"/>
      <c r="B2" s="567"/>
      <c r="C2" s="416"/>
      <c r="D2" s="416"/>
      <c r="E2" s="416"/>
      <c r="F2" s="555"/>
    </row>
    <row r="3" spans="1:6" x14ac:dyDescent="0.25">
      <c r="A3" s="566"/>
      <c r="B3" s="567"/>
      <c r="C3" s="416"/>
      <c r="D3" s="416"/>
      <c r="E3" s="416"/>
      <c r="F3" s="555"/>
    </row>
    <row r="4" spans="1:6" x14ac:dyDescent="0.25">
      <c r="A4" s="566"/>
      <c r="B4" s="567"/>
      <c r="C4" s="416"/>
      <c r="D4" s="416"/>
      <c r="E4" s="416"/>
      <c r="F4" s="555"/>
    </row>
    <row r="5" spans="1:6" ht="28.5" customHeight="1" x14ac:dyDescent="0.25">
      <c r="A5" s="568"/>
      <c r="B5" s="569"/>
      <c r="C5" s="416"/>
      <c r="D5" s="416"/>
      <c r="E5" s="416"/>
      <c r="F5" s="555"/>
    </row>
    <row r="6" spans="1:6" x14ac:dyDescent="0.25">
      <c r="A6" s="183"/>
      <c r="B6" s="184"/>
      <c r="C6" s="112"/>
      <c r="D6" s="114"/>
      <c r="E6" s="115"/>
      <c r="F6" s="185"/>
    </row>
    <row r="7" spans="1:6" ht="27.75" customHeight="1" x14ac:dyDescent="0.25">
      <c r="A7" s="566"/>
      <c r="B7" s="567"/>
      <c r="C7" s="418" t="s">
        <v>11</v>
      </c>
      <c r="D7" s="418"/>
      <c r="E7" s="419">
        <f>'Hoja de Registro'!C6</f>
        <v>46132</v>
      </c>
      <c r="F7" s="556"/>
    </row>
    <row r="8" spans="1:6" ht="28.5" customHeight="1" x14ac:dyDescent="0.25">
      <c r="A8" s="566"/>
      <c r="B8" s="567"/>
      <c r="C8" s="557" t="s">
        <v>317</v>
      </c>
      <c r="D8" s="557"/>
      <c r="E8" s="558">
        <f ca="1">TODAY()</f>
        <v>46135</v>
      </c>
      <c r="F8" s="559"/>
    </row>
    <row r="9" spans="1:6" ht="30.75" customHeight="1" x14ac:dyDescent="0.25">
      <c r="A9" s="575" t="s">
        <v>318</v>
      </c>
      <c r="B9" s="576"/>
      <c r="C9" s="576"/>
      <c r="D9" s="577"/>
      <c r="E9" s="560" t="str">
        <f>'Hoja de Registro'!C3</f>
        <v>MC-SA-MC-0001-2026</v>
      </c>
      <c r="F9" s="561"/>
    </row>
    <row r="10" spans="1:6" ht="31.5" customHeight="1" x14ac:dyDescent="0.25">
      <c r="A10" s="572" t="s">
        <v>309</v>
      </c>
      <c r="B10" s="573"/>
      <c r="C10" s="573"/>
      <c r="D10" s="573"/>
      <c r="E10" s="574"/>
      <c r="F10" s="177" t="s">
        <v>5</v>
      </c>
    </row>
    <row r="11" spans="1:6" ht="40.5" customHeight="1" x14ac:dyDescent="0.25">
      <c r="A11" s="570" t="s">
        <v>6</v>
      </c>
      <c r="B11" s="571"/>
      <c r="C11" s="562" t="str">
        <f>'Hoja de Registro'!C4</f>
        <v xml:space="preserve">Realizar las obras de reparaciones locativas del inmueble Casa Museo Guillermo León Valencia de Popayán - Cauca, ubicado en el centro histórico declarado bien de interés cultural del ámbito nacional			</v>
      </c>
      <c r="D11" s="562"/>
      <c r="E11" s="562"/>
      <c r="F11" s="563"/>
    </row>
    <row r="12" spans="1:6" ht="43.5" customHeight="1" x14ac:dyDescent="0.25">
      <c r="A12" s="570" t="s">
        <v>8</v>
      </c>
      <c r="B12" s="571"/>
      <c r="C12" s="560" t="s">
        <v>74</v>
      </c>
      <c r="D12" s="560"/>
      <c r="E12" s="149" t="s">
        <v>319</v>
      </c>
      <c r="F12" s="186">
        <f>'Hoja de Registro'!C5</f>
        <v>724761029</v>
      </c>
    </row>
    <row r="13" spans="1:6" ht="39" customHeight="1" x14ac:dyDescent="0.25">
      <c r="A13" s="570" t="s">
        <v>320</v>
      </c>
      <c r="B13" s="571"/>
      <c r="C13" s="120" t="s">
        <v>321</v>
      </c>
      <c r="D13" s="578" t="str">
        <f>IF(C13="SI","Documentos tipo de licitación de obra pública para proyectos de infraestructura sociall","")</f>
        <v>Documentos tipo de licitación de obra pública para proyectos de infraestructura sociall</v>
      </c>
      <c r="E13" s="579"/>
      <c r="F13" s="580"/>
    </row>
    <row r="14" spans="1:6" ht="31.5" customHeight="1" x14ac:dyDescent="0.25">
      <c r="A14" s="570" t="s">
        <v>322</v>
      </c>
      <c r="B14" s="571"/>
      <c r="C14" s="406" t="s">
        <v>35</v>
      </c>
      <c r="D14" s="407"/>
      <c r="E14" s="149" t="s">
        <v>385</v>
      </c>
      <c r="F14" s="335"/>
    </row>
    <row r="15" spans="1:6" ht="35.25" customHeight="1" x14ac:dyDescent="0.25">
      <c r="A15" s="570" t="s">
        <v>324</v>
      </c>
      <c r="B15" s="571"/>
      <c r="C15" s="124" t="s">
        <v>277</v>
      </c>
      <c r="D15" s="118">
        <v>10</v>
      </c>
      <c r="E15" s="581" t="str">
        <f>VLOOKUP(D15,'Hoja de Registro'!A8:B90,2)</f>
        <v>CONSORCIO OBRAS Y SOLUCIONES DM</v>
      </c>
      <c r="F15" s="582"/>
    </row>
    <row r="16" spans="1:6" ht="33.75" customHeight="1" x14ac:dyDescent="0.25">
      <c r="A16" s="588" t="s">
        <v>325</v>
      </c>
      <c r="B16" s="589"/>
      <c r="C16" s="583" t="str">
        <f>VLOOKUP($D$15,'Hoja de Registro'!$A$8:$C$90,3)</f>
        <v>CONSORCIO</v>
      </c>
      <c r="D16" s="584"/>
      <c r="E16" s="162" t="s">
        <v>326</v>
      </c>
      <c r="F16" s="178" t="s">
        <v>386</v>
      </c>
    </row>
    <row r="17" spans="1:17" ht="28.5" hidden="1" customHeight="1" x14ac:dyDescent="0.25">
      <c r="A17" s="588" t="s">
        <v>327</v>
      </c>
      <c r="B17" s="589"/>
      <c r="C17" s="151" t="s">
        <v>328</v>
      </c>
      <c r="D17" s="153"/>
      <c r="E17" s="151" t="s">
        <v>329</v>
      </c>
      <c r="F17" s="179"/>
    </row>
    <row r="18" spans="1:17" ht="30.75" customHeight="1" x14ac:dyDescent="0.25">
      <c r="A18" s="588" t="s">
        <v>387</v>
      </c>
      <c r="B18" s="589"/>
      <c r="C18" s="398" t="s">
        <v>126</v>
      </c>
      <c r="D18" s="409"/>
      <c r="E18" s="409"/>
      <c r="F18" s="585"/>
    </row>
    <row r="19" spans="1:17" ht="38.25" customHeight="1" x14ac:dyDescent="0.25">
      <c r="A19" s="588" t="s">
        <v>327</v>
      </c>
      <c r="B19" s="589"/>
      <c r="C19" s="151" t="s">
        <v>328</v>
      </c>
      <c r="D19" s="153" t="s">
        <v>151</v>
      </c>
      <c r="E19" s="151" t="s">
        <v>329</v>
      </c>
      <c r="F19" s="360">
        <v>76308614</v>
      </c>
    </row>
    <row r="20" spans="1:17" ht="38.25" customHeight="1" x14ac:dyDescent="0.25">
      <c r="A20" s="548" t="s">
        <v>331</v>
      </c>
      <c r="B20" s="549"/>
      <c r="C20" s="341" t="s">
        <v>223</v>
      </c>
      <c r="D20" s="412" t="s">
        <v>332</v>
      </c>
      <c r="E20" s="413"/>
      <c r="F20" s="341" t="s">
        <v>333</v>
      </c>
    </row>
    <row r="21" spans="1:17" ht="38.25" customHeight="1" x14ac:dyDescent="0.25">
      <c r="A21" s="550"/>
      <c r="B21" s="413"/>
      <c r="C21" s="345"/>
      <c r="D21" s="551"/>
      <c r="E21" s="551"/>
      <c r="F21" s="345"/>
    </row>
    <row r="22" spans="1:17" ht="36" customHeight="1" x14ac:dyDescent="0.25">
      <c r="A22" s="588" t="s">
        <v>17</v>
      </c>
      <c r="B22" s="589"/>
      <c r="C22" s="398" t="s">
        <v>124</v>
      </c>
      <c r="D22" s="399"/>
      <c r="E22" s="343" t="s">
        <v>334</v>
      </c>
      <c r="F22" s="361">
        <v>46132.301388888889</v>
      </c>
    </row>
    <row r="23" spans="1:17" ht="66" x14ac:dyDescent="0.25">
      <c r="A23" s="590" t="s">
        <v>335</v>
      </c>
      <c r="B23" s="591"/>
      <c r="C23" s="664" t="s">
        <v>31</v>
      </c>
      <c r="D23" s="665"/>
      <c r="E23" s="151" t="s">
        <v>336</v>
      </c>
      <c r="F23" s="664" t="s">
        <v>31</v>
      </c>
      <c r="G23" s="665"/>
    </row>
    <row r="24" spans="1:17" ht="32.25" customHeight="1" x14ac:dyDescent="0.25">
      <c r="A24" s="592" t="s">
        <v>388</v>
      </c>
      <c r="B24" s="593"/>
      <c r="C24" s="593"/>
      <c r="D24" s="593"/>
      <c r="E24" s="593"/>
      <c r="F24" s="594"/>
    </row>
    <row r="25" spans="1:17" ht="39.75" customHeight="1" x14ac:dyDescent="0.25">
      <c r="A25" s="187" t="s">
        <v>277</v>
      </c>
      <c r="B25" s="188" t="s">
        <v>271</v>
      </c>
      <c r="C25" s="188" t="s">
        <v>83</v>
      </c>
      <c r="D25" s="188" t="s">
        <v>389</v>
      </c>
      <c r="E25" s="188" t="s">
        <v>390</v>
      </c>
      <c r="F25" s="189" t="s">
        <v>391</v>
      </c>
      <c r="G25">
        <f>IF(F30&lt;&gt;100%,"REVISE SUMATORIA",0)</f>
        <v>0</v>
      </c>
    </row>
    <row r="26" spans="1:17" ht="52.5" customHeight="1" x14ac:dyDescent="0.25">
      <c r="A26" s="203">
        <v>1</v>
      </c>
      <c r="B26" s="236" t="s">
        <v>126</v>
      </c>
      <c r="C26" s="111" t="s">
        <v>153</v>
      </c>
      <c r="D26" s="362">
        <v>76308614</v>
      </c>
      <c r="E26" s="236" t="s">
        <v>126</v>
      </c>
      <c r="F26" s="237">
        <v>0.9</v>
      </c>
    </row>
    <row r="27" spans="1:17" ht="51" customHeight="1" x14ac:dyDescent="0.25">
      <c r="A27" s="203">
        <v>2</v>
      </c>
      <c r="B27" s="236" t="s">
        <v>435</v>
      </c>
      <c r="C27" s="111" t="s">
        <v>158</v>
      </c>
      <c r="D27" s="111" t="s">
        <v>436</v>
      </c>
      <c r="E27" s="236" t="s">
        <v>437</v>
      </c>
      <c r="F27" s="237">
        <v>0.1</v>
      </c>
    </row>
    <row r="28" spans="1:17" ht="39.75" hidden="1" customHeight="1" x14ac:dyDescent="0.35">
      <c r="A28" s="203">
        <v>3</v>
      </c>
      <c r="B28" s="223"/>
      <c r="C28" s="109"/>
      <c r="D28" s="109"/>
      <c r="E28" s="109"/>
      <c r="F28" s="224"/>
      <c r="G28" s="108"/>
    </row>
    <row r="29" spans="1:17" ht="53.25" hidden="1" customHeight="1" x14ac:dyDescent="0.25">
      <c r="A29" s="203">
        <v>4</v>
      </c>
      <c r="B29" s="223"/>
      <c r="C29" s="109"/>
      <c r="D29" s="109"/>
      <c r="E29" s="109"/>
      <c r="F29" s="224"/>
    </row>
    <row r="30" spans="1:17" ht="39.75" hidden="1" customHeight="1" x14ac:dyDescent="0.25">
      <c r="A30" s="192"/>
      <c r="B30" s="190"/>
      <c r="C30" s="191"/>
      <c r="D30" s="191"/>
      <c r="E30" s="191"/>
      <c r="F30" s="181">
        <f>SUM(F26:F29)</f>
        <v>1</v>
      </c>
    </row>
    <row r="31" spans="1:17" ht="33" customHeight="1" x14ac:dyDescent="0.25">
      <c r="A31" s="403" t="s">
        <v>337</v>
      </c>
      <c r="B31" s="404"/>
      <c r="C31" s="404"/>
      <c r="D31" s="404"/>
      <c r="E31" s="404"/>
      <c r="F31" s="405"/>
      <c r="H31" s="4"/>
    </row>
    <row r="32" spans="1:17" ht="36" customHeight="1" x14ac:dyDescent="0.25">
      <c r="A32" s="595" t="s">
        <v>339</v>
      </c>
      <c r="B32" s="596"/>
      <c r="C32" s="596"/>
      <c r="D32" s="596"/>
      <c r="E32" s="596"/>
      <c r="F32" s="597"/>
      <c r="H32" s="4"/>
      <c r="Q32" s="5"/>
    </row>
    <row r="33" spans="1:17" ht="36" customHeight="1" x14ac:dyDescent="0.25">
      <c r="A33" s="615" t="s">
        <v>338</v>
      </c>
      <c r="B33" s="616"/>
      <c r="C33" s="35" t="s">
        <v>21</v>
      </c>
      <c r="D33" s="193" t="s">
        <v>22</v>
      </c>
      <c r="E33" s="619" t="s">
        <v>23</v>
      </c>
      <c r="F33" s="620"/>
      <c r="H33" s="4"/>
      <c r="Q33" s="5"/>
    </row>
    <row r="34" spans="1:17" ht="69.75" customHeight="1" x14ac:dyDescent="0.25">
      <c r="A34" s="586" t="s">
        <v>340</v>
      </c>
      <c r="B34" s="587"/>
      <c r="C34" s="104" t="s">
        <v>25</v>
      </c>
      <c r="D34" s="99" t="s">
        <v>438</v>
      </c>
      <c r="E34" s="543" t="s">
        <v>439</v>
      </c>
      <c r="F34" s="543"/>
    </row>
    <row r="35" spans="1:17" ht="119.25" customHeight="1" x14ac:dyDescent="0.25">
      <c r="A35" s="586" t="s">
        <v>393</v>
      </c>
      <c r="B35" s="587"/>
      <c r="C35" s="104" t="s">
        <v>25</v>
      </c>
      <c r="D35" s="99" t="s">
        <v>438</v>
      </c>
      <c r="E35" s="543" t="s">
        <v>440</v>
      </c>
      <c r="F35" s="543"/>
      <c r="I35" s="7"/>
      <c r="L35" s="89"/>
    </row>
    <row r="36" spans="1:17" ht="93.75" customHeight="1" x14ac:dyDescent="0.25">
      <c r="A36" s="586" t="s">
        <v>342</v>
      </c>
      <c r="B36" s="587"/>
      <c r="C36" s="104" t="s">
        <v>31</v>
      </c>
      <c r="D36" s="82"/>
      <c r="E36" s="611"/>
      <c r="F36" s="612"/>
      <c r="I36" s="7"/>
      <c r="L36" s="89"/>
    </row>
    <row r="37" spans="1:17" ht="69.75" customHeight="1" x14ac:dyDescent="0.25">
      <c r="A37" s="586" t="s">
        <v>394</v>
      </c>
      <c r="B37" s="587"/>
      <c r="C37" s="104" t="s">
        <v>25</v>
      </c>
      <c r="D37" s="82"/>
      <c r="E37" s="397" t="s">
        <v>441</v>
      </c>
      <c r="F37" s="397"/>
      <c r="I37" s="7"/>
      <c r="L37" s="89"/>
    </row>
    <row r="38" spans="1:17" ht="36" customHeight="1" x14ac:dyDescent="0.25">
      <c r="A38" s="586" t="s">
        <v>344</v>
      </c>
      <c r="B38" s="587"/>
      <c r="C38" s="104" t="s">
        <v>31</v>
      </c>
      <c r="D38" s="82"/>
      <c r="E38" s="613"/>
      <c r="F38" s="614"/>
    </row>
    <row r="39" spans="1:17" ht="36" hidden="1" customHeight="1" x14ac:dyDescent="0.25">
      <c r="A39" s="194"/>
      <c r="B39" s="195"/>
      <c r="C39" s="196"/>
      <c r="D39" s="197"/>
      <c r="E39" s="617" t="str">
        <f>IFERROR(IF(MATCH("NO CUMPLE",C34:C38,0)&gt;0,"NO CUMPLE"),"CUMPLE")</f>
        <v>CUMPLE</v>
      </c>
      <c r="F39" s="618"/>
    </row>
    <row r="40" spans="1:17" ht="36" customHeight="1" x14ac:dyDescent="0.25">
      <c r="A40" s="595" t="s">
        <v>345</v>
      </c>
      <c r="B40" s="596"/>
      <c r="C40" s="596"/>
      <c r="D40" s="596"/>
      <c r="E40" s="596"/>
      <c r="F40" s="597"/>
    </row>
    <row r="41" spans="1:17" ht="36" customHeight="1" x14ac:dyDescent="0.25">
      <c r="A41" s="598" t="s">
        <v>395</v>
      </c>
      <c r="B41" s="599"/>
      <c r="C41" s="599"/>
      <c r="D41" s="599"/>
      <c r="E41" s="599"/>
      <c r="F41" s="600"/>
    </row>
    <row r="42" spans="1:17" ht="36" customHeight="1" x14ac:dyDescent="0.25">
      <c r="A42" s="615" t="s">
        <v>338</v>
      </c>
      <c r="B42" s="616"/>
      <c r="C42" s="35" t="s">
        <v>21</v>
      </c>
      <c r="D42" s="193" t="s">
        <v>22</v>
      </c>
      <c r="E42" s="619" t="s">
        <v>23</v>
      </c>
      <c r="F42" s="620"/>
    </row>
    <row r="43" spans="1:17" ht="111.75" customHeight="1" x14ac:dyDescent="0.25">
      <c r="A43" s="586" t="s">
        <v>396</v>
      </c>
      <c r="B43" s="587"/>
      <c r="C43" s="104" t="s">
        <v>442</v>
      </c>
      <c r="D43" s="99"/>
      <c r="E43" s="666" t="s">
        <v>443</v>
      </c>
      <c r="F43" s="543"/>
    </row>
    <row r="44" spans="1:17" ht="83.25" customHeight="1" x14ac:dyDescent="0.25">
      <c r="A44" s="586" t="s">
        <v>397</v>
      </c>
      <c r="B44" s="587"/>
      <c r="C44" s="104" t="s">
        <v>442</v>
      </c>
      <c r="D44" s="99"/>
      <c r="E44" s="666" t="s">
        <v>443</v>
      </c>
      <c r="F44" s="543"/>
    </row>
    <row r="45" spans="1:17" ht="48" customHeight="1" x14ac:dyDescent="0.25">
      <c r="A45" s="586" t="s">
        <v>398</v>
      </c>
      <c r="B45" s="587"/>
      <c r="C45" s="104" t="s">
        <v>442</v>
      </c>
      <c r="D45" s="99"/>
      <c r="E45" s="666" t="s">
        <v>444</v>
      </c>
      <c r="F45" s="543"/>
    </row>
    <row r="46" spans="1:17" ht="58.5" customHeight="1" x14ac:dyDescent="0.25">
      <c r="A46" s="586" t="s">
        <v>399</v>
      </c>
      <c r="B46" s="587"/>
      <c r="C46" s="104" t="s">
        <v>442</v>
      </c>
      <c r="D46" s="99"/>
      <c r="E46" s="666" t="s">
        <v>443</v>
      </c>
      <c r="F46" s="543"/>
    </row>
    <row r="47" spans="1:17" ht="50.25" customHeight="1" x14ac:dyDescent="0.25">
      <c r="A47" s="586" t="s">
        <v>400</v>
      </c>
      <c r="B47" s="587"/>
      <c r="C47" s="104" t="s">
        <v>442</v>
      </c>
      <c r="D47" s="99"/>
      <c r="E47" s="666" t="s">
        <v>443</v>
      </c>
      <c r="F47" s="543"/>
    </row>
    <row r="48" spans="1:17" ht="53.25" customHeight="1" x14ac:dyDescent="0.25">
      <c r="A48" s="586" t="s">
        <v>401</v>
      </c>
      <c r="B48" s="587"/>
      <c r="C48" s="104" t="s">
        <v>442</v>
      </c>
      <c r="D48" s="99"/>
      <c r="E48" s="666" t="s">
        <v>443</v>
      </c>
      <c r="F48" s="543"/>
    </row>
    <row r="49" spans="1:6" ht="53.25" hidden="1" customHeight="1" x14ac:dyDescent="0.25">
      <c r="A49" s="194"/>
      <c r="B49" s="195"/>
      <c r="C49" s="199"/>
      <c r="D49" s="198"/>
      <c r="E49" s="621" t="str">
        <f>IFERROR(IF(MATCH("NO CUMPLE",C43:C48,0)&gt;0,"NO CUMPLE"),"CUMPLE")</f>
        <v>NO CUMPLE</v>
      </c>
      <c r="F49" s="622"/>
    </row>
    <row r="50" spans="1:6" ht="35.25" customHeight="1" x14ac:dyDescent="0.25">
      <c r="A50" s="598" t="s">
        <v>402</v>
      </c>
      <c r="B50" s="599"/>
      <c r="C50" s="599"/>
      <c r="D50" s="599"/>
      <c r="E50" s="599"/>
      <c r="F50" s="600"/>
    </row>
    <row r="51" spans="1:6" ht="36" customHeight="1" x14ac:dyDescent="0.25">
      <c r="A51" s="605" t="s">
        <v>403</v>
      </c>
      <c r="B51" s="606"/>
      <c r="C51" s="200" t="s">
        <v>404</v>
      </c>
      <c r="D51" s="200" t="s">
        <v>405</v>
      </c>
      <c r="E51" s="200" t="s">
        <v>406</v>
      </c>
      <c r="F51" s="201" t="s">
        <v>407</v>
      </c>
    </row>
    <row r="52" spans="1:6" ht="120" customHeight="1" x14ac:dyDescent="0.25">
      <c r="A52" s="586" t="s">
        <v>408</v>
      </c>
      <c r="B52" s="587"/>
      <c r="C52" s="104" t="s">
        <v>25</v>
      </c>
      <c r="D52" s="104" t="s">
        <v>25</v>
      </c>
      <c r="E52" s="104"/>
      <c r="F52" s="212"/>
    </row>
    <row r="53" spans="1:6" ht="120" customHeight="1" x14ac:dyDescent="0.25">
      <c r="A53" s="603" t="s">
        <v>409</v>
      </c>
      <c r="B53" s="428"/>
      <c r="C53" s="20" t="s">
        <v>445</v>
      </c>
      <c r="D53" s="20" t="s">
        <v>445</v>
      </c>
      <c r="E53" s="213"/>
      <c r="F53" s="214"/>
    </row>
    <row r="54" spans="1:6" ht="30.75" hidden="1" customHeight="1" x14ac:dyDescent="0.25">
      <c r="A54" s="203"/>
      <c r="B54" s="139"/>
      <c r="C54" s="196"/>
      <c r="D54" s="197"/>
      <c r="E54" s="631" t="str">
        <f>IFERROR(IF(MATCH("NO CUMPLE",C52:F52,0)&gt;0,"NO CUMPLE"),"CUMPLE")</f>
        <v>CUMPLE</v>
      </c>
      <c r="F54" s="632"/>
    </row>
    <row r="55" spans="1:6" ht="25.5" customHeight="1" x14ac:dyDescent="0.25">
      <c r="A55" s="598" t="s">
        <v>60</v>
      </c>
      <c r="B55" s="599"/>
      <c r="C55" s="599"/>
      <c r="D55" s="599"/>
      <c r="E55" s="599"/>
      <c r="F55" s="600"/>
    </row>
    <row r="56" spans="1:6" ht="61.5" customHeight="1" x14ac:dyDescent="0.25">
      <c r="A56" s="605" t="s">
        <v>403</v>
      </c>
      <c r="B56" s="606"/>
      <c r="C56" s="200" t="s">
        <v>404</v>
      </c>
      <c r="D56" s="200" t="s">
        <v>405</v>
      </c>
      <c r="E56" s="200" t="s">
        <v>406</v>
      </c>
      <c r="F56" s="201" t="s">
        <v>407</v>
      </c>
    </row>
    <row r="57" spans="1:6" ht="125.25" customHeight="1" x14ac:dyDescent="0.25">
      <c r="A57" s="586" t="s">
        <v>410</v>
      </c>
      <c r="B57" s="587"/>
      <c r="C57" s="104" t="s">
        <v>25</v>
      </c>
      <c r="D57" s="104" t="s">
        <v>25</v>
      </c>
      <c r="E57" s="104"/>
      <c r="F57" s="212"/>
    </row>
    <row r="58" spans="1:6" ht="60" customHeight="1" x14ac:dyDescent="0.25">
      <c r="A58" s="586" t="s">
        <v>411</v>
      </c>
      <c r="B58" s="587"/>
      <c r="C58" s="104" t="s">
        <v>25</v>
      </c>
      <c r="D58" s="104" t="s">
        <v>25</v>
      </c>
      <c r="E58" s="104"/>
      <c r="F58" s="212"/>
    </row>
    <row r="59" spans="1:6" ht="137.25" customHeight="1" x14ac:dyDescent="0.25">
      <c r="A59" s="586" t="s">
        <v>349</v>
      </c>
      <c r="B59" s="587"/>
      <c r="C59" s="104" t="s">
        <v>25</v>
      </c>
      <c r="D59" s="104" t="s">
        <v>25</v>
      </c>
      <c r="E59" s="104"/>
      <c r="F59" s="212"/>
    </row>
    <row r="60" spans="1:6" ht="138" customHeight="1" x14ac:dyDescent="0.25">
      <c r="A60" s="586" t="s">
        <v>412</v>
      </c>
      <c r="B60" s="587"/>
      <c r="C60" s="104" t="s">
        <v>25</v>
      </c>
      <c r="D60" s="104" t="s">
        <v>25</v>
      </c>
      <c r="E60" s="104"/>
      <c r="F60" s="212"/>
    </row>
    <row r="61" spans="1:6" ht="66" customHeight="1" x14ac:dyDescent="0.25">
      <c r="A61" s="603" t="s">
        <v>409</v>
      </c>
      <c r="B61" s="428"/>
      <c r="C61" s="20" t="s">
        <v>446</v>
      </c>
      <c r="D61" s="20" t="s">
        <v>446</v>
      </c>
      <c r="E61" s="104"/>
      <c r="F61" s="212"/>
    </row>
    <row r="62" spans="1:6" ht="45" hidden="1" customHeight="1" x14ac:dyDescent="0.25">
      <c r="A62" s="203"/>
      <c r="B62" s="139"/>
      <c r="C62" s="104" t="str">
        <f>IFERROR(IF(MATCH("NO CUMPLE",C57:C60,0)&gt;0,"NO CUMPLE"),"CUMPLE")</f>
        <v>CUMPLE</v>
      </c>
      <c r="D62" s="104" t="str">
        <f t="shared" ref="D62:F62" si="0">IFERROR(IF(MATCH("NO CUMPLE",D57:D60,0)&gt;0,"NO CUMPLE"),"CUMPLE")</f>
        <v>CUMPLE</v>
      </c>
      <c r="E62" s="104" t="str">
        <f t="shared" si="0"/>
        <v>CUMPLE</v>
      </c>
      <c r="F62" s="104" t="str">
        <f t="shared" si="0"/>
        <v>CUMPLE</v>
      </c>
    </row>
    <row r="63" spans="1:6" ht="45.75" hidden="1" customHeight="1" x14ac:dyDescent="0.25">
      <c r="A63" s="203"/>
      <c r="B63" s="139"/>
      <c r="C63" s="196"/>
      <c r="D63" s="196"/>
      <c r="E63" s="641" t="str">
        <f>IFERROR(IF(MATCH("NO CUMPLE",C62:F62,0)&gt;0,"NO CUMPLE"),"CUMPLE")</f>
        <v>CUMPLE</v>
      </c>
      <c r="F63" s="642"/>
    </row>
    <row r="64" spans="1:6" ht="33" customHeight="1" x14ac:dyDescent="0.25">
      <c r="A64" s="595" t="s">
        <v>351</v>
      </c>
      <c r="B64" s="596"/>
      <c r="C64" s="596"/>
      <c r="D64" s="596"/>
      <c r="E64" s="596"/>
      <c r="F64" s="597"/>
    </row>
    <row r="65" spans="1:6" ht="33.75" customHeight="1" x14ac:dyDescent="0.25">
      <c r="A65" s="598" t="s">
        <v>352</v>
      </c>
      <c r="B65" s="599"/>
      <c r="C65" s="599"/>
      <c r="D65" s="599"/>
      <c r="E65" s="599"/>
      <c r="F65" s="600"/>
    </row>
    <row r="66" spans="1:6" ht="28.5" customHeight="1" x14ac:dyDescent="0.25">
      <c r="A66" s="605" t="s">
        <v>403</v>
      </c>
      <c r="B66" s="606"/>
      <c r="C66" s="200" t="s">
        <v>404</v>
      </c>
      <c r="D66" s="200" t="s">
        <v>405</v>
      </c>
      <c r="E66" s="200" t="s">
        <v>406</v>
      </c>
      <c r="F66" s="201" t="s">
        <v>407</v>
      </c>
    </row>
    <row r="67" spans="1:6" ht="30.75" customHeight="1" x14ac:dyDescent="0.25">
      <c r="A67" s="586" t="s">
        <v>413</v>
      </c>
      <c r="B67" s="587"/>
      <c r="C67" s="104" t="s">
        <v>25</v>
      </c>
      <c r="D67" s="104"/>
      <c r="E67" s="104"/>
      <c r="F67" s="212"/>
    </row>
    <row r="68" spans="1:6" ht="29.25" customHeight="1" x14ac:dyDescent="0.25">
      <c r="A68" s="586" t="s">
        <v>354</v>
      </c>
      <c r="B68" s="587"/>
      <c r="C68" s="104" t="s">
        <v>31</v>
      </c>
      <c r="D68" s="104"/>
      <c r="E68" s="104"/>
      <c r="F68" s="212"/>
    </row>
    <row r="69" spans="1:6" ht="42.75" customHeight="1" x14ac:dyDescent="0.25">
      <c r="A69" s="586" t="s">
        <v>355</v>
      </c>
      <c r="B69" s="587"/>
      <c r="C69" s="104" t="s">
        <v>31</v>
      </c>
      <c r="D69" s="104"/>
      <c r="E69" s="104"/>
      <c r="F69" s="212"/>
    </row>
    <row r="70" spans="1:6" ht="104.25" customHeight="1" x14ac:dyDescent="0.25">
      <c r="A70" s="586" t="s">
        <v>414</v>
      </c>
      <c r="B70" s="587"/>
      <c r="C70" s="104" t="s">
        <v>25</v>
      </c>
      <c r="D70" s="104"/>
      <c r="E70" s="104"/>
      <c r="F70" s="212"/>
    </row>
    <row r="71" spans="1:6" ht="80.25" customHeight="1" x14ac:dyDescent="0.25">
      <c r="A71" s="603" t="s">
        <v>409</v>
      </c>
      <c r="B71" s="428"/>
      <c r="C71" s="20" t="s">
        <v>428</v>
      </c>
      <c r="D71" s="82"/>
      <c r="E71" s="213"/>
      <c r="F71" s="214"/>
    </row>
    <row r="72" spans="1:6" ht="80.25" hidden="1" customHeight="1" x14ac:dyDescent="0.25">
      <c r="A72" s="203"/>
      <c r="B72" s="139"/>
      <c r="C72" s="104" t="str">
        <f>IFERROR(IF(MATCH("NO CUMPLE",C67:C70,0)&gt;0,"NO CUMPLE"),"CUMPLE")</f>
        <v>CUMPLE</v>
      </c>
      <c r="D72" s="104" t="str">
        <f t="shared" ref="D72:F72" si="1">IFERROR(IF(MATCH("NO CUMPLE",D67:D70,0)&gt;0,"NO CUMPLE"),"CUMPLE")</f>
        <v>CUMPLE</v>
      </c>
      <c r="E72" s="104" t="str">
        <f t="shared" si="1"/>
        <v>CUMPLE</v>
      </c>
      <c r="F72" s="104" t="str">
        <f t="shared" si="1"/>
        <v>CUMPLE</v>
      </c>
    </row>
    <row r="73" spans="1:6" ht="68.25" hidden="1" customHeight="1" x14ac:dyDescent="0.25">
      <c r="A73" s="215"/>
      <c r="B73" s="109"/>
      <c r="C73" s="104"/>
      <c r="D73" s="82"/>
      <c r="E73" s="611" t="str">
        <f>IFERROR(IF(MATCH("NO CUMPLE",C72:F72,0)&gt;0,"NO CUMPLE"),"CUMPLE")</f>
        <v>CUMPLE</v>
      </c>
      <c r="F73" s="612"/>
    </row>
    <row r="74" spans="1:6" ht="37.5" customHeight="1" x14ac:dyDescent="0.25">
      <c r="A74" s="598" t="s">
        <v>357</v>
      </c>
      <c r="B74" s="599"/>
      <c r="C74" s="599"/>
      <c r="D74" s="599"/>
      <c r="E74" s="599"/>
      <c r="F74" s="600"/>
    </row>
    <row r="75" spans="1:6" ht="45" customHeight="1" x14ac:dyDescent="0.25">
      <c r="A75" s="601" t="s">
        <v>403</v>
      </c>
      <c r="B75" s="602"/>
      <c r="C75" s="204" t="s">
        <v>404</v>
      </c>
      <c r="D75" s="204" t="s">
        <v>405</v>
      </c>
      <c r="E75" s="204" t="s">
        <v>406</v>
      </c>
      <c r="F75" s="205" t="s">
        <v>407</v>
      </c>
    </row>
    <row r="76" spans="1:6" ht="129.75" customHeight="1" x14ac:dyDescent="0.25">
      <c r="A76" s="586" t="s">
        <v>415</v>
      </c>
      <c r="B76" s="587"/>
      <c r="C76" s="104"/>
      <c r="D76" s="104" t="s">
        <v>25</v>
      </c>
      <c r="E76" s="104"/>
      <c r="F76" s="212"/>
    </row>
    <row r="77" spans="1:6" ht="63.75" customHeight="1" x14ac:dyDescent="0.25">
      <c r="A77" s="586" t="s">
        <v>359</v>
      </c>
      <c r="B77" s="587"/>
      <c r="C77" s="104"/>
      <c r="D77" s="104" t="s">
        <v>25</v>
      </c>
      <c r="E77" s="104"/>
      <c r="F77" s="212"/>
    </row>
    <row r="78" spans="1:6" ht="48.75" customHeight="1" x14ac:dyDescent="0.25">
      <c r="A78" s="586" t="s">
        <v>360</v>
      </c>
      <c r="B78" s="587"/>
      <c r="C78" s="104"/>
      <c r="D78" s="104" t="s">
        <v>25</v>
      </c>
      <c r="E78" s="104"/>
      <c r="F78" s="212"/>
    </row>
    <row r="79" spans="1:6" ht="79.5" customHeight="1" x14ac:dyDescent="0.25">
      <c r="A79" s="586" t="s">
        <v>361</v>
      </c>
      <c r="B79" s="587"/>
      <c r="C79" s="104"/>
      <c r="D79" s="104" t="s">
        <v>25</v>
      </c>
      <c r="E79" s="104"/>
      <c r="F79" s="212"/>
    </row>
    <row r="80" spans="1:6" ht="145.5" customHeight="1" x14ac:dyDescent="0.25">
      <c r="A80" s="586" t="s">
        <v>416</v>
      </c>
      <c r="B80" s="587"/>
      <c r="C80" s="104"/>
      <c r="D80" s="104" t="s">
        <v>31</v>
      </c>
      <c r="E80" s="104"/>
      <c r="F80" s="212"/>
    </row>
    <row r="81" spans="1:6" ht="87" customHeight="1" x14ac:dyDescent="0.25">
      <c r="A81" s="586" t="s">
        <v>363</v>
      </c>
      <c r="B81" s="587"/>
      <c r="C81" s="104"/>
      <c r="D81" s="104" t="s">
        <v>31</v>
      </c>
      <c r="E81" s="104"/>
      <c r="F81" s="212"/>
    </row>
    <row r="82" spans="1:6" ht="59.25" customHeight="1" x14ac:dyDescent="0.25">
      <c r="A82" s="586" t="s">
        <v>364</v>
      </c>
      <c r="B82" s="587"/>
      <c r="C82" s="104"/>
      <c r="D82" s="104" t="s">
        <v>31</v>
      </c>
      <c r="E82" s="104"/>
      <c r="F82" s="212"/>
    </row>
    <row r="83" spans="1:6" ht="55.5" customHeight="1" x14ac:dyDescent="0.25">
      <c r="A83" s="586" t="s">
        <v>417</v>
      </c>
      <c r="B83" s="587"/>
      <c r="C83" s="104"/>
      <c r="D83" s="104" t="s">
        <v>25</v>
      </c>
      <c r="E83" s="104"/>
      <c r="F83" s="212"/>
    </row>
    <row r="84" spans="1:6" ht="282.75" customHeight="1" x14ac:dyDescent="0.25">
      <c r="A84" s="586" t="s">
        <v>366</v>
      </c>
      <c r="B84" s="587"/>
      <c r="C84" s="104"/>
      <c r="D84" s="104" t="s">
        <v>31</v>
      </c>
      <c r="E84" s="104"/>
      <c r="F84" s="212"/>
    </row>
    <row r="85" spans="1:6" ht="131.25" customHeight="1" x14ac:dyDescent="0.25">
      <c r="A85" s="586" t="s">
        <v>367</v>
      </c>
      <c r="B85" s="587"/>
      <c r="C85" s="104"/>
      <c r="D85" s="104" t="s">
        <v>31</v>
      </c>
      <c r="E85" s="104"/>
      <c r="F85" s="212"/>
    </row>
    <row r="86" spans="1:6" ht="139.5" customHeight="1" x14ac:dyDescent="0.25">
      <c r="A86" s="586" t="s">
        <v>418</v>
      </c>
      <c r="B86" s="587"/>
      <c r="C86" s="196"/>
      <c r="D86" s="196" t="s">
        <v>25</v>
      </c>
      <c r="E86" s="196"/>
      <c r="F86" s="202"/>
    </row>
    <row r="87" spans="1:6" ht="38.25" customHeight="1" x14ac:dyDescent="0.25">
      <c r="A87" s="603" t="s">
        <v>409</v>
      </c>
      <c r="B87" s="428"/>
      <c r="C87" s="104"/>
      <c r="D87" s="45" t="s">
        <v>428</v>
      </c>
      <c r="E87" s="216"/>
      <c r="F87" s="217"/>
    </row>
    <row r="88" spans="1:6" ht="38.25" hidden="1" customHeight="1" x14ac:dyDescent="0.25">
      <c r="A88" s="203"/>
      <c r="B88" s="139"/>
      <c r="C88" s="104" t="str">
        <f>IFERROR(IF(MATCH("NO CUMPLE",C76:C86,0)&gt;0,"NO CUMPLE"),"CUMPLE")</f>
        <v>CUMPLE</v>
      </c>
      <c r="D88" s="104" t="str">
        <f t="shared" ref="D88:F88" si="2">IFERROR(IF(MATCH("NO CUMPLE",D76:D86,0)&gt;0,"NO CUMPLE"),"CUMPLE")</f>
        <v>CUMPLE</v>
      </c>
      <c r="E88" s="104" t="str">
        <f t="shared" si="2"/>
        <v>CUMPLE</v>
      </c>
      <c r="F88" s="104" t="str">
        <f t="shared" si="2"/>
        <v>CUMPLE</v>
      </c>
    </row>
    <row r="89" spans="1:6" ht="38.25" hidden="1" customHeight="1" x14ac:dyDescent="0.25">
      <c r="A89" s="203"/>
      <c r="B89" s="139"/>
      <c r="C89" s="196"/>
      <c r="D89" s="206"/>
      <c r="E89" s="646" t="str">
        <f>IFERROR(IF(MATCH("NO CUMPLE",C88:F88,0)&gt;0,"NO CUMPLE"),"CUMPLE")</f>
        <v>CUMPLE</v>
      </c>
      <c r="F89" s="647"/>
    </row>
    <row r="90" spans="1:6" ht="45" customHeight="1" x14ac:dyDescent="0.25">
      <c r="A90" s="595" t="s">
        <v>369</v>
      </c>
      <c r="B90" s="596"/>
      <c r="C90" s="596"/>
      <c r="D90" s="596"/>
      <c r="E90" s="596"/>
      <c r="F90" s="597"/>
    </row>
    <row r="91" spans="1:6" ht="45" customHeight="1" x14ac:dyDescent="0.25">
      <c r="A91" s="635" t="s">
        <v>370</v>
      </c>
      <c r="B91" s="636"/>
      <c r="C91" s="144" t="s">
        <v>371</v>
      </c>
      <c r="D91" s="359">
        <f>IF(C14="NO",F12*10%,F23*10%)</f>
        <v>72476102.900000006</v>
      </c>
      <c r="E91" s="124" t="s">
        <v>372</v>
      </c>
      <c r="F91" s="207">
        <f>EDATE(E7,3)</f>
        <v>46223</v>
      </c>
    </row>
    <row r="92" spans="1:6" ht="62.25" customHeight="1" x14ac:dyDescent="0.25">
      <c r="A92" s="635" t="s">
        <v>373</v>
      </c>
      <c r="B92" s="636"/>
      <c r="C92" s="124" t="s">
        <v>374</v>
      </c>
      <c r="D92" s="124" t="s">
        <v>375</v>
      </c>
      <c r="E92" s="125" t="s">
        <v>376</v>
      </c>
      <c r="F92" s="208" t="s">
        <v>377</v>
      </c>
    </row>
    <row r="93" spans="1:6" ht="45" customHeight="1" x14ac:dyDescent="0.25">
      <c r="A93" s="637" t="s">
        <v>184</v>
      </c>
      <c r="B93" s="638"/>
      <c r="C93" s="147" t="s">
        <v>447</v>
      </c>
      <c r="D93" s="169">
        <v>72476103</v>
      </c>
      <c r="E93" s="171">
        <v>46132</v>
      </c>
      <c r="F93" s="182">
        <v>46233</v>
      </c>
    </row>
    <row r="94" spans="1:6" ht="39" hidden="1" customHeight="1" outlineLevel="1" x14ac:dyDescent="0.25">
      <c r="A94" s="637"/>
      <c r="B94" s="638"/>
      <c r="C94" s="163"/>
      <c r="D94" s="172"/>
      <c r="E94" s="175"/>
      <c r="F94" s="182"/>
    </row>
    <row r="95" spans="1:6" ht="45" hidden="1" customHeight="1" outlineLevel="1" x14ac:dyDescent="0.25">
      <c r="A95" s="637"/>
      <c r="B95" s="638"/>
      <c r="C95" s="163"/>
      <c r="D95" s="172"/>
      <c r="E95" s="175"/>
      <c r="F95" s="182"/>
    </row>
    <row r="96" spans="1:6" ht="24" hidden="1" customHeight="1" collapsed="1" x14ac:dyDescent="0.25">
      <c r="A96" s="639"/>
      <c r="B96" s="640"/>
      <c r="C96" s="165"/>
      <c r="D96" s="168">
        <f>SUM(D93:D95)</f>
        <v>72476103</v>
      </c>
      <c r="E96" s="166"/>
      <c r="F96" s="209"/>
    </row>
    <row r="97" spans="1:13" ht="33.75" customHeight="1" x14ac:dyDescent="0.25">
      <c r="A97" s="644" t="s">
        <v>338</v>
      </c>
      <c r="B97" s="645"/>
      <c r="C97" s="210" t="s">
        <v>21</v>
      </c>
      <c r="D97" s="211" t="s">
        <v>22</v>
      </c>
      <c r="E97" s="633" t="s">
        <v>23</v>
      </c>
      <c r="F97" s="634"/>
    </row>
    <row r="98" spans="1:13" ht="77.25" customHeight="1" x14ac:dyDescent="0.25">
      <c r="A98" s="586" t="s">
        <v>419</v>
      </c>
      <c r="B98" s="587"/>
      <c r="C98" s="104" t="s">
        <v>25</v>
      </c>
      <c r="D98" s="111" t="s">
        <v>448</v>
      </c>
      <c r="E98" s="379" t="s">
        <v>433</v>
      </c>
      <c r="F98" s="380"/>
    </row>
    <row r="99" spans="1:13" ht="36" customHeight="1" x14ac:dyDescent="0.25">
      <c r="A99" s="586" t="s">
        <v>379</v>
      </c>
      <c r="B99" s="587"/>
      <c r="C99" s="381" t="s">
        <v>449</v>
      </c>
      <c r="D99" s="662"/>
      <c r="E99" s="662"/>
      <c r="F99" s="663"/>
    </row>
    <row r="100" spans="1:13" ht="36" customHeight="1" x14ac:dyDescent="0.25">
      <c r="A100" s="595" t="s">
        <v>63</v>
      </c>
      <c r="B100" s="596"/>
      <c r="C100" s="596"/>
      <c r="D100" s="596"/>
      <c r="E100" s="596"/>
      <c r="F100" s="597"/>
      <c r="M100">
        <f>+C106</f>
        <v>0</v>
      </c>
    </row>
    <row r="101" spans="1:13" ht="33" customHeight="1" x14ac:dyDescent="0.25">
      <c r="A101" s="623" t="s">
        <v>381</v>
      </c>
      <c r="B101" s="624"/>
      <c r="C101" s="653" t="s">
        <v>25</v>
      </c>
      <c r="D101" s="654" t="s">
        <v>65</v>
      </c>
      <c r="E101" s="655"/>
      <c r="F101" s="656"/>
    </row>
    <row r="102" spans="1:13" x14ac:dyDescent="0.25">
      <c r="A102" s="623"/>
      <c r="B102" s="624"/>
      <c r="C102" s="653"/>
      <c r="D102" s="626"/>
      <c r="E102" s="627"/>
      <c r="F102" s="628"/>
    </row>
    <row r="103" spans="1:13" x14ac:dyDescent="0.25">
      <c r="A103" s="623"/>
      <c r="B103" s="624"/>
      <c r="C103" s="653"/>
      <c r="D103" s="626"/>
      <c r="E103" s="627"/>
      <c r="F103" s="628"/>
    </row>
    <row r="104" spans="1:13" x14ac:dyDescent="0.25">
      <c r="A104" s="623"/>
      <c r="B104" s="624"/>
      <c r="C104" s="653"/>
      <c r="D104" s="626"/>
      <c r="E104" s="627"/>
      <c r="F104" s="628"/>
    </row>
    <row r="105" spans="1:13" x14ac:dyDescent="0.25">
      <c r="A105" s="623"/>
      <c r="B105" s="624"/>
      <c r="C105" s="653"/>
      <c r="D105" s="626"/>
      <c r="E105" s="627"/>
      <c r="F105" s="628"/>
    </row>
    <row r="106" spans="1:13" ht="31.5" customHeight="1" x14ac:dyDescent="0.25">
      <c r="A106" s="625" t="s">
        <v>66</v>
      </c>
      <c r="B106" s="450"/>
      <c r="C106" s="450"/>
      <c r="D106" s="450"/>
      <c r="E106" s="450"/>
      <c r="F106" s="225" t="str">
        <f>IF(AND(OR(C101="NO CUMPLE",C98="NO CUMPLE", E89="NO CUMPLE",E73="NO CUMPLE",E63="NO CUMPLE", E54="NO CUMPLE",E49="NO CUMPLE",E39="NO CUMPLE",)),"NO HABILITADA","HABILITADA")</f>
        <v>NO HABILITADA</v>
      </c>
    </row>
    <row r="107" spans="1:13" ht="30.75" customHeight="1" x14ac:dyDescent="0.25">
      <c r="A107" s="651" t="s">
        <v>382</v>
      </c>
      <c r="B107" s="629"/>
      <c r="C107" s="629" t="s">
        <v>383</v>
      </c>
      <c r="D107" s="629"/>
      <c r="E107" s="629" t="s">
        <v>288</v>
      </c>
      <c r="F107" s="630"/>
    </row>
    <row r="108" spans="1:13" ht="27.75" customHeight="1" x14ac:dyDescent="0.25">
      <c r="A108" s="658" t="e" vm="1">
        <v>#VALUE!</v>
      </c>
      <c r="B108" s="552"/>
      <c r="C108" s="552"/>
      <c r="D108" s="552"/>
      <c r="E108" s="552"/>
      <c r="F108" s="553"/>
    </row>
    <row r="109" spans="1:13" ht="22.5" customHeight="1" x14ac:dyDescent="0.25">
      <c r="A109" s="652" t="s">
        <v>244</v>
      </c>
      <c r="B109" s="648"/>
      <c r="C109" s="648" t="s">
        <v>246</v>
      </c>
      <c r="D109" s="648"/>
      <c r="E109" s="649" t="s">
        <v>170</v>
      </c>
      <c r="F109" s="650"/>
    </row>
    <row r="110" spans="1:13" ht="42.75" customHeight="1" thickBot="1" x14ac:dyDescent="0.3">
      <c r="A110" s="643" t="s">
        <v>384</v>
      </c>
      <c r="B110" s="643"/>
      <c r="C110" s="643" t="s">
        <v>384</v>
      </c>
      <c r="D110" s="643"/>
      <c r="E110" s="643" t="str">
        <f>VLOOKUP(E109,Hoja1!L1:M8,2,0)</f>
        <v>Coordinadora  Grupo de Convenios y Contratos</v>
      </c>
      <c r="F110" s="657"/>
    </row>
    <row r="111" spans="1:13" ht="13.8" thickTop="1" x14ac:dyDescent="0.25">
      <c r="B111" s="547"/>
      <c r="C111" s="547"/>
      <c r="D111" s="547"/>
      <c r="E111" s="547"/>
      <c r="F111" s="547"/>
    </row>
    <row r="112" spans="1:13" x14ac:dyDescent="0.25">
      <c r="B112" s="9"/>
      <c r="C112" s="10"/>
      <c r="D112" s="10"/>
      <c r="E112" s="17"/>
      <c r="F112" s="17"/>
    </row>
    <row r="113" spans="2:6" x14ac:dyDescent="0.25">
      <c r="B113" s="9"/>
      <c r="C113" s="10"/>
      <c r="D113" s="10"/>
      <c r="E113" s="17"/>
      <c r="F113" s="17"/>
    </row>
    <row r="114" spans="2:6" x14ac:dyDescent="0.25">
      <c r="B114" s="9"/>
      <c r="C114" s="10"/>
      <c r="D114" s="10"/>
      <c r="E114" s="17"/>
      <c r="F114" s="17"/>
    </row>
    <row r="115" spans="2:6" x14ac:dyDescent="0.25">
      <c r="B115" s="11"/>
      <c r="C115" s="30"/>
    </row>
    <row r="116" spans="2:6" x14ac:dyDescent="0.25">
      <c r="B116" s="12"/>
      <c r="C116" s="12"/>
    </row>
    <row r="117" spans="2:6" x14ac:dyDescent="0.25">
      <c r="B117" s="89"/>
      <c r="C117" s="89"/>
    </row>
    <row r="118" spans="2:6" x14ac:dyDescent="0.25">
      <c r="B118" s="13"/>
      <c r="C118" s="13"/>
    </row>
  </sheetData>
  <sheetProtection algorithmName="SHA-512" hashValue="izOXGxWs+7UoOL1zdxRP3ebZSIaB5S5EmBOzT4F4uLFb3k4CkI1CppTa+CcdlDNQ5kGxsYnqB8t3pjHXRUaayA==" saltValue="X8vknFkIBYBfCqSEh0+BOA==" spinCount="100000" sheet="1" objects="1" scenarios="1"/>
  <protectedRanges>
    <protectedRange sqref="C34:C39 C62:C65 C52:F52 D67:F70 D76:F86 C97:C98 C49 D62:F63 D72:F72 C67:C90 D88:F88 C54 C57:F60 E61:F61" name="Rango1"/>
    <protectedRange sqref="D54 D97:D98 D64:D65 D71 D87 D73:D75 D89:D90 D34:D39" name="Rango1_1"/>
    <protectedRange sqref="C99" name="Rango1_2"/>
    <protectedRange sqref="D99" name="Rango1_1_1"/>
    <protectedRange sqref="C91:C96" name="Rango1_5"/>
    <protectedRange sqref="D91 D93:D96" name="Rango1_1_4"/>
    <protectedRange sqref="C43:C48" name="Rango1_3_1"/>
    <protectedRange sqref="C53:D53" name="Rango1_4_1_1"/>
    <protectedRange sqref="C61:D61" name="Rango1_6_1_2_1"/>
  </protectedRanges>
  <mergeCells count="141">
    <mergeCell ref="A1:B5"/>
    <mergeCell ref="C1:E5"/>
    <mergeCell ref="F1:F5"/>
    <mergeCell ref="A7:B7"/>
    <mergeCell ref="C7:D7"/>
    <mergeCell ref="E7:F7"/>
    <mergeCell ref="A11:B11"/>
    <mergeCell ref="C11:F11"/>
    <mergeCell ref="A12:B12"/>
    <mergeCell ref="C12:D12"/>
    <mergeCell ref="A13:B13"/>
    <mergeCell ref="D13:F13"/>
    <mergeCell ref="A8:B8"/>
    <mergeCell ref="C8:D8"/>
    <mergeCell ref="E8:F8"/>
    <mergeCell ref="A9:D9"/>
    <mergeCell ref="E9:F9"/>
    <mergeCell ref="A10:E10"/>
    <mergeCell ref="A17:B17"/>
    <mergeCell ref="A18:B18"/>
    <mergeCell ref="C18:F18"/>
    <mergeCell ref="A19:B19"/>
    <mergeCell ref="A20:B21"/>
    <mergeCell ref="D20:E20"/>
    <mergeCell ref="D21:E21"/>
    <mergeCell ref="A14:B14"/>
    <mergeCell ref="C14:D14"/>
    <mergeCell ref="A15:B15"/>
    <mergeCell ref="E15:F15"/>
    <mergeCell ref="A16:B16"/>
    <mergeCell ref="C16:D16"/>
    <mergeCell ref="A32:F32"/>
    <mergeCell ref="A33:B33"/>
    <mergeCell ref="E33:F33"/>
    <mergeCell ref="A34:B34"/>
    <mergeCell ref="E34:F34"/>
    <mergeCell ref="A35:B35"/>
    <mergeCell ref="E35:F35"/>
    <mergeCell ref="A22:B22"/>
    <mergeCell ref="C22:D22"/>
    <mergeCell ref="A23:B23"/>
    <mergeCell ref="C23:D23"/>
    <mergeCell ref="A24:F24"/>
    <mergeCell ref="A31:F31"/>
    <mergeCell ref="E39:F39"/>
    <mergeCell ref="A40:F40"/>
    <mergeCell ref="A41:F41"/>
    <mergeCell ref="A42:B42"/>
    <mergeCell ref="E42:F42"/>
    <mergeCell ref="A43:B43"/>
    <mergeCell ref="E43:F43"/>
    <mergeCell ref="A36:B36"/>
    <mergeCell ref="E36:F36"/>
    <mergeCell ref="A37:B37"/>
    <mergeCell ref="E37:F37"/>
    <mergeCell ref="A38:B38"/>
    <mergeCell ref="E38:F38"/>
    <mergeCell ref="A47:B47"/>
    <mergeCell ref="E47:F47"/>
    <mergeCell ref="A48:B48"/>
    <mergeCell ref="E48:F48"/>
    <mergeCell ref="E49:F49"/>
    <mergeCell ref="A50:F50"/>
    <mergeCell ref="A44:B44"/>
    <mergeCell ref="E44:F44"/>
    <mergeCell ref="A45:B45"/>
    <mergeCell ref="E45:F45"/>
    <mergeCell ref="A46:B46"/>
    <mergeCell ref="E46:F46"/>
    <mergeCell ref="A57:B57"/>
    <mergeCell ref="A58:B58"/>
    <mergeCell ref="A59:B59"/>
    <mergeCell ref="A60:B60"/>
    <mergeCell ref="A61:B61"/>
    <mergeCell ref="E63:F63"/>
    <mergeCell ref="A51:B51"/>
    <mergeCell ref="A52:B52"/>
    <mergeCell ref="A53:B53"/>
    <mergeCell ref="E54:F54"/>
    <mergeCell ref="A55:F55"/>
    <mergeCell ref="A56:B56"/>
    <mergeCell ref="A70:B70"/>
    <mergeCell ref="A71:B71"/>
    <mergeCell ref="E73:F73"/>
    <mergeCell ref="A74:F74"/>
    <mergeCell ref="A75:B75"/>
    <mergeCell ref="A76:B76"/>
    <mergeCell ref="A64:F64"/>
    <mergeCell ref="A65:F65"/>
    <mergeCell ref="A66:B66"/>
    <mergeCell ref="A67:B67"/>
    <mergeCell ref="A68:B68"/>
    <mergeCell ref="A69:B69"/>
    <mergeCell ref="A83:B83"/>
    <mergeCell ref="A84:B84"/>
    <mergeCell ref="A85:B85"/>
    <mergeCell ref="A86:B86"/>
    <mergeCell ref="A87:B87"/>
    <mergeCell ref="E89:F89"/>
    <mergeCell ref="A77:B77"/>
    <mergeCell ref="A78:B78"/>
    <mergeCell ref="A79:B79"/>
    <mergeCell ref="A80:B80"/>
    <mergeCell ref="A81:B81"/>
    <mergeCell ref="A82:B82"/>
    <mergeCell ref="A97:B97"/>
    <mergeCell ref="E97:F97"/>
    <mergeCell ref="A98:B98"/>
    <mergeCell ref="E98:F98"/>
    <mergeCell ref="A99:B99"/>
    <mergeCell ref="C99:F99"/>
    <mergeCell ref="A90:F90"/>
    <mergeCell ref="A91:B91"/>
    <mergeCell ref="A92:B92"/>
    <mergeCell ref="A93:B93"/>
    <mergeCell ref="A94:B94"/>
    <mergeCell ref="A95:B95"/>
    <mergeCell ref="B111:F111"/>
    <mergeCell ref="F23:G23"/>
    <mergeCell ref="A109:B109"/>
    <mergeCell ref="C109:D109"/>
    <mergeCell ref="E109:F109"/>
    <mergeCell ref="A110:B110"/>
    <mergeCell ref="C110:D110"/>
    <mergeCell ref="E110:F110"/>
    <mergeCell ref="A106:E106"/>
    <mergeCell ref="A107:B107"/>
    <mergeCell ref="C107:D107"/>
    <mergeCell ref="E107:F107"/>
    <mergeCell ref="A108:B108"/>
    <mergeCell ref="C108:D108"/>
    <mergeCell ref="E108:F108"/>
    <mergeCell ref="A100:F100"/>
    <mergeCell ref="A101:B105"/>
    <mergeCell ref="C101:C105"/>
    <mergeCell ref="D101:F101"/>
    <mergeCell ref="D102:F102"/>
    <mergeCell ref="D103:F103"/>
    <mergeCell ref="D104:F104"/>
    <mergeCell ref="D105:F105"/>
    <mergeCell ref="A96:B96"/>
  </mergeCells>
  <conditionalFormatting sqref="A106:A108 B111:B114">
    <cfRule type="containsText" dxfId="168" priority="26" stopIfTrue="1" operator="containsText" text="NO CUMPLE">
      <formula>NOT(ISERROR(SEARCH("NO CUMPLE",A106)))</formula>
    </cfRule>
  </conditionalFormatting>
  <conditionalFormatting sqref="C13">
    <cfRule type="beginsWith" dxfId="167" priority="6" operator="beginsWith" text="SELE">
      <formula>LEFT(C13,LEN("SELE"))="SELE"</formula>
    </cfRule>
    <cfRule type="beginsWith" dxfId="166" priority="7" operator="beginsWith" text="SELE">
      <formula>LEFT(C13,LEN("SELE"))="SELE"</formula>
    </cfRule>
  </conditionalFormatting>
  <conditionalFormatting sqref="C34:C39 C54 C63:E63 D67:F70 C67:C73 D72:F72 C76:F86 C101:C105">
    <cfRule type="beginsWith" dxfId="165" priority="24" operator="beginsWith" text="NO CUMPLE">
      <formula>LEFT(C34,LEN("NO CUMPLE"))="NO CUMPLE"</formula>
    </cfRule>
  </conditionalFormatting>
  <conditionalFormatting sqref="C43:C49">
    <cfRule type="beginsWith" dxfId="164" priority="3" operator="beginsWith" text="NO CUMPLE">
      <formula>LEFT(C43,LEN("NO CUMPLE"))="NO CUMPLE"</formula>
    </cfRule>
  </conditionalFormatting>
  <conditionalFormatting sqref="C98:C99">
    <cfRule type="beginsWith" dxfId="163" priority="22" operator="beginsWith" text="NO CUMPLE">
      <formula>LEFT(C98,LEN("NO CUMPLE"))="NO CUMPLE"</formula>
    </cfRule>
  </conditionalFormatting>
  <conditionalFormatting sqref="C14:D14">
    <cfRule type="containsText" dxfId="162" priority="15" operator="containsText" text="SELECCIONE">
      <formula>NOT(ISERROR(SEARCH("SELECCIONE",C14)))</formula>
    </cfRule>
  </conditionalFormatting>
  <conditionalFormatting sqref="C53:D53">
    <cfRule type="beginsWith" dxfId="161" priority="2" operator="beginsWith" text="NO CUMPLE">
      <formula>LEFT(C53,LEN("NO CUMPLE"))="NO CUMPLE"</formula>
    </cfRule>
  </conditionalFormatting>
  <conditionalFormatting sqref="C52:F52">
    <cfRule type="beginsWith" dxfId="160" priority="18" operator="beginsWith" text="NO CUMPLE">
      <formula>LEFT(C52,LEN("NO CUMPLE"))="NO CUMPLE"</formula>
    </cfRule>
  </conditionalFormatting>
  <conditionalFormatting sqref="C57:F62">
    <cfRule type="beginsWith" dxfId="159" priority="1" operator="beginsWith" text="NO CUMPLE">
      <formula>LEFT(C57,LEN("NO CUMPLE"))="NO CUMPLE"</formula>
    </cfRule>
  </conditionalFormatting>
  <conditionalFormatting sqref="C88:F88">
    <cfRule type="beginsWith" dxfId="158" priority="4" operator="beginsWith" text="NO CUMPLE">
      <formula>LEFT(C88,LEN("NO CUMPLE"))="NO CUMPLE"</formula>
    </cfRule>
  </conditionalFormatting>
  <conditionalFormatting sqref="C112:F114">
    <cfRule type="containsText" dxfId="157" priority="25" stopIfTrue="1" operator="containsText" text="NO HABILITADO">
      <formula>NOT(ISERROR(SEARCH("NO HABILITADO",C112)))</formula>
    </cfRule>
  </conditionalFormatting>
  <conditionalFormatting sqref="D93:D95">
    <cfRule type="expression" dxfId="156" priority="11">
      <formula>$D$96&lt;$D$91</formula>
    </cfRule>
    <cfRule type="expression" dxfId="155" priority="12">
      <formula>$D$96&gt;=$D$91</formula>
    </cfRule>
  </conditionalFormatting>
  <conditionalFormatting sqref="E107:E108">
    <cfRule type="beginsWith" dxfId="154" priority="23" stopIfTrue="1" operator="beginsWith" text="HABILITADA">
      <formula>LEFT(E107,LEN("HABILITADA"))="HABILITADA"</formula>
    </cfRule>
  </conditionalFormatting>
  <conditionalFormatting sqref="F10">
    <cfRule type="containsText" dxfId="153" priority="16" operator="containsText" text="SELECCIONE">
      <formula>NOT(ISERROR(SEARCH("SELECCIONE",F10)))</formula>
    </cfRule>
  </conditionalFormatting>
  <conditionalFormatting sqref="F14">
    <cfRule type="containsText" dxfId="152" priority="5" operator="containsText" text="SELECCIONE">
      <formula>NOT(ISERROR(SEARCH("SELECCIONE",F14)))</formula>
    </cfRule>
  </conditionalFormatting>
  <conditionalFormatting sqref="F93:F96">
    <cfRule type="cellIs" dxfId="151" priority="13" operator="greaterThanOrEqual">
      <formula>$F$91</formula>
    </cfRule>
    <cfRule type="cellIs" dxfId="150" priority="14" stopIfTrue="1" operator="lessThan">
      <formula>$F$91</formula>
    </cfRule>
  </conditionalFormatting>
  <conditionalFormatting sqref="F106">
    <cfRule type="beginsWith" dxfId="149" priority="8" operator="beginsWith" text="HABILITADA">
      <formula>LEFT(F106,LEN("HABILITADA"))="HABILITADA"</formula>
    </cfRule>
    <cfRule type="beginsWith" dxfId="148" priority="9" operator="beginsWith" text="NO">
      <formula>LEFT(F106,LEN("NO"))="NO"</formula>
    </cfRule>
    <cfRule type="beginsWith" dxfId="147" priority="10" stopIfTrue="1" operator="beginsWith" text="HABILITADA">
      <formula>LEFT(F106,LEN("HABILITADA"))="HABILITADA"</formula>
    </cfRule>
  </conditionalFormatting>
  <conditionalFormatting sqref="G25">
    <cfRule type="containsText" dxfId="146" priority="19" operator="containsText" text="REVISE">
      <formula>NOT(ISERROR(SEARCH("REVISE",G25)))</formula>
    </cfRule>
  </conditionalFormatting>
  <conditionalFormatting sqref="G28">
    <cfRule type="beginsWith" dxfId="145" priority="21" operator="beginsWith" text="revise">
      <formula>LEFT(G28,LEN("revise"))="revise"</formula>
    </cfRule>
  </conditionalFormatting>
  <conditionalFormatting sqref="G30">
    <cfRule type="beginsWith" dxfId="144" priority="20" stopIfTrue="1" operator="beginsWith" text="REVISE">
      <formula>LEFT(G30,LEN("REVISE"))="REVISE"</formula>
    </cfRule>
  </conditionalFormatting>
  <dataValidations count="13">
    <dataValidation type="list" allowBlank="1" showInputMessage="1" showErrorMessage="1" sqref="C21:F21" xr:uid="{3158C9F3-1300-42AB-A757-2E2EA0F87BD0}">
      <formula1>"SI,NO"</formula1>
    </dataValidation>
    <dataValidation allowBlank="1" showInputMessage="1" showErrorMessage="1" promptTitle="VERIFIQUE" prompt="REVISE QUE HAYA LLENADO EL CAMPO C14" sqref="D91" xr:uid="{2DC6F78F-1E9C-4A78-A79E-7DFDE960E3E1}"/>
    <dataValidation type="list" allowBlank="1" showInputMessage="1" showErrorMessage="1" promptTitle="NOTA" prompt="SOLO DILIGENCIE SI EL INTEGRANTE ES PERSONA JURÍDICA DE LO CONTRARIO SELECCIONE NO APLICA" sqref="C76:F86" xr:uid="{54AB542C-0B99-450A-ABE3-8FA6B8DEE111}">
      <formula1>"CUMPLE, NO CUMPLE, NO APLICA"</formula1>
    </dataValidation>
    <dataValidation type="list" allowBlank="1" showInputMessage="1" showErrorMessage="1" promptTitle="NOTA" prompt="SOLO DILIGENCIE SI EL INTEGRANTE ES PERSONA NATURAL. DE LO CONTRARIO SELECCIONE NO APLICA" sqref="C67:F70" xr:uid="{85D5DD7C-B904-4716-94E7-0E748AA6A21F}">
      <formula1>"CUMPLE, NO CUMPLE, NO APLICA"</formula1>
    </dataValidation>
    <dataValidation allowBlank="1" showInputMessage="1" showErrorMessage="1" promptTitle="NOTA" prompt="Digite nombre de archivo y folio donde se encuentra la información" sqref="D34:D35" xr:uid="{4BBEF082-AA16-410E-9A33-A3B72416623F}"/>
    <dataValidation type="list" allowBlank="1" showInputMessage="1" showErrorMessage="1" sqref="F16" xr:uid="{BC00C964-3805-4144-8061-87ED73D0616C}">
      <formula1>"NACIONAL, EXTRANJERO CON SUCURSAL, EXTRANJERO SIN SUCURSAL"</formula1>
    </dataValidation>
    <dataValidation type="list" allowBlank="1" showInputMessage="1" showErrorMessage="1" sqref="C12" xr:uid="{9B7A15DA-D5D9-470B-B42D-210BBE900EF0}">
      <formula1>"LICITACIÓN PÚBLICA (OBRA), CONCURSO DE MÉRITOS ABIERTO (INTERVENTORÍA DE OBRA)"</formula1>
    </dataValidation>
    <dataValidation type="list" allowBlank="1" showInputMessage="1" showErrorMessage="1" sqref="F10" xr:uid="{EFD046DB-37ED-416B-BEE1-8B4F776C0F01}">
      <formula1>"SELECCIONE,PRELIMINAR, DEFINITIVO"</formula1>
    </dataValidation>
    <dataValidation allowBlank="1" showInputMessage="1" showErrorMessage="1" promptTitle="NOTA" prompt="Ingrese NO APLICA SI NO HAY LOTES , EN CASO CONTRARIO INDIQUE LOS NÚMEROS DE LOS LOTES A LOS QUE PRESENTA OFERTA SEPARADOS CON COMA" sqref="C23 F23" xr:uid="{FF88DBD0-EAA6-4530-83DC-D0A8FB7EDE29}"/>
    <dataValidation type="list" allowBlank="1" showInputMessage="1" showErrorMessage="1" sqref="C14:D14 C13" xr:uid="{D43B0006-C371-4C34-8D9A-8E6418B0F82C}">
      <formula1>"SELECCIONE,SI,NO"</formula1>
    </dataValidation>
    <dataValidation type="list" allowBlank="1" showInputMessage="1" showErrorMessage="1" sqref="WVI983124:WVI983135 WBQ983124:WBQ983135 VRU983124:VRU983135 VHY983124:VHY983135 UYC983124:UYC983135 UOG983124:UOG983135 UEK983124:UEK983135 TUO983124:TUO983135 TKS983124:TKS983135 TAW983124:TAW983135 SRA983124:SRA983135 SHE983124:SHE983135 RXI983124:RXI983135 RNM983124:RNM983135 RDQ983124:RDQ983135 QTU983124:QTU983135 QJY983124:QJY983135 QAC983124:QAC983135 PQG983124:PQG983135 PGK983124:PGK983135 OWO983124:OWO983135 OMS983124:OMS983135 OCW983124:OCW983135 NTA983124:NTA983135 NJE983124:NJE983135 MZI983124:MZI983135 MPM983124:MPM983135 MFQ983124:MFQ983135 LVU983124:LVU983135 LLY983124:LLY983135 LCC983124:LCC983135 KSG983124:KSG983135 KIK983124:KIK983135 JYO983124:JYO983135 JOS983124:JOS983135 JEW983124:JEW983135 IVA983124:IVA983135 ILE983124:ILE983135 IBI983124:IBI983135 HRM983124:HRM983135 HHQ983124:HHQ983135 GXU983124:GXU983135 GNY983124:GNY983135 GEC983124:GEC983135 FUG983124:FUG983135 FKK983124:FKK983135 FAO983124:FAO983135 EQS983124:EQS983135 EGW983124:EGW983135 DXA983124:DXA983135 DNE983124:DNE983135 DDI983124:DDI983135 CTM983124:CTM983135 CJQ983124:CJQ983135 BZU983124:BZU983135 BPY983124:BPY983135 BGC983124:BGC983135 AWG983124:AWG983135 AMK983124:AMK983135 ACO983124:ACO983135 SS983124:SS983135 IW983124:IW983135 C983130:C983141 WVI917588:WVI917599 WLM917588:WLM917599 WBQ917588:WBQ917599 VRU917588:VRU917599 VHY917588:VHY917599 UYC917588:UYC917599 UOG917588:UOG917599 UEK917588:UEK917599 TUO917588:TUO917599 TKS917588:TKS917599 TAW917588:TAW917599 SRA917588:SRA917599 SHE917588:SHE917599 RXI917588:RXI917599 RNM917588:RNM917599 RDQ917588:RDQ917599 QTU917588:QTU917599 QJY917588:QJY917599 QAC917588:QAC917599 PQG917588:PQG917599 PGK917588:PGK917599 OWO917588:OWO917599 OMS917588:OMS917599 OCW917588:OCW917599 NTA917588:NTA917599 NJE917588:NJE917599 MZI917588:MZI917599 MPM917588:MPM917599 MFQ917588:MFQ917599 LVU917588:LVU917599 LLY917588:LLY917599 LCC917588:LCC917599 KSG917588:KSG917599 KIK917588:KIK917599 JYO917588:JYO917599 JOS917588:JOS917599 JEW917588:JEW917599 IVA917588:IVA917599 ILE917588:ILE917599 IBI917588:IBI917599 HRM917588:HRM917599 HHQ917588:HHQ917599 GXU917588:GXU917599 GNY917588:GNY917599 GEC917588:GEC917599 FUG917588:FUG917599 FKK917588:FKK917599 FAO917588:FAO917599 EQS917588:EQS917599 EGW917588:EGW917599 DXA917588:DXA917599 DNE917588:DNE917599 DDI917588:DDI917599 CTM917588:CTM917599 CJQ917588:CJQ917599 BZU917588:BZU917599 BPY917588:BPY917599 BGC917588:BGC917599 AWG917588:AWG917599 AMK917588:AMK917599 ACO917588:ACO917599 SS917588:SS917599 IW917588:IW917599 C917594:C917605 WVI852052:WVI852063 WLM852052:WLM852063 WBQ852052:WBQ852063 VRU852052:VRU852063 VHY852052:VHY852063 UYC852052:UYC852063 UOG852052:UOG852063 UEK852052:UEK852063 TUO852052:TUO852063 TKS852052:TKS852063 TAW852052:TAW852063 SRA852052:SRA852063 SHE852052:SHE852063 RXI852052:RXI852063 RNM852052:RNM852063 RDQ852052:RDQ852063 QTU852052:QTU852063 QJY852052:QJY852063 QAC852052:QAC852063 PQG852052:PQG852063 PGK852052:PGK852063 OWO852052:OWO852063 OMS852052:OMS852063 OCW852052:OCW852063 NTA852052:NTA852063 NJE852052:NJE852063 MZI852052:MZI852063 MPM852052:MPM852063 MFQ852052:MFQ852063 LVU852052:LVU852063 LLY852052:LLY852063 LCC852052:LCC852063 KSG852052:KSG852063 KIK852052:KIK852063 JYO852052:JYO852063 JOS852052:JOS852063 JEW852052:JEW852063 IVA852052:IVA852063 ILE852052:ILE852063 IBI852052:IBI852063 HRM852052:HRM852063 HHQ852052:HHQ852063 GXU852052:GXU852063 GNY852052:GNY852063 GEC852052:GEC852063 FUG852052:FUG852063 FKK852052:FKK852063 FAO852052:FAO852063 EQS852052:EQS852063 EGW852052:EGW852063 DXA852052:DXA852063 DNE852052:DNE852063 DDI852052:DDI852063 CTM852052:CTM852063 CJQ852052:CJQ852063 BZU852052:BZU852063 BPY852052:BPY852063 BGC852052:BGC852063 AWG852052:AWG852063 AMK852052:AMK852063 ACO852052:ACO852063 SS852052:SS852063 IW852052:IW852063 C852058:C852069 WVI786516:WVI786527 WLM786516:WLM786527 WBQ786516:WBQ786527 VRU786516:VRU786527 VHY786516:VHY786527 UYC786516:UYC786527 UOG786516:UOG786527 UEK786516:UEK786527 TUO786516:TUO786527 TKS786516:TKS786527 TAW786516:TAW786527 SRA786516:SRA786527 SHE786516:SHE786527 RXI786516:RXI786527 RNM786516:RNM786527 RDQ786516:RDQ786527 QTU786516:QTU786527 QJY786516:QJY786527 QAC786516:QAC786527 PQG786516:PQG786527 PGK786516:PGK786527 OWO786516:OWO786527 OMS786516:OMS786527 OCW786516:OCW786527 NTA786516:NTA786527 NJE786516:NJE786527 MZI786516:MZI786527 MPM786516:MPM786527 MFQ786516:MFQ786527 LVU786516:LVU786527 LLY786516:LLY786527 LCC786516:LCC786527 KSG786516:KSG786527 KIK786516:KIK786527 JYO786516:JYO786527 JOS786516:JOS786527 JEW786516:JEW786527 IVA786516:IVA786527 ILE786516:ILE786527 IBI786516:IBI786527 HRM786516:HRM786527 HHQ786516:HHQ786527 GXU786516:GXU786527 GNY786516:GNY786527 GEC786516:GEC786527 FUG786516:FUG786527 FKK786516:FKK786527 FAO786516:FAO786527 EQS786516:EQS786527 EGW786516:EGW786527 DXA786516:DXA786527 DNE786516:DNE786527 DDI786516:DDI786527 CTM786516:CTM786527 CJQ786516:CJQ786527 BZU786516:BZU786527 BPY786516:BPY786527 BGC786516:BGC786527 AWG786516:AWG786527 AMK786516:AMK786527 ACO786516:ACO786527 SS786516:SS786527 IW786516:IW786527 C786522:C786533 WVI720980:WVI720991 WLM720980:WLM720991 WBQ720980:WBQ720991 VRU720980:VRU720991 VHY720980:VHY720991 UYC720980:UYC720991 UOG720980:UOG720991 UEK720980:UEK720991 TUO720980:TUO720991 TKS720980:TKS720991 TAW720980:TAW720991 SRA720980:SRA720991 SHE720980:SHE720991 RXI720980:RXI720991 RNM720980:RNM720991 RDQ720980:RDQ720991 QTU720980:QTU720991 QJY720980:QJY720991 QAC720980:QAC720991 PQG720980:PQG720991 PGK720980:PGK720991 OWO720980:OWO720991 OMS720980:OMS720991 OCW720980:OCW720991 NTA720980:NTA720991 NJE720980:NJE720991 MZI720980:MZI720991 MPM720980:MPM720991 MFQ720980:MFQ720991 LVU720980:LVU720991 LLY720980:LLY720991 LCC720980:LCC720991 KSG720980:KSG720991 KIK720980:KIK720991 JYO720980:JYO720991 JOS720980:JOS720991 JEW720980:JEW720991 IVA720980:IVA720991 ILE720980:ILE720991 IBI720980:IBI720991 HRM720980:HRM720991 HHQ720980:HHQ720991 GXU720980:GXU720991 GNY720980:GNY720991 GEC720980:GEC720991 FUG720980:FUG720991 FKK720980:FKK720991 FAO720980:FAO720991 EQS720980:EQS720991 EGW720980:EGW720991 DXA720980:DXA720991 DNE720980:DNE720991 DDI720980:DDI720991 CTM720980:CTM720991 CJQ720980:CJQ720991 BZU720980:BZU720991 BPY720980:BPY720991 BGC720980:BGC720991 AWG720980:AWG720991 AMK720980:AMK720991 ACO720980:ACO720991 SS720980:SS720991 IW720980:IW720991 C720986:C720997 WVI655444:WVI655455 WLM655444:WLM655455 WBQ655444:WBQ655455 VRU655444:VRU655455 VHY655444:VHY655455 UYC655444:UYC655455 UOG655444:UOG655455 UEK655444:UEK655455 TUO655444:TUO655455 TKS655444:TKS655455 TAW655444:TAW655455 SRA655444:SRA655455 SHE655444:SHE655455 RXI655444:RXI655455 RNM655444:RNM655455 RDQ655444:RDQ655455 QTU655444:QTU655455 QJY655444:QJY655455 QAC655444:QAC655455 PQG655444:PQG655455 PGK655444:PGK655455 OWO655444:OWO655455 OMS655444:OMS655455 OCW655444:OCW655455 NTA655444:NTA655455 NJE655444:NJE655455 MZI655444:MZI655455 MPM655444:MPM655455 MFQ655444:MFQ655455 LVU655444:LVU655455 LLY655444:LLY655455 LCC655444:LCC655455 KSG655444:KSG655455 KIK655444:KIK655455 JYO655444:JYO655455 JOS655444:JOS655455 JEW655444:JEW655455 IVA655444:IVA655455 ILE655444:ILE655455 IBI655444:IBI655455 HRM655444:HRM655455 HHQ655444:HHQ655455 GXU655444:GXU655455 GNY655444:GNY655455 GEC655444:GEC655455 FUG655444:FUG655455 FKK655444:FKK655455 FAO655444:FAO655455 EQS655444:EQS655455 EGW655444:EGW655455 DXA655444:DXA655455 DNE655444:DNE655455 DDI655444:DDI655455 CTM655444:CTM655455 CJQ655444:CJQ655455 BZU655444:BZU655455 BPY655444:BPY655455 BGC655444:BGC655455 AWG655444:AWG655455 AMK655444:AMK655455 ACO655444:ACO655455 SS655444:SS655455 IW655444:IW655455 C655450:C655461 WVI589908:WVI589919 WLM589908:WLM589919 WBQ589908:WBQ589919 VRU589908:VRU589919 VHY589908:VHY589919 UYC589908:UYC589919 UOG589908:UOG589919 UEK589908:UEK589919 TUO589908:TUO589919 TKS589908:TKS589919 TAW589908:TAW589919 SRA589908:SRA589919 SHE589908:SHE589919 RXI589908:RXI589919 RNM589908:RNM589919 RDQ589908:RDQ589919 QTU589908:QTU589919 QJY589908:QJY589919 QAC589908:QAC589919 PQG589908:PQG589919 PGK589908:PGK589919 OWO589908:OWO589919 OMS589908:OMS589919 OCW589908:OCW589919 NTA589908:NTA589919 NJE589908:NJE589919 MZI589908:MZI589919 MPM589908:MPM589919 MFQ589908:MFQ589919 LVU589908:LVU589919 LLY589908:LLY589919 LCC589908:LCC589919 KSG589908:KSG589919 KIK589908:KIK589919 JYO589908:JYO589919 JOS589908:JOS589919 JEW589908:JEW589919 IVA589908:IVA589919 ILE589908:ILE589919 IBI589908:IBI589919 HRM589908:HRM589919 HHQ589908:HHQ589919 GXU589908:GXU589919 GNY589908:GNY589919 GEC589908:GEC589919 FUG589908:FUG589919 FKK589908:FKK589919 FAO589908:FAO589919 EQS589908:EQS589919 EGW589908:EGW589919 DXA589908:DXA589919 DNE589908:DNE589919 DDI589908:DDI589919 CTM589908:CTM589919 CJQ589908:CJQ589919 BZU589908:BZU589919 BPY589908:BPY589919 BGC589908:BGC589919 AWG589908:AWG589919 AMK589908:AMK589919 ACO589908:ACO589919 SS589908:SS589919 IW589908:IW589919 C589914:C589925 WVI524372:WVI524383 WLM524372:WLM524383 WBQ524372:WBQ524383 VRU524372:VRU524383 VHY524372:VHY524383 UYC524372:UYC524383 UOG524372:UOG524383 UEK524372:UEK524383 TUO524372:TUO524383 TKS524372:TKS524383 TAW524372:TAW524383 SRA524372:SRA524383 SHE524372:SHE524383 RXI524372:RXI524383 RNM524372:RNM524383 RDQ524372:RDQ524383 QTU524372:QTU524383 QJY524372:QJY524383 QAC524372:QAC524383 PQG524372:PQG524383 PGK524372:PGK524383 OWO524372:OWO524383 OMS524372:OMS524383 OCW524372:OCW524383 NTA524372:NTA524383 NJE524372:NJE524383 MZI524372:MZI524383 MPM524372:MPM524383 MFQ524372:MFQ524383 LVU524372:LVU524383 LLY524372:LLY524383 LCC524372:LCC524383 KSG524372:KSG524383 KIK524372:KIK524383 JYO524372:JYO524383 JOS524372:JOS524383 JEW524372:JEW524383 IVA524372:IVA524383 ILE524372:ILE524383 IBI524372:IBI524383 HRM524372:HRM524383 HHQ524372:HHQ524383 GXU524372:GXU524383 GNY524372:GNY524383 GEC524372:GEC524383 FUG524372:FUG524383 FKK524372:FKK524383 FAO524372:FAO524383 EQS524372:EQS524383 EGW524372:EGW524383 DXA524372:DXA524383 DNE524372:DNE524383 DDI524372:DDI524383 CTM524372:CTM524383 CJQ524372:CJQ524383 BZU524372:BZU524383 BPY524372:BPY524383 BGC524372:BGC524383 AWG524372:AWG524383 AMK524372:AMK524383 ACO524372:ACO524383 SS524372:SS524383 IW524372:IW524383 C524378:C524389 WVI458836:WVI458847 WLM458836:WLM458847 WBQ458836:WBQ458847 VRU458836:VRU458847 VHY458836:VHY458847 UYC458836:UYC458847 UOG458836:UOG458847 UEK458836:UEK458847 TUO458836:TUO458847 TKS458836:TKS458847 TAW458836:TAW458847 SRA458836:SRA458847 SHE458836:SHE458847 RXI458836:RXI458847 RNM458836:RNM458847 RDQ458836:RDQ458847 QTU458836:QTU458847 QJY458836:QJY458847 QAC458836:QAC458847 PQG458836:PQG458847 PGK458836:PGK458847 OWO458836:OWO458847 OMS458836:OMS458847 OCW458836:OCW458847 NTA458836:NTA458847 NJE458836:NJE458847 MZI458836:MZI458847 MPM458836:MPM458847 MFQ458836:MFQ458847 LVU458836:LVU458847 LLY458836:LLY458847 LCC458836:LCC458847 KSG458836:KSG458847 KIK458836:KIK458847 JYO458836:JYO458847 JOS458836:JOS458847 JEW458836:JEW458847 IVA458836:IVA458847 ILE458836:ILE458847 IBI458836:IBI458847 HRM458836:HRM458847 HHQ458836:HHQ458847 GXU458836:GXU458847 GNY458836:GNY458847 GEC458836:GEC458847 FUG458836:FUG458847 FKK458836:FKK458847 FAO458836:FAO458847 EQS458836:EQS458847 EGW458836:EGW458847 DXA458836:DXA458847 DNE458836:DNE458847 DDI458836:DDI458847 CTM458836:CTM458847 CJQ458836:CJQ458847 BZU458836:BZU458847 BPY458836:BPY458847 BGC458836:BGC458847 AWG458836:AWG458847 AMK458836:AMK458847 ACO458836:ACO458847 SS458836:SS458847 IW458836:IW458847 C458842:C458853 WVI393300:WVI393311 WLM393300:WLM393311 WBQ393300:WBQ393311 VRU393300:VRU393311 VHY393300:VHY393311 UYC393300:UYC393311 UOG393300:UOG393311 UEK393300:UEK393311 TUO393300:TUO393311 TKS393300:TKS393311 TAW393300:TAW393311 SRA393300:SRA393311 SHE393300:SHE393311 RXI393300:RXI393311 RNM393300:RNM393311 RDQ393300:RDQ393311 QTU393300:QTU393311 QJY393300:QJY393311 QAC393300:QAC393311 PQG393300:PQG393311 PGK393300:PGK393311 OWO393300:OWO393311 OMS393300:OMS393311 OCW393300:OCW393311 NTA393300:NTA393311 NJE393300:NJE393311 MZI393300:MZI393311 MPM393300:MPM393311 MFQ393300:MFQ393311 LVU393300:LVU393311 LLY393300:LLY393311 LCC393300:LCC393311 KSG393300:KSG393311 KIK393300:KIK393311 JYO393300:JYO393311 JOS393300:JOS393311 JEW393300:JEW393311 IVA393300:IVA393311 ILE393300:ILE393311 IBI393300:IBI393311 HRM393300:HRM393311 HHQ393300:HHQ393311 GXU393300:GXU393311 GNY393300:GNY393311 GEC393300:GEC393311 FUG393300:FUG393311 FKK393300:FKK393311 FAO393300:FAO393311 EQS393300:EQS393311 EGW393300:EGW393311 DXA393300:DXA393311 DNE393300:DNE393311 DDI393300:DDI393311 CTM393300:CTM393311 CJQ393300:CJQ393311 BZU393300:BZU393311 BPY393300:BPY393311 BGC393300:BGC393311 AWG393300:AWG393311 AMK393300:AMK393311 ACO393300:ACO393311 SS393300:SS393311 IW393300:IW393311 C393306:C393317 WVI327764:WVI327775 WLM327764:WLM327775 WBQ327764:WBQ327775 VRU327764:VRU327775 VHY327764:VHY327775 UYC327764:UYC327775 UOG327764:UOG327775 UEK327764:UEK327775 TUO327764:TUO327775 TKS327764:TKS327775 TAW327764:TAW327775 SRA327764:SRA327775 SHE327764:SHE327775 RXI327764:RXI327775 RNM327764:RNM327775 RDQ327764:RDQ327775 QTU327764:QTU327775 QJY327764:QJY327775 QAC327764:QAC327775 PQG327764:PQG327775 PGK327764:PGK327775 OWO327764:OWO327775 OMS327764:OMS327775 OCW327764:OCW327775 NTA327764:NTA327775 NJE327764:NJE327775 MZI327764:MZI327775 MPM327764:MPM327775 MFQ327764:MFQ327775 LVU327764:LVU327775 LLY327764:LLY327775 LCC327764:LCC327775 KSG327764:KSG327775 KIK327764:KIK327775 JYO327764:JYO327775 JOS327764:JOS327775 JEW327764:JEW327775 IVA327764:IVA327775 ILE327764:ILE327775 IBI327764:IBI327775 HRM327764:HRM327775 HHQ327764:HHQ327775 GXU327764:GXU327775 GNY327764:GNY327775 GEC327764:GEC327775 FUG327764:FUG327775 FKK327764:FKK327775 FAO327764:FAO327775 EQS327764:EQS327775 EGW327764:EGW327775 DXA327764:DXA327775 DNE327764:DNE327775 DDI327764:DDI327775 CTM327764:CTM327775 CJQ327764:CJQ327775 BZU327764:BZU327775 BPY327764:BPY327775 BGC327764:BGC327775 AWG327764:AWG327775 AMK327764:AMK327775 ACO327764:ACO327775 SS327764:SS327775 IW327764:IW327775 C327770:C327781 WVI262228:WVI262239 WLM262228:WLM262239 WBQ262228:WBQ262239 VRU262228:VRU262239 VHY262228:VHY262239 UYC262228:UYC262239 UOG262228:UOG262239 UEK262228:UEK262239 TUO262228:TUO262239 TKS262228:TKS262239 TAW262228:TAW262239 SRA262228:SRA262239 SHE262228:SHE262239 RXI262228:RXI262239 RNM262228:RNM262239 RDQ262228:RDQ262239 QTU262228:QTU262239 QJY262228:QJY262239 QAC262228:QAC262239 PQG262228:PQG262239 PGK262228:PGK262239 OWO262228:OWO262239 OMS262228:OMS262239 OCW262228:OCW262239 NTA262228:NTA262239 NJE262228:NJE262239 MZI262228:MZI262239 MPM262228:MPM262239 MFQ262228:MFQ262239 LVU262228:LVU262239 LLY262228:LLY262239 LCC262228:LCC262239 KSG262228:KSG262239 KIK262228:KIK262239 JYO262228:JYO262239 JOS262228:JOS262239 JEW262228:JEW262239 IVA262228:IVA262239 ILE262228:ILE262239 IBI262228:IBI262239 HRM262228:HRM262239 HHQ262228:HHQ262239 GXU262228:GXU262239 GNY262228:GNY262239 GEC262228:GEC262239 FUG262228:FUG262239 FKK262228:FKK262239 FAO262228:FAO262239 EQS262228:EQS262239 EGW262228:EGW262239 DXA262228:DXA262239 DNE262228:DNE262239 DDI262228:DDI262239 CTM262228:CTM262239 CJQ262228:CJQ262239 BZU262228:BZU262239 BPY262228:BPY262239 BGC262228:BGC262239 AWG262228:AWG262239 AMK262228:AMK262239 ACO262228:ACO262239 SS262228:SS262239 IW262228:IW262239 C262234:C262245 WVI196692:WVI196703 WLM196692:WLM196703 WBQ196692:WBQ196703 VRU196692:VRU196703 VHY196692:VHY196703 UYC196692:UYC196703 UOG196692:UOG196703 UEK196692:UEK196703 TUO196692:TUO196703 TKS196692:TKS196703 TAW196692:TAW196703 SRA196692:SRA196703 SHE196692:SHE196703 RXI196692:RXI196703 RNM196692:RNM196703 RDQ196692:RDQ196703 QTU196692:QTU196703 QJY196692:QJY196703 QAC196692:QAC196703 PQG196692:PQG196703 PGK196692:PGK196703 OWO196692:OWO196703 OMS196692:OMS196703 OCW196692:OCW196703 NTA196692:NTA196703 NJE196692:NJE196703 MZI196692:MZI196703 MPM196692:MPM196703 MFQ196692:MFQ196703 LVU196692:LVU196703 LLY196692:LLY196703 LCC196692:LCC196703 KSG196692:KSG196703 KIK196692:KIK196703 JYO196692:JYO196703 JOS196692:JOS196703 JEW196692:JEW196703 IVA196692:IVA196703 ILE196692:ILE196703 IBI196692:IBI196703 HRM196692:HRM196703 HHQ196692:HHQ196703 GXU196692:GXU196703 GNY196692:GNY196703 GEC196692:GEC196703 FUG196692:FUG196703 FKK196692:FKK196703 FAO196692:FAO196703 EQS196692:EQS196703 EGW196692:EGW196703 DXA196692:DXA196703 DNE196692:DNE196703 DDI196692:DDI196703 CTM196692:CTM196703 CJQ196692:CJQ196703 BZU196692:BZU196703 BPY196692:BPY196703 BGC196692:BGC196703 AWG196692:AWG196703 AMK196692:AMK196703 ACO196692:ACO196703 SS196692:SS196703 IW196692:IW196703 C196698:C196709 WVI131156:WVI131167 WLM131156:WLM131167 WBQ131156:WBQ131167 VRU131156:VRU131167 VHY131156:VHY131167 UYC131156:UYC131167 UOG131156:UOG131167 UEK131156:UEK131167 TUO131156:TUO131167 TKS131156:TKS131167 TAW131156:TAW131167 SRA131156:SRA131167 SHE131156:SHE131167 RXI131156:RXI131167 RNM131156:RNM131167 RDQ131156:RDQ131167 QTU131156:QTU131167 QJY131156:QJY131167 QAC131156:QAC131167 PQG131156:PQG131167 PGK131156:PGK131167 OWO131156:OWO131167 OMS131156:OMS131167 OCW131156:OCW131167 NTA131156:NTA131167 NJE131156:NJE131167 MZI131156:MZI131167 MPM131156:MPM131167 MFQ131156:MFQ131167 LVU131156:LVU131167 LLY131156:LLY131167 LCC131156:LCC131167 KSG131156:KSG131167 KIK131156:KIK131167 JYO131156:JYO131167 JOS131156:JOS131167 JEW131156:JEW131167 IVA131156:IVA131167 ILE131156:ILE131167 IBI131156:IBI131167 HRM131156:HRM131167 HHQ131156:HHQ131167 GXU131156:GXU131167 GNY131156:GNY131167 GEC131156:GEC131167 FUG131156:FUG131167 FKK131156:FKK131167 FAO131156:FAO131167 EQS131156:EQS131167 EGW131156:EGW131167 DXA131156:DXA131167 DNE131156:DNE131167 DDI131156:DDI131167 CTM131156:CTM131167 CJQ131156:CJQ131167 BZU131156:BZU131167 BPY131156:BPY131167 BGC131156:BGC131167 AWG131156:AWG131167 AMK131156:AMK131167 ACO131156:ACO131167 SS131156:SS131167 IW131156:IW131167 C131162:C131173 WVI65620:WVI65631 WLM65620:WLM65631 WBQ65620:WBQ65631 VRU65620:VRU65631 VHY65620:VHY65631 UYC65620:UYC65631 UOG65620:UOG65631 UEK65620:UEK65631 TUO65620:TUO65631 TKS65620:TKS65631 TAW65620:TAW65631 SRA65620:SRA65631 SHE65620:SHE65631 RXI65620:RXI65631 RNM65620:RNM65631 RDQ65620:RDQ65631 QTU65620:QTU65631 QJY65620:QJY65631 QAC65620:QAC65631 PQG65620:PQG65631 PGK65620:PGK65631 OWO65620:OWO65631 OMS65620:OMS65631 OCW65620:OCW65631 NTA65620:NTA65631 NJE65620:NJE65631 MZI65620:MZI65631 MPM65620:MPM65631 MFQ65620:MFQ65631 LVU65620:LVU65631 LLY65620:LLY65631 LCC65620:LCC65631 KSG65620:KSG65631 KIK65620:KIK65631 JYO65620:JYO65631 JOS65620:JOS65631 JEW65620:JEW65631 IVA65620:IVA65631 ILE65620:ILE65631 IBI65620:IBI65631 HRM65620:HRM65631 HHQ65620:HHQ65631 GXU65620:GXU65631 GNY65620:GNY65631 GEC65620:GEC65631 FUG65620:FUG65631 FKK65620:FKK65631 FAO65620:FAO65631 EQS65620:EQS65631 EGW65620:EGW65631 DXA65620:DXA65631 DNE65620:DNE65631 DDI65620:DDI65631 CTM65620:CTM65631 CJQ65620:CJQ65631 BZU65620:BZU65631 BPY65620:BPY65631 BGC65620:BGC65631 AWG65620:AWG65631 AMK65620:AMK65631 ACO65620:ACO65631 SS65620:SS65631 IW65620:IW65631 C65626:C65637 WLM983124:WLM983135 IW31:IW51 WVI31:WVI51 WLM31:WLM51 WBQ31:WBQ51 VRU31:VRU51 VHY31:VHY51 UYC31:UYC51 UOG31:UOG51 UEK31:UEK51 TUO31:TUO51 TKS31:TKS51 TAW31:TAW51 SRA31:SRA51 SHE31:SHE51 RXI31:RXI51 RNM31:RNM51 RDQ31:RDQ51 QTU31:QTU51 QJY31:QJY51 QAC31:QAC51 PQG31:PQG51 PGK31:PGK51 OWO31:OWO51 OMS31:OMS51 OCW31:OCW51 NTA31:NTA51 NJE31:NJE51 MZI31:MZI51 MPM31:MPM51 MFQ31:MFQ51 LVU31:LVU51 LLY31:LLY51 LCC31:LCC51 KSG31:KSG51 KIK31:KIK51 JYO31:JYO51 JOS31:JOS51 JEW31:JEW51 IVA31:IVA51 ILE31:ILE51 IBI31:IBI51 HRM31:HRM51 HHQ31:HHQ51 GXU31:GXU51 GNY31:GNY51 GEC31:GEC51 FUG31:FUG51 FKK31:FKK51 FAO31:FAO51 EQS31:EQS51 EGW31:EGW51 DXA31:DXA51 DNE31:DNE51 DDI31:DDI51 CTM31:CTM51 CJQ31:CJQ51 BZU31:BZU51 BPY31:BPY51 BGC31:BGC51 AWG31:AWG51 AMK31:AMK51 ACO31:ACO51 SS31:SS51" xr:uid="{08E2BDD7-E838-4AFF-9B29-BFC6479CAA76}">
      <formula1>#REF!</formula1>
    </dataValidation>
    <dataValidation type="list" allowBlank="1" showInputMessage="1" showErrorMessage="1" sqref="C101:C102 C98 C34:C39 C52:F52 C43:C49 C57:F60" xr:uid="{A7E47C80-AE90-495A-8878-E9C9BC342403}">
      <formula1>"CUMPLE, NO CUMPLE, NO APLICA"</formula1>
    </dataValidation>
    <dataValidation allowBlank="1" showInputMessage="1" showErrorMessage="1" prompt="Especifique con detalle lo que se requiere que el proponente subsane" sqref="E34:E39 F34:F37" xr:uid="{1D7825BA-2C8D-41C6-8B0A-0AC5396203A8}"/>
  </dataValidations>
  <hyperlinks>
    <hyperlink ref="C99" r:id="rId1" xr:uid="{FD72BFEB-B7AF-4B8C-BFA0-B2F170018D0B}"/>
  </hyperlinks>
  <printOptions horizontalCentered="1"/>
  <pageMargins left="0.70866141732283472" right="0.70866141732283472" top="0.74803149606299213" bottom="0.74803149606299213" header="0.31496062992125984" footer="0.31496062992125984"/>
  <pageSetup paperSize="9" scale="53" fitToHeight="0" orientation="portrait" r:id="rId2"/>
  <headerFooter>
    <oddHeader>&amp;Rpágina  &amp;P de &amp;N</oddHeader>
    <oddFooter>&amp;R&amp;P</oddFooter>
  </headerFooter>
  <rowBreaks count="2" manualBreakCount="2">
    <brk id="39" max="5" man="1"/>
    <brk id="83" max="5" man="1"/>
  </rowBreaks>
  <drawing r:id="rId3"/>
  <extLst>
    <ext xmlns:x14="http://schemas.microsoft.com/office/spreadsheetml/2009/9/main" uri="{CCE6A557-97BC-4b89-ADB6-D9C93CAAB3DF}">
      <x14:dataValidations xmlns:xm="http://schemas.microsoft.com/office/excel/2006/main" count="7">
        <x14:dataValidation type="list" allowBlank="1" showInputMessage="1" showErrorMessage="1" xr:uid="{FB87EAC8-7FB6-4243-AF98-F51C4CFAE3DB}">
          <x14:formula1>
            <xm:f>'hoja de datos'!$L$2:$L$13</xm:f>
          </x14:formula1>
          <xm:sqref>A109:D109</xm:sqref>
        </x14:dataValidation>
        <x14:dataValidation type="list" allowBlank="1" showInputMessage="1" showErrorMessage="1" xr:uid="{46A3EEAA-0D6C-4BC2-AA07-2452FB79B810}">
          <x14:formula1>
            <xm:f>'hoja de datos'!$F$2:$F$29</xm:f>
          </x14:formula1>
          <xm:sqref>D102:F105</xm:sqref>
        </x14:dataValidation>
        <x14:dataValidation type="list" allowBlank="1" showInputMessage="1" showErrorMessage="1" xr:uid="{02995053-12F4-46B7-A807-BE241E2A7738}">
          <x14:formula1>
            <xm:f>'hoja de datos'!$H$2:$H$28</xm:f>
          </x14:formula1>
          <xm:sqref>A93:B95</xm:sqref>
        </x14:dataValidation>
        <x14:dataValidation type="list" allowBlank="1" showInputMessage="1" showErrorMessage="1" xr:uid="{BC360DFD-1F1C-41C3-B377-11A8E31AD9CA}">
          <x14:formula1>
            <xm:f>'hoja de datos'!$O$2:$O$5</xm:f>
          </x14:formula1>
          <xm:sqref>D17 D19</xm:sqref>
        </x14:dataValidation>
        <x14:dataValidation type="list" allowBlank="1" showInputMessage="1" showErrorMessage="1" xr:uid="{5EA405AC-BE5F-48A3-A99C-ADB77209ABE8}">
          <x14:formula1>
            <xm:f>'Hoja de Registro'!$A$8:$A$71</xm:f>
          </x14:formula1>
          <xm:sqref>D15</xm:sqref>
        </x14:dataValidation>
        <x14:dataValidation type="list" allowBlank="1" showInputMessage="1" showErrorMessage="1" xr:uid="{A19030CB-0043-4B00-917D-8515EC0A6CD4}">
          <x14:formula1>
            <xm:f>Hoja1!$C$2:$C$4</xm:f>
          </x14:formula1>
          <xm:sqref>C26:C29</xm:sqref>
        </x14:dataValidation>
        <x14:dataValidation type="list" allowBlank="1" showInputMessage="1" showErrorMessage="1" xr:uid="{167FF701-9E5D-45C5-A067-287B9E9FAC50}">
          <x14:formula1>
            <xm:f>Hoja1!$L$1:$L$8</xm:f>
          </x14:formula1>
          <xm:sqref>E109:F109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926A-5DBC-4DE4-9331-FEA812056769}">
  <sheetPr>
    <tabColor rgb="FF7030A0"/>
    <pageSetUpPr fitToPage="1"/>
  </sheetPr>
  <dimension ref="A1:Q118"/>
  <sheetViews>
    <sheetView view="pageBreakPreview" topLeftCell="A12" zoomScale="115" zoomScaleNormal="100" zoomScaleSheetLayoutView="115" workbookViewId="0">
      <selection activeCell="E108" sqref="E108:F108"/>
    </sheetView>
  </sheetViews>
  <sheetFormatPr baseColWidth="10" defaultColWidth="11.44140625" defaultRowHeight="13.2" outlineLevelRow="1" x14ac:dyDescent="0.25"/>
  <cols>
    <col min="1" max="1" width="7.44140625" customWidth="1"/>
    <col min="2" max="2" width="50.88671875" customWidth="1"/>
    <col min="3" max="3" width="24.6640625" customWidth="1"/>
    <col min="4" max="4" width="23.88671875" customWidth="1"/>
    <col min="5" max="5" width="26.6640625" style="18" customWidth="1"/>
    <col min="6" max="6" width="33.44140625" style="18" customWidth="1"/>
    <col min="7" max="7" width="22.109375" customWidth="1"/>
    <col min="8" max="8" width="15.109375" customWidth="1"/>
    <col min="9" max="12" width="11.44140625" customWidth="1"/>
    <col min="13" max="13" width="23.33203125" customWidth="1"/>
    <col min="14" max="14" width="26.109375" customWidth="1"/>
    <col min="15" max="15" width="4.44140625" customWidth="1"/>
    <col min="16" max="16" width="11.44140625" customWidth="1"/>
    <col min="17" max="17" width="18.6640625" customWidth="1"/>
    <col min="18" max="26" width="11.44140625" customWidth="1"/>
    <col min="27" max="255" width="9.109375" customWidth="1"/>
    <col min="256" max="256" width="58.109375" customWidth="1"/>
    <col min="257" max="257" width="20.33203125" customWidth="1"/>
    <col min="258" max="258" width="15.109375" customWidth="1"/>
    <col min="259" max="259" width="13.44140625" customWidth="1"/>
    <col min="260" max="260" width="39" customWidth="1"/>
    <col min="261" max="271" width="0" hidden="1" customWidth="1"/>
    <col min="273" max="273" width="18.6640625" customWidth="1"/>
    <col min="283" max="511" width="9.109375" customWidth="1"/>
    <col min="512" max="512" width="58.109375" customWidth="1"/>
    <col min="513" max="513" width="20.33203125" customWidth="1"/>
    <col min="514" max="514" width="15.109375" customWidth="1"/>
    <col min="515" max="515" width="13.44140625" customWidth="1"/>
    <col min="516" max="516" width="39" customWidth="1"/>
    <col min="517" max="527" width="0" hidden="1" customWidth="1"/>
    <col min="529" max="529" width="18.6640625" customWidth="1"/>
    <col min="539" max="767" width="9.109375" customWidth="1"/>
    <col min="768" max="768" width="58.109375" customWidth="1"/>
    <col min="769" max="769" width="20.33203125" customWidth="1"/>
    <col min="770" max="770" width="15.109375" customWidth="1"/>
    <col min="771" max="771" width="13.44140625" customWidth="1"/>
    <col min="772" max="772" width="39" customWidth="1"/>
    <col min="773" max="783" width="0" hidden="1" customWidth="1"/>
    <col min="785" max="785" width="18.6640625" customWidth="1"/>
    <col min="795" max="1023" width="9.109375" customWidth="1"/>
    <col min="1024" max="1024" width="58.109375" customWidth="1"/>
    <col min="1025" max="1025" width="20.33203125" customWidth="1"/>
    <col min="1026" max="1026" width="15.109375" customWidth="1"/>
    <col min="1027" max="1027" width="13.44140625" customWidth="1"/>
    <col min="1028" max="1028" width="39" customWidth="1"/>
    <col min="1029" max="1039" width="0" hidden="1" customWidth="1"/>
    <col min="1041" max="1041" width="18.6640625" customWidth="1"/>
    <col min="1051" max="1279" width="9.109375" customWidth="1"/>
    <col min="1280" max="1280" width="58.109375" customWidth="1"/>
    <col min="1281" max="1281" width="20.33203125" customWidth="1"/>
    <col min="1282" max="1282" width="15.109375" customWidth="1"/>
    <col min="1283" max="1283" width="13.44140625" customWidth="1"/>
    <col min="1284" max="1284" width="39" customWidth="1"/>
    <col min="1285" max="1295" width="0" hidden="1" customWidth="1"/>
    <col min="1297" max="1297" width="18.6640625" customWidth="1"/>
    <col min="1307" max="1535" width="9.109375" customWidth="1"/>
    <col min="1536" max="1536" width="58.109375" customWidth="1"/>
    <col min="1537" max="1537" width="20.33203125" customWidth="1"/>
    <col min="1538" max="1538" width="15.109375" customWidth="1"/>
    <col min="1539" max="1539" width="13.44140625" customWidth="1"/>
    <col min="1540" max="1540" width="39" customWidth="1"/>
    <col min="1541" max="1551" width="0" hidden="1" customWidth="1"/>
    <col min="1553" max="1553" width="18.6640625" customWidth="1"/>
    <col min="1563" max="1791" width="9.109375" customWidth="1"/>
    <col min="1792" max="1792" width="58.109375" customWidth="1"/>
    <col min="1793" max="1793" width="20.33203125" customWidth="1"/>
    <col min="1794" max="1794" width="15.109375" customWidth="1"/>
    <col min="1795" max="1795" width="13.44140625" customWidth="1"/>
    <col min="1796" max="1796" width="39" customWidth="1"/>
    <col min="1797" max="1807" width="0" hidden="1" customWidth="1"/>
    <col min="1809" max="1809" width="18.6640625" customWidth="1"/>
    <col min="1819" max="2047" width="9.109375" customWidth="1"/>
    <col min="2048" max="2048" width="58.109375" customWidth="1"/>
    <col min="2049" max="2049" width="20.33203125" customWidth="1"/>
    <col min="2050" max="2050" width="15.109375" customWidth="1"/>
    <col min="2051" max="2051" width="13.44140625" customWidth="1"/>
    <col min="2052" max="2052" width="39" customWidth="1"/>
    <col min="2053" max="2063" width="0" hidden="1" customWidth="1"/>
    <col min="2065" max="2065" width="18.6640625" customWidth="1"/>
    <col min="2075" max="2303" width="9.109375" customWidth="1"/>
    <col min="2304" max="2304" width="58.109375" customWidth="1"/>
    <col min="2305" max="2305" width="20.33203125" customWidth="1"/>
    <col min="2306" max="2306" width="15.109375" customWidth="1"/>
    <col min="2307" max="2307" width="13.44140625" customWidth="1"/>
    <col min="2308" max="2308" width="39" customWidth="1"/>
    <col min="2309" max="2319" width="0" hidden="1" customWidth="1"/>
    <col min="2321" max="2321" width="18.6640625" customWidth="1"/>
    <col min="2331" max="2559" width="9.109375" customWidth="1"/>
    <col min="2560" max="2560" width="58.109375" customWidth="1"/>
    <col min="2561" max="2561" width="20.33203125" customWidth="1"/>
    <col min="2562" max="2562" width="15.109375" customWidth="1"/>
    <col min="2563" max="2563" width="13.44140625" customWidth="1"/>
    <col min="2564" max="2564" width="39" customWidth="1"/>
    <col min="2565" max="2575" width="0" hidden="1" customWidth="1"/>
    <col min="2577" max="2577" width="18.6640625" customWidth="1"/>
    <col min="2587" max="2815" width="9.109375" customWidth="1"/>
    <col min="2816" max="2816" width="58.109375" customWidth="1"/>
    <col min="2817" max="2817" width="20.33203125" customWidth="1"/>
    <col min="2818" max="2818" width="15.109375" customWidth="1"/>
    <col min="2819" max="2819" width="13.44140625" customWidth="1"/>
    <col min="2820" max="2820" width="39" customWidth="1"/>
    <col min="2821" max="2831" width="0" hidden="1" customWidth="1"/>
    <col min="2833" max="2833" width="18.6640625" customWidth="1"/>
    <col min="2843" max="3071" width="9.109375" customWidth="1"/>
    <col min="3072" max="3072" width="58.109375" customWidth="1"/>
    <col min="3073" max="3073" width="20.33203125" customWidth="1"/>
    <col min="3074" max="3074" width="15.109375" customWidth="1"/>
    <col min="3075" max="3075" width="13.44140625" customWidth="1"/>
    <col min="3076" max="3076" width="39" customWidth="1"/>
    <col min="3077" max="3087" width="0" hidden="1" customWidth="1"/>
    <col min="3089" max="3089" width="18.6640625" customWidth="1"/>
    <col min="3099" max="3327" width="9.109375" customWidth="1"/>
    <col min="3328" max="3328" width="58.109375" customWidth="1"/>
    <col min="3329" max="3329" width="20.33203125" customWidth="1"/>
    <col min="3330" max="3330" width="15.109375" customWidth="1"/>
    <col min="3331" max="3331" width="13.44140625" customWidth="1"/>
    <col min="3332" max="3332" width="39" customWidth="1"/>
    <col min="3333" max="3343" width="0" hidden="1" customWidth="1"/>
    <col min="3345" max="3345" width="18.6640625" customWidth="1"/>
    <col min="3355" max="3583" width="9.109375" customWidth="1"/>
    <col min="3584" max="3584" width="58.109375" customWidth="1"/>
    <col min="3585" max="3585" width="20.33203125" customWidth="1"/>
    <col min="3586" max="3586" width="15.109375" customWidth="1"/>
    <col min="3587" max="3587" width="13.44140625" customWidth="1"/>
    <col min="3588" max="3588" width="39" customWidth="1"/>
    <col min="3589" max="3599" width="0" hidden="1" customWidth="1"/>
    <col min="3601" max="3601" width="18.6640625" customWidth="1"/>
    <col min="3611" max="3839" width="9.109375" customWidth="1"/>
    <col min="3840" max="3840" width="58.109375" customWidth="1"/>
    <col min="3841" max="3841" width="20.33203125" customWidth="1"/>
    <col min="3842" max="3842" width="15.109375" customWidth="1"/>
    <col min="3843" max="3843" width="13.44140625" customWidth="1"/>
    <col min="3844" max="3844" width="39" customWidth="1"/>
    <col min="3845" max="3855" width="0" hidden="1" customWidth="1"/>
    <col min="3857" max="3857" width="18.6640625" customWidth="1"/>
    <col min="3867" max="4095" width="9.109375" customWidth="1"/>
    <col min="4096" max="4096" width="58.109375" customWidth="1"/>
    <col min="4097" max="4097" width="20.33203125" customWidth="1"/>
    <col min="4098" max="4098" width="15.109375" customWidth="1"/>
    <col min="4099" max="4099" width="13.44140625" customWidth="1"/>
    <col min="4100" max="4100" width="39" customWidth="1"/>
    <col min="4101" max="4111" width="0" hidden="1" customWidth="1"/>
    <col min="4113" max="4113" width="18.6640625" customWidth="1"/>
    <col min="4123" max="4351" width="9.109375" customWidth="1"/>
    <col min="4352" max="4352" width="58.109375" customWidth="1"/>
    <col min="4353" max="4353" width="20.33203125" customWidth="1"/>
    <col min="4354" max="4354" width="15.109375" customWidth="1"/>
    <col min="4355" max="4355" width="13.44140625" customWidth="1"/>
    <col min="4356" max="4356" width="39" customWidth="1"/>
    <col min="4357" max="4367" width="0" hidden="1" customWidth="1"/>
    <col min="4369" max="4369" width="18.6640625" customWidth="1"/>
    <col min="4379" max="4607" width="9.109375" customWidth="1"/>
    <col min="4608" max="4608" width="58.109375" customWidth="1"/>
    <col min="4609" max="4609" width="20.33203125" customWidth="1"/>
    <col min="4610" max="4610" width="15.109375" customWidth="1"/>
    <col min="4611" max="4611" width="13.44140625" customWidth="1"/>
    <col min="4612" max="4612" width="39" customWidth="1"/>
    <col min="4613" max="4623" width="0" hidden="1" customWidth="1"/>
    <col min="4625" max="4625" width="18.6640625" customWidth="1"/>
    <col min="4635" max="4863" width="9.109375" customWidth="1"/>
    <col min="4864" max="4864" width="58.109375" customWidth="1"/>
    <col min="4865" max="4865" width="20.33203125" customWidth="1"/>
    <col min="4866" max="4866" width="15.109375" customWidth="1"/>
    <col min="4867" max="4867" width="13.44140625" customWidth="1"/>
    <col min="4868" max="4868" width="39" customWidth="1"/>
    <col min="4869" max="4879" width="0" hidden="1" customWidth="1"/>
    <col min="4881" max="4881" width="18.6640625" customWidth="1"/>
    <col min="4891" max="5119" width="9.109375" customWidth="1"/>
    <col min="5120" max="5120" width="58.109375" customWidth="1"/>
    <col min="5121" max="5121" width="20.33203125" customWidth="1"/>
    <col min="5122" max="5122" width="15.109375" customWidth="1"/>
    <col min="5123" max="5123" width="13.44140625" customWidth="1"/>
    <col min="5124" max="5124" width="39" customWidth="1"/>
    <col min="5125" max="5135" width="0" hidden="1" customWidth="1"/>
    <col min="5137" max="5137" width="18.6640625" customWidth="1"/>
    <col min="5147" max="5375" width="9.109375" customWidth="1"/>
    <col min="5376" max="5376" width="58.109375" customWidth="1"/>
    <col min="5377" max="5377" width="20.33203125" customWidth="1"/>
    <col min="5378" max="5378" width="15.109375" customWidth="1"/>
    <col min="5379" max="5379" width="13.44140625" customWidth="1"/>
    <col min="5380" max="5380" width="39" customWidth="1"/>
    <col min="5381" max="5391" width="0" hidden="1" customWidth="1"/>
    <col min="5393" max="5393" width="18.6640625" customWidth="1"/>
    <col min="5403" max="5631" width="9.109375" customWidth="1"/>
    <col min="5632" max="5632" width="58.109375" customWidth="1"/>
    <col min="5633" max="5633" width="20.33203125" customWidth="1"/>
    <col min="5634" max="5634" width="15.109375" customWidth="1"/>
    <col min="5635" max="5635" width="13.44140625" customWidth="1"/>
    <col min="5636" max="5636" width="39" customWidth="1"/>
    <col min="5637" max="5647" width="0" hidden="1" customWidth="1"/>
    <col min="5649" max="5649" width="18.6640625" customWidth="1"/>
    <col min="5659" max="5887" width="9.109375" customWidth="1"/>
    <col min="5888" max="5888" width="58.109375" customWidth="1"/>
    <col min="5889" max="5889" width="20.33203125" customWidth="1"/>
    <col min="5890" max="5890" width="15.109375" customWidth="1"/>
    <col min="5891" max="5891" width="13.44140625" customWidth="1"/>
    <col min="5892" max="5892" width="39" customWidth="1"/>
    <col min="5893" max="5903" width="0" hidden="1" customWidth="1"/>
    <col min="5905" max="5905" width="18.6640625" customWidth="1"/>
    <col min="5915" max="6143" width="9.109375" customWidth="1"/>
    <col min="6144" max="6144" width="58.109375" customWidth="1"/>
    <col min="6145" max="6145" width="20.33203125" customWidth="1"/>
    <col min="6146" max="6146" width="15.109375" customWidth="1"/>
    <col min="6147" max="6147" width="13.44140625" customWidth="1"/>
    <col min="6148" max="6148" width="39" customWidth="1"/>
    <col min="6149" max="6159" width="0" hidden="1" customWidth="1"/>
    <col min="6161" max="6161" width="18.6640625" customWidth="1"/>
    <col min="6171" max="6399" width="9.109375" customWidth="1"/>
    <col min="6400" max="6400" width="58.109375" customWidth="1"/>
    <col min="6401" max="6401" width="20.33203125" customWidth="1"/>
    <col min="6402" max="6402" width="15.109375" customWidth="1"/>
    <col min="6403" max="6403" width="13.44140625" customWidth="1"/>
    <col min="6404" max="6404" width="39" customWidth="1"/>
    <col min="6405" max="6415" width="0" hidden="1" customWidth="1"/>
    <col min="6417" max="6417" width="18.6640625" customWidth="1"/>
    <col min="6427" max="6655" width="9.109375" customWidth="1"/>
    <col min="6656" max="6656" width="58.109375" customWidth="1"/>
    <col min="6657" max="6657" width="20.33203125" customWidth="1"/>
    <col min="6658" max="6658" width="15.109375" customWidth="1"/>
    <col min="6659" max="6659" width="13.44140625" customWidth="1"/>
    <col min="6660" max="6660" width="39" customWidth="1"/>
    <col min="6661" max="6671" width="0" hidden="1" customWidth="1"/>
    <col min="6673" max="6673" width="18.6640625" customWidth="1"/>
    <col min="6683" max="6911" width="9.109375" customWidth="1"/>
    <col min="6912" max="6912" width="58.109375" customWidth="1"/>
    <col min="6913" max="6913" width="20.33203125" customWidth="1"/>
    <col min="6914" max="6914" width="15.109375" customWidth="1"/>
    <col min="6915" max="6915" width="13.44140625" customWidth="1"/>
    <col min="6916" max="6916" width="39" customWidth="1"/>
    <col min="6917" max="6927" width="0" hidden="1" customWidth="1"/>
    <col min="6929" max="6929" width="18.6640625" customWidth="1"/>
    <col min="6939" max="7167" width="9.109375" customWidth="1"/>
    <col min="7168" max="7168" width="58.109375" customWidth="1"/>
    <col min="7169" max="7169" width="20.33203125" customWidth="1"/>
    <col min="7170" max="7170" width="15.109375" customWidth="1"/>
    <col min="7171" max="7171" width="13.44140625" customWidth="1"/>
    <col min="7172" max="7172" width="39" customWidth="1"/>
    <col min="7173" max="7183" width="0" hidden="1" customWidth="1"/>
    <col min="7185" max="7185" width="18.6640625" customWidth="1"/>
    <col min="7195" max="7423" width="9.109375" customWidth="1"/>
    <col min="7424" max="7424" width="58.109375" customWidth="1"/>
    <col min="7425" max="7425" width="20.33203125" customWidth="1"/>
    <col min="7426" max="7426" width="15.109375" customWidth="1"/>
    <col min="7427" max="7427" width="13.44140625" customWidth="1"/>
    <col min="7428" max="7428" width="39" customWidth="1"/>
    <col min="7429" max="7439" width="0" hidden="1" customWidth="1"/>
    <col min="7441" max="7441" width="18.6640625" customWidth="1"/>
    <col min="7451" max="7679" width="9.109375" customWidth="1"/>
    <col min="7680" max="7680" width="58.109375" customWidth="1"/>
    <col min="7681" max="7681" width="20.33203125" customWidth="1"/>
    <col min="7682" max="7682" width="15.109375" customWidth="1"/>
    <col min="7683" max="7683" width="13.44140625" customWidth="1"/>
    <col min="7684" max="7684" width="39" customWidth="1"/>
    <col min="7685" max="7695" width="0" hidden="1" customWidth="1"/>
    <col min="7697" max="7697" width="18.6640625" customWidth="1"/>
    <col min="7707" max="7935" width="9.109375" customWidth="1"/>
    <col min="7936" max="7936" width="58.109375" customWidth="1"/>
    <col min="7937" max="7937" width="20.33203125" customWidth="1"/>
    <col min="7938" max="7938" width="15.109375" customWidth="1"/>
    <col min="7939" max="7939" width="13.44140625" customWidth="1"/>
    <col min="7940" max="7940" width="39" customWidth="1"/>
    <col min="7941" max="7951" width="0" hidden="1" customWidth="1"/>
    <col min="7953" max="7953" width="18.6640625" customWidth="1"/>
    <col min="7963" max="8191" width="9.109375" customWidth="1"/>
    <col min="8192" max="8192" width="58.109375" customWidth="1"/>
    <col min="8193" max="8193" width="20.33203125" customWidth="1"/>
    <col min="8194" max="8194" width="15.109375" customWidth="1"/>
    <col min="8195" max="8195" width="13.44140625" customWidth="1"/>
    <col min="8196" max="8196" width="39" customWidth="1"/>
    <col min="8197" max="8207" width="0" hidden="1" customWidth="1"/>
    <col min="8209" max="8209" width="18.6640625" customWidth="1"/>
    <col min="8219" max="8447" width="9.109375" customWidth="1"/>
    <col min="8448" max="8448" width="58.109375" customWidth="1"/>
    <col min="8449" max="8449" width="20.33203125" customWidth="1"/>
    <col min="8450" max="8450" width="15.109375" customWidth="1"/>
    <col min="8451" max="8451" width="13.44140625" customWidth="1"/>
    <col min="8452" max="8452" width="39" customWidth="1"/>
    <col min="8453" max="8463" width="0" hidden="1" customWidth="1"/>
    <col min="8465" max="8465" width="18.6640625" customWidth="1"/>
    <col min="8475" max="8703" width="9.109375" customWidth="1"/>
    <col min="8704" max="8704" width="58.109375" customWidth="1"/>
    <col min="8705" max="8705" width="20.33203125" customWidth="1"/>
    <col min="8706" max="8706" width="15.109375" customWidth="1"/>
    <col min="8707" max="8707" width="13.44140625" customWidth="1"/>
    <col min="8708" max="8708" width="39" customWidth="1"/>
    <col min="8709" max="8719" width="0" hidden="1" customWidth="1"/>
    <col min="8721" max="8721" width="18.6640625" customWidth="1"/>
    <col min="8731" max="8959" width="9.109375" customWidth="1"/>
    <col min="8960" max="8960" width="58.109375" customWidth="1"/>
    <col min="8961" max="8961" width="20.33203125" customWidth="1"/>
    <col min="8962" max="8962" width="15.109375" customWidth="1"/>
    <col min="8963" max="8963" width="13.44140625" customWidth="1"/>
    <col min="8964" max="8964" width="39" customWidth="1"/>
    <col min="8965" max="8975" width="0" hidden="1" customWidth="1"/>
    <col min="8977" max="8977" width="18.6640625" customWidth="1"/>
    <col min="8987" max="9215" width="9.109375" customWidth="1"/>
    <col min="9216" max="9216" width="58.109375" customWidth="1"/>
    <col min="9217" max="9217" width="20.33203125" customWidth="1"/>
    <col min="9218" max="9218" width="15.109375" customWidth="1"/>
    <col min="9219" max="9219" width="13.44140625" customWidth="1"/>
    <col min="9220" max="9220" width="39" customWidth="1"/>
    <col min="9221" max="9231" width="0" hidden="1" customWidth="1"/>
    <col min="9233" max="9233" width="18.6640625" customWidth="1"/>
    <col min="9243" max="9471" width="9.109375" customWidth="1"/>
    <col min="9472" max="9472" width="58.109375" customWidth="1"/>
    <col min="9473" max="9473" width="20.33203125" customWidth="1"/>
    <col min="9474" max="9474" width="15.109375" customWidth="1"/>
    <col min="9475" max="9475" width="13.44140625" customWidth="1"/>
    <col min="9476" max="9476" width="39" customWidth="1"/>
    <col min="9477" max="9487" width="0" hidden="1" customWidth="1"/>
    <col min="9489" max="9489" width="18.6640625" customWidth="1"/>
    <col min="9499" max="9727" width="9.109375" customWidth="1"/>
    <col min="9728" max="9728" width="58.109375" customWidth="1"/>
    <col min="9729" max="9729" width="20.33203125" customWidth="1"/>
    <col min="9730" max="9730" width="15.109375" customWidth="1"/>
    <col min="9731" max="9731" width="13.44140625" customWidth="1"/>
    <col min="9732" max="9732" width="39" customWidth="1"/>
    <col min="9733" max="9743" width="0" hidden="1" customWidth="1"/>
    <col min="9745" max="9745" width="18.6640625" customWidth="1"/>
    <col min="9755" max="9983" width="9.109375" customWidth="1"/>
    <col min="9984" max="9984" width="58.109375" customWidth="1"/>
    <col min="9985" max="9985" width="20.33203125" customWidth="1"/>
    <col min="9986" max="9986" width="15.109375" customWidth="1"/>
    <col min="9987" max="9987" width="13.44140625" customWidth="1"/>
    <col min="9988" max="9988" width="39" customWidth="1"/>
    <col min="9989" max="9999" width="0" hidden="1" customWidth="1"/>
    <col min="10001" max="10001" width="18.6640625" customWidth="1"/>
    <col min="10011" max="10239" width="9.109375" customWidth="1"/>
    <col min="10240" max="10240" width="58.109375" customWidth="1"/>
    <col min="10241" max="10241" width="20.33203125" customWidth="1"/>
    <col min="10242" max="10242" width="15.109375" customWidth="1"/>
    <col min="10243" max="10243" width="13.44140625" customWidth="1"/>
    <col min="10244" max="10244" width="39" customWidth="1"/>
    <col min="10245" max="10255" width="0" hidden="1" customWidth="1"/>
    <col min="10257" max="10257" width="18.6640625" customWidth="1"/>
    <col min="10267" max="10495" width="9.109375" customWidth="1"/>
    <col min="10496" max="10496" width="58.109375" customWidth="1"/>
    <col min="10497" max="10497" width="20.33203125" customWidth="1"/>
    <col min="10498" max="10498" width="15.109375" customWidth="1"/>
    <col min="10499" max="10499" width="13.44140625" customWidth="1"/>
    <col min="10500" max="10500" width="39" customWidth="1"/>
    <col min="10501" max="10511" width="0" hidden="1" customWidth="1"/>
    <col min="10513" max="10513" width="18.6640625" customWidth="1"/>
    <col min="10523" max="10751" width="9.109375" customWidth="1"/>
    <col min="10752" max="10752" width="58.109375" customWidth="1"/>
    <col min="10753" max="10753" width="20.33203125" customWidth="1"/>
    <col min="10754" max="10754" width="15.109375" customWidth="1"/>
    <col min="10755" max="10755" width="13.44140625" customWidth="1"/>
    <col min="10756" max="10756" width="39" customWidth="1"/>
    <col min="10757" max="10767" width="0" hidden="1" customWidth="1"/>
    <col min="10769" max="10769" width="18.6640625" customWidth="1"/>
    <col min="10779" max="11007" width="9.109375" customWidth="1"/>
    <col min="11008" max="11008" width="58.109375" customWidth="1"/>
    <col min="11009" max="11009" width="20.33203125" customWidth="1"/>
    <col min="11010" max="11010" width="15.109375" customWidth="1"/>
    <col min="11011" max="11011" width="13.44140625" customWidth="1"/>
    <col min="11012" max="11012" width="39" customWidth="1"/>
    <col min="11013" max="11023" width="0" hidden="1" customWidth="1"/>
    <col min="11025" max="11025" width="18.6640625" customWidth="1"/>
    <col min="11035" max="11263" width="9.109375" customWidth="1"/>
    <col min="11264" max="11264" width="58.109375" customWidth="1"/>
    <col min="11265" max="11265" width="20.33203125" customWidth="1"/>
    <col min="11266" max="11266" width="15.109375" customWidth="1"/>
    <col min="11267" max="11267" width="13.44140625" customWidth="1"/>
    <col min="11268" max="11268" width="39" customWidth="1"/>
    <col min="11269" max="11279" width="0" hidden="1" customWidth="1"/>
    <col min="11281" max="11281" width="18.6640625" customWidth="1"/>
    <col min="11291" max="11519" width="9.109375" customWidth="1"/>
    <col min="11520" max="11520" width="58.109375" customWidth="1"/>
    <col min="11521" max="11521" width="20.33203125" customWidth="1"/>
    <col min="11522" max="11522" width="15.109375" customWidth="1"/>
    <col min="11523" max="11523" width="13.44140625" customWidth="1"/>
    <col min="11524" max="11524" width="39" customWidth="1"/>
    <col min="11525" max="11535" width="0" hidden="1" customWidth="1"/>
    <col min="11537" max="11537" width="18.6640625" customWidth="1"/>
    <col min="11547" max="11775" width="9.109375" customWidth="1"/>
    <col min="11776" max="11776" width="58.109375" customWidth="1"/>
    <col min="11777" max="11777" width="20.33203125" customWidth="1"/>
    <col min="11778" max="11778" width="15.109375" customWidth="1"/>
    <col min="11779" max="11779" width="13.44140625" customWidth="1"/>
    <col min="11780" max="11780" width="39" customWidth="1"/>
    <col min="11781" max="11791" width="0" hidden="1" customWidth="1"/>
    <col min="11793" max="11793" width="18.6640625" customWidth="1"/>
    <col min="11803" max="12031" width="9.109375" customWidth="1"/>
    <col min="12032" max="12032" width="58.109375" customWidth="1"/>
    <col min="12033" max="12033" width="20.33203125" customWidth="1"/>
    <col min="12034" max="12034" width="15.109375" customWidth="1"/>
    <col min="12035" max="12035" width="13.44140625" customWidth="1"/>
    <col min="12036" max="12036" width="39" customWidth="1"/>
    <col min="12037" max="12047" width="0" hidden="1" customWidth="1"/>
    <col min="12049" max="12049" width="18.6640625" customWidth="1"/>
    <col min="12059" max="12287" width="9.109375" customWidth="1"/>
    <col min="12288" max="12288" width="58.109375" customWidth="1"/>
    <col min="12289" max="12289" width="20.33203125" customWidth="1"/>
    <col min="12290" max="12290" width="15.109375" customWidth="1"/>
    <col min="12291" max="12291" width="13.44140625" customWidth="1"/>
    <col min="12292" max="12292" width="39" customWidth="1"/>
    <col min="12293" max="12303" width="0" hidden="1" customWidth="1"/>
    <col min="12305" max="12305" width="18.6640625" customWidth="1"/>
    <col min="12315" max="12543" width="9.109375" customWidth="1"/>
    <col min="12544" max="12544" width="58.109375" customWidth="1"/>
    <col min="12545" max="12545" width="20.33203125" customWidth="1"/>
    <col min="12546" max="12546" width="15.109375" customWidth="1"/>
    <col min="12547" max="12547" width="13.44140625" customWidth="1"/>
    <col min="12548" max="12548" width="39" customWidth="1"/>
    <col min="12549" max="12559" width="0" hidden="1" customWidth="1"/>
    <col min="12561" max="12561" width="18.6640625" customWidth="1"/>
    <col min="12571" max="12799" width="9.109375" customWidth="1"/>
    <col min="12800" max="12800" width="58.109375" customWidth="1"/>
    <col min="12801" max="12801" width="20.33203125" customWidth="1"/>
    <col min="12802" max="12802" width="15.109375" customWidth="1"/>
    <col min="12803" max="12803" width="13.44140625" customWidth="1"/>
    <col min="12804" max="12804" width="39" customWidth="1"/>
    <col min="12805" max="12815" width="0" hidden="1" customWidth="1"/>
    <col min="12817" max="12817" width="18.6640625" customWidth="1"/>
    <col min="12827" max="13055" width="9.109375" customWidth="1"/>
    <col min="13056" max="13056" width="58.109375" customWidth="1"/>
    <col min="13057" max="13057" width="20.33203125" customWidth="1"/>
    <col min="13058" max="13058" width="15.109375" customWidth="1"/>
    <col min="13059" max="13059" width="13.44140625" customWidth="1"/>
    <col min="13060" max="13060" width="39" customWidth="1"/>
    <col min="13061" max="13071" width="0" hidden="1" customWidth="1"/>
    <col min="13073" max="13073" width="18.6640625" customWidth="1"/>
    <col min="13083" max="13311" width="9.109375" customWidth="1"/>
    <col min="13312" max="13312" width="58.109375" customWidth="1"/>
    <col min="13313" max="13313" width="20.33203125" customWidth="1"/>
    <col min="13314" max="13314" width="15.109375" customWidth="1"/>
    <col min="13315" max="13315" width="13.44140625" customWidth="1"/>
    <col min="13316" max="13316" width="39" customWidth="1"/>
    <col min="13317" max="13327" width="0" hidden="1" customWidth="1"/>
    <col min="13329" max="13329" width="18.6640625" customWidth="1"/>
    <col min="13339" max="13567" width="9.109375" customWidth="1"/>
    <col min="13568" max="13568" width="58.109375" customWidth="1"/>
    <col min="13569" max="13569" width="20.33203125" customWidth="1"/>
    <col min="13570" max="13570" width="15.109375" customWidth="1"/>
    <col min="13571" max="13571" width="13.44140625" customWidth="1"/>
    <col min="13572" max="13572" width="39" customWidth="1"/>
    <col min="13573" max="13583" width="0" hidden="1" customWidth="1"/>
    <col min="13585" max="13585" width="18.6640625" customWidth="1"/>
    <col min="13595" max="13823" width="9.109375" customWidth="1"/>
    <col min="13824" max="13824" width="58.109375" customWidth="1"/>
    <col min="13825" max="13825" width="20.33203125" customWidth="1"/>
    <col min="13826" max="13826" width="15.109375" customWidth="1"/>
    <col min="13827" max="13827" width="13.44140625" customWidth="1"/>
    <col min="13828" max="13828" width="39" customWidth="1"/>
    <col min="13829" max="13839" width="0" hidden="1" customWidth="1"/>
    <col min="13841" max="13841" width="18.6640625" customWidth="1"/>
    <col min="13851" max="14079" width="9.109375" customWidth="1"/>
    <col min="14080" max="14080" width="58.109375" customWidth="1"/>
    <col min="14081" max="14081" width="20.33203125" customWidth="1"/>
    <col min="14082" max="14082" width="15.109375" customWidth="1"/>
    <col min="14083" max="14083" width="13.44140625" customWidth="1"/>
    <col min="14084" max="14084" width="39" customWidth="1"/>
    <col min="14085" max="14095" width="0" hidden="1" customWidth="1"/>
    <col min="14097" max="14097" width="18.6640625" customWidth="1"/>
    <col min="14107" max="14335" width="9.109375" customWidth="1"/>
    <col min="14336" max="14336" width="58.109375" customWidth="1"/>
    <col min="14337" max="14337" width="20.33203125" customWidth="1"/>
    <col min="14338" max="14338" width="15.109375" customWidth="1"/>
    <col min="14339" max="14339" width="13.44140625" customWidth="1"/>
    <col min="14340" max="14340" width="39" customWidth="1"/>
    <col min="14341" max="14351" width="0" hidden="1" customWidth="1"/>
    <col min="14353" max="14353" width="18.6640625" customWidth="1"/>
    <col min="14363" max="14591" width="9.109375" customWidth="1"/>
    <col min="14592" max="14592" width="58.109375" customWidth="1"/>
    <col min="14593" max="14593" width="20.33203125" customWidth="1"/>
    <col min="14594" max="14594" width="15.109375" customWidth="1"/>
    <col min="14595" max="14595" width="13.44140625" customWidth="1"/>
    <col min="14596" max="14596" width="39" customWidth="1"/>
    <col min="14597" max="14607" width="0" hidden="1" customWidth="1"/>
    <col min="14609" max="14609" width="18.6640625" customWidth="1"/>
    <col min="14619" max="14847" width="9.109375" customWidth="1"/>
    <col min="14848" max="14848" width="58.109375" customWidth="1"/>
    <col min="14849" max="14849" width="20.33203125" customWidth="1"/>
    <col min="14850" max="14850" width="15.109375" customWidth="1"/>
    <col min="14851" max="14851" width="13.44140625" customWidth="1"/>
    <col min="14852" max="14852" width="39" customWidth="1"/>
    <col min="14853" max="14863" width="0" hidden="1" customWidth="1"/>
    <col min="14865" max="14865" width="18.6640625" customWidth="1"/>
    <col min="14875" max="15103" width="9.109375" customWidth="1"/>
    <col min="15104" max="15104" width="58.109375" customWidth="1"/>
    <col min="15105" max="15105" width="20.33203125" customWidth="1"/>
    <col min="15106" max="15106" width="15.109375" customWidth="1"/>
    <col min="15107" max="15107" width="13.44140625" customWidth="1"/>
    <col min="15108" max="15108" width="39" customWidth="1"/>
    <col min="15109" max="15119" width="0" hidden="1" customWidth="1"/>
    <col min="15121" max="15121" width="18.6640625" customWidth="1"/>
    <col min="15131" max="15359" width="9.109375" customWidth="1"/>
    <col min="15360" max="15360" width="58.109375" customWidth="1"/>
    <col min="15361" max="15361" width="20.33203125" customWidth="1"/>
    <col min="15362" max="15362" width="15.109375" customWidth="1"/>
    <col min="15363" max="15363" width="13.44140625" customWidth="1"/>
    <col min="15364" max="15364" width="39" customWidth="1"/>
    <col min="15365" max="15375" width="0" hidden="1" customWidth="1"/>
    <col min="15377" max="15377" width="18.6640625" customWidth="1"/>
    <col min="15387" max="15615" width="9.109375" customWidth="1"/>
    <col min="15616" max="15616" width="58.109375" customWidth="1"/>
    <col min="15617" max="15617" width="20.33203125" customWidth="1"/>
    <col min="15618" max="15618" width="15.109375" customWidth="1"/>
    <col min="15619" max="15619" width="13.44140625" customWidth="1"/>
    <col min="15620" max="15620" width="39" customWidth="1"/>
    <col min="15621" max="15631" width="0" hidden="1" customWidth="1"/>
    <col min="15633" max="15633" width="18.6640625" customWidth="1"/>
    <col min="15643" max="15871" width="9.109375" customWidth="1"/>
    <col min="15872" max="15872" width="58.109375" customWidth="1"/>
    <col min="15873" max="15873" width="20.33203125" customWidth="1"/>
    <col min="15874" max="15874" width="15.109375" customWidth="1"/>
    <col min="15875" max="15875" width="13.44140625" customWidth="1"/>
    <col min="15876" max="15876" width="39" customWidth="1"/>
    <col min="15877" max="15887" width="0" hidden="1" customWidth="1"/>
    <col min="15889" max="15889" width="18.6640625" customWidth="1"/>
    <col min="15899" max="16127" width="9.109375" customWidth="1"/>
    <col min="16128" max="16128" width="58.109375" customWidth="1"/>
    <col min="16129" max="16129" width="20.33203125" customWidth="1"/>
    <col min="16130" max="16130" width="15.109375" customWidth="1"/>
    <col min="16131" max="16131" width="13.44140625" customWidth="1"/>
    <col min="16132" max="16132" width="39" customWidth="1"/>
    <col min="16133" max="16143" width="0" hidden="1" customWidth="1"/>
    <col min="16145" max="16145" width="18.6640625" customWidth="1"/>
    <col min="16155" max="16384" width="9.109375" customWidth="1"/>
  </cols>
  <sheetData>
    <row r="1" spans="1:6" ht="13.8" thickTop="1" x14ac:dyDescent="0.25">
      <c r="A1" s="564"/>
      <c r="B1" s="565"/>
      <c r="C1" s="604" t="s">
        <v>316</v>
      </c>
      <c r="D1" s="604"/>
      <c r="E1" s="604"/>
      <c r="F1" s="554" t="s">
        <v>1</v>
      </c>
    </row>
    <row r="2" spans="1:6" x14ac:dyDescent="0.25">
      <c r="A2" s="566"/>
      <c r="B2" s="567"/>
      <c r="C2" s="416"/>
      <c r="D2" s="416"/>
      <c r="E2" s="416"/>
      <c r="F2" s="555"/>
    </row>
    <row r="3" spans="1:6" x14ac:dyDescent="0.25">
      <c r="A3" s="566"/>
      <c r="B3" s="567"/>
      <c r="C3" s="416"/>
      <c r="D3" s="416"/>
      <c r="E3" s="416"/>
      <c r="F3" s="555"/>
    </row>
    <row r="4" spans="1:6" x14ac:dyDescent="0.25">
      <c r="A4" s="566"/>
      <c r="B4" s="567"/>
      <c r="C4" s="416"/>
      <c r="D4" s="416"/>
      <c r="E4" s="416"/>
      <c r="F4" s="555"/>
    </row>
    <row r="5" spans="1:6" ht="28.5" customHeight="1" x14ac:dyDescent="0.25">
      <c r="A5" s="568"/>
      <c r="B5" s="569"/>
      <c r="C5" s="416"/>
      <c r="D5" s="416"/>
      <c r="E5" s="416"/>
      <c r="F5" s="555"/>
    </row>
    <row r="6" spans="1:6" x14ac:dyDescent="0.25">
      <c r="A6" s="183"/>
      <c r="B6" s="184"/>
      <c r="C6" s="112"/>
      <c r="D6" s="114"/>
      <c r="E6" s="115"/>
      <c r="F6" s="185"/>
    </row>
    <row r="7" spans="1:6" ht="27.75" customHeight="1" x14ac:dyDescent="0.25">
      <c r="A7" s="566"/>
      <c r="B7" s="567"/>
      <c r="C7" s="418" t="s">
        <v>11</v>
      </c>
      <c r="D7" s="418"/>
      <c r="E7" s="419">
        <f>'Hoja de Registro'!C6</f>
        <v>46132</v>
      </c>
      <c r="F7" s="556"/>
    </row>
    <row r="8" spans="1:6" ht="28.5" customHeight="1" x14ac:dyDescent="0.25">
      <c r="A8" s="566"/>
      <c r="B8" s="567"/>
      <c r="C8" s="557" t="s">
        <v>317</v>
      </c>
      <c r="D8" s="557"/>
      <c r="E8" s="558">
        <f ca="1">TODAY()</f>
        <v>46135</v>
      </c>
      <c r="F8" s="559"/>
    </row>
    <row r="9" spans="1:6" ht="30.75" customHeight="1" x14ac:dyDescent="0.25">
      <c r="A9" s="575" t="s">
        <v>318</v>
      </c>
      <c r="B9" s="576"/>
      <c r="C9" s="576"/>
      <c r="D9" s="577"/>
      <c r="E9" s="560" t="str">
        <f>'Hoja de Registro'!C3</f>
        <v>MC-SA-MC-0001-2026</v>
      </c>
      <c r="F9" s="561"/>
    </row>
    <row r="10" spans="1:6" ht="31.5" customHeight="1" x14ac:dyDescent="0.25">
      <c r="A10" s="572" t="s">
        <v>309</v>
      </c>
      <c r="B10" s="573"/>
      <c r="C10" s="573"/>
      <c r="D10" s="573"/>
      <c r="E10" s="574"/>
      <c r="F10" s="177" t="s">
        <v>5</v>
      </c>
    </row>
    <row r="11" spans="1:6" ht="40.5" customHeight="1" x14ac:dyDescent="0.25">
      <c r="A11" s="570" t="s">
        <v>6</v>
      </c>
      <c r="B11" s="571"/>
      <c r="C11" s="562" t="str">
        <f>'Hoja de Registro'!C4</f>
        <v xml:space="preserve">Realizar las obras de reparaciones locativas del inmueble Casa Museo Guillermo León Valencia de Popayán - Cauca, ubicado en el centro histórico declarado bien de interés cultural del ámbito nacional			</v>
      </c>
      <c r="D11" s="562"/>
      <c r="E11" s="562"/>
      <c r="F11" s="563"/>
    </row>
    <row r="12" spans="1:6" ht="43.5" customHeight="1" x14ac:dyDescent="0.25">
      <c r="A12" s="570" t="s">
        <v>8</v>
      </c>
      <c r="B12" s="571"/>
      <c r="C12" s="560" t="s">
        <v>74</v>
      </c>
      <c r="D12" s="560"/>
      <c r="E12" s="149" t="s">
        <v>319</v>
      </c>
      <c r="F12" s="186">
        <f>'Hoja de Registro'!C5</f>
        <v>724761029</v>
      </c>
    </row>
    <row r="13" spans="1:6" ht="39" customHeight="1" x14ac:dyDescent="0.25">
      <c r="A13" s="570" t="s">
        <v>320</v>
      </c>
      <c r="B13" s="571"/>
      <c r="C13" s="120" t="s">
        <v>321</v>
      </c>
      <c r="D13" s="578" t="str">
        <f>IF(C13="SI","Documentos tipo de licitación de obra pública para proyectos de infraestructura sociall","")</f>
        <v>Documentos tipo de licitación de obra pública para proyectos de infraestructura sociall</v>
      </c>
      <c r="E13" s="579"/>
      <c r="F13" s="580"/>
    </row>
    <row r="14" spans="1:6" ht="31.5" customHeight="1" x14ac:dyDescent="0.25">
      <c r="A14" s="570" t="s">
        <v>322</v>
      </c>
      <c r="B14" s="571"/>
      <c r="C14" s="406" t="s">
        <v>35</v>
      </c>
      <c r="D14" s="407"/>
      <c r="E14" s="149" t="s">
        <v>385</v>
      </c>
      <c r="F14" s="335"/>
    </row>
    <row r="15" spans="1:6" ht="35.25" customHeight="1" x14ac:dyDescent="0.25">
      <c r="A15" s="570" t="s">
        <v>324</v>
      </c>
      <c r="B15" s="571"/>
      <c r="C15" s="124" t="s">
        <v>277</v>
      </c>
      <c r="D15" s="118">
        <v>11</v>
      </c>
      <c r="E15" s="581" t="str">
        <f>VLOOKUP(D15,'Hoja de Registro'!A8:B90,2)</f>
        <v>CONSORCIO C&amp;C</v>
      </c>
      <c r="F15" s="582"/>
    </row>
    <row r="16" spans="1:6" ht="33.75" customHeight="1" x14ac:dyDescent="0.25">
      <c r="A16" s="588" t="s">
        <v>325</v>
      </c>
      <c r="B16" s="589"/>
      <c r="C16" s="583" t="str">
        <f>VLOOKUP($D$15,'Hoja de Registro'!$A$8:$C$90,3)</f>
        <v>CONSORCIO</v>
      </c>
      <c r="D16" s="584"/>
      <c r="E16" s="162" t="s">
        <v>326</v>
      </c>
      <c r="F16" s="178" t="s">
        <v>386</v>
      </c>
    </row>
    <row r="17" spans="1:17" ht="28.5" hidden="1" customHeight="1" x14ac:dyDescent="0.25">
      <c r="A17" s="588" t="s">
        <v>327</v>
      </c>
      <c r="B17" s="589"/>
      <c r="C17" s="151" t="s">
        <v>328</v>
      </c>
      <c r="D17" s="153"/>
      <c r="E17" s="151" t="s">
        <v>329</v>
      </c>
      <c r="F17" s="179"/>
    </row>
    <row r="18" spans="1:17" ht="30.75" customHeight="1" x14ac:dyDescent="0.25">
      <c r="A18" s="588" t="s">
        <v>387</v>
      </c>
      <c r="B18" s="589"/>
      <c r="C18" s="398" t="s">
        <v>130</v>
      </c>
      <c r="D18" s="409"/>
      <c r="E18" s="409"/>
      <c r="F18" s="585"/>
    </row>
    <row r="19" spans="1:17" ht="38.25" customHeight="1" x14ac:dyDescent="0.25">
      <c r="A19" s="588" t="s">
        <v>327</v>
      </c>
      <c r="B19" s="589"/>
      <c r="C19" s="151" t="s">
        <v>328</v>
      </c>
      <c r="D19" s="153" t="s">
        <v>151</v>
      </c>
      <c r="E19" s="151" t="s">
        <v>329</v>
      </c>
      <c r="F19" s="360">
        <v>79912409</v>
      </c>
    </row>
    <row r="20" spans="1:17" ht="38.25" customHeight="1" x14ac:dyDescent="0.25">
      <c r="A20" s="548" t="s">
        <v>331</v>
      </c>
      <c r="B20" s="549"/>
      <c r="C20" s="341" t="s">
        <v>223</v>
      </c>
      <c r="D20" s="412" t="s">
        <v>332</v>
      </c>
      <c r="E20" s="413"/>
      <c r="F20" s="341" t="s">
        <v>333</v>
      </c>
    </row>
    <row r="21" spans="1:17" ht="38.25" customHeight="1" x14ac:dyDescent="0.25">
      <c r="A21" s="550"/>
      <c r="B21" s="413"/>
      <c r="C21" s="345"/>
      <c r="D21" s="551"/>
      <c r="E21" s="551"/>
      <c r="F21" s="345"/>
    </row>
    <row r="22" spans="1:17" ht="36" customHeight="1" x14ac:dyDescent="0.25">
      <c r="A22" s="588" t="s">
        <v>17</v>
      </c>
      <c r="B22" s="589"/>
      <c r="C22" s="398" t="s">
        <v>128</v>
      </c>
      <c r="D22" s="399"/>
      <c r="E22" s="343" t="s">
        <v>334</v>
      </c>
      <c r="F22" s="361">
        <v>46132.302777777775</v>
      </c>
    </row>
    <row r="23" spans="1:17" ht="66" x14ac:dyDescent="0.25">
      <c r="A23" s="590" t="s">
        <v>335</v>
      </c>
      <c r="B23" s="591"/>
      <c r="C23" s="664" t="s">
        <v>31</v>
      </c>
      <c r="D23" s="665"/>
      <c r="E23" s="151" t="s">
        <v>336</v>
      </c>
      <c r="F23" s="664" t="s">
        <v>31</v>
      </c>
      <c r="G23" s="665"/>
    </row>
    <row r="24" spans="1:17" ht="32.25" customHeight="1" x14ac:dyDescent="0.25">
      <c r="A24" s="592" t="s">
        <v>388</v>
      </c>
      <c r="B24" s="593"/>
      <c r="C24" s="593"/>
      <c r="D24" s="593"/>
      <c r="E24" s="593"/>
      <c r="F24" s="594"/>
    </row>
    <row r="25" spans="1:17" ht="39.75" customHeight="1" x14ac:dyDescent="0.25">
      <c r="A25" s="187" t="s">
        <v>277</v>
      </c>
      <c r="B25" s="188" t="s">
        <v>271</v>
      </c>
      <c r="C25" s="188" t="s">
        <v>83</v>
      </c>
      <c r="D25" s="188" t="s">
        <v>389</v>
      </c>
      <c r="E25" s="188" t="s">
        <v>390</v>
      </c>
      <c r="F25" s="189" t="s">
        <v>391</v>
      </c>
      <c r="G25">
        <f>IF(F30&lt;&gt;100%,"REVISE SUMATORIA",0)</f>
        <v>0</v>
      </c>
    </row>
    <row r="26" spans="1:17" ht="52.5" customHeight="1" x14ac:dyDescent="0.25">
      <c r="A26" s="203">
        <v>1</v>
      </c>
      <c r="B26" s="236" t="s">
        <v>130</v>
      </c>
      <c r="C26" s="111" t="s">
        <v>153</v>
      </c>
      <c r="D26" s="362">
        <v>79912409</v>
      </c>
      <c r="E26" s="236" t="s">
        <v>130</v>
      </c>
      <c r="F26" s="237">
        <v>0.9</v>
      </c>
    </row>
    <row r="27" spans="1:17" ht="51" customHeight="1" x14ac:dyDescent="0.25">
      <c r="A27" s="203">
        <v>2</v>
      </c>
      <c r="B27" s="236" t="s">
        <v>450</v>
      </c>
      <c r="C27" s="111" t="s">
        <v>158</v>
      </c>
      <c r="D27" s="111" t="s">
        <v>451</v>
      </c>
      <c r="E27" s="236" t="s">
        <v>452</v>
      </c>
      <c r="F27" s="237">
        <v>0.1</v>
      </c>
    </row>
    <row r="28" spans="1:17" ht="39.75" hidden="1" customHeight="1" x14ac:dyDescent="0.35">
      <c r="A28" s="203">
        <v>3</v>
      </c>
      <c r="B28" s="223"/>
      <c r="C28" s="109"/>
      <c r="D28" s="109"/>
      <c r="E28" s="109"/>
      <c r="F28" s="224"/>
      <c r="G28" s="108"/>
    </row>
    <row r="29" spans="1:17" ht="53.25" hidden="1" customHeight="1" x14ac:dyDescent="0.25">
      <c r="A29" s="203">
        <v>4</v>
      </c>
      <c r="B29" s="223"/>
      <c r="C29" s="109"/>
      <c r="D29" s="109"/>
      <c r="E29" s="109"/>
      <c r="F29" s="224"/>
    </row>
    <row r="30" spans="1:17" ht="39.75" hidden="1" customHeight="1" x14ac:dyDescent="0.25">
      <c r="A30" s="192"/>
      <c r="B30" s="190"/>
      <c r="C30" s="191"/>
      <c r="D30" s="191"/>
      <c r="E30" s="191"/>
      <c r="F30" s="181">
        <f>SUM(F26:F29)</f>
        <v>1</v>
      </c>
    </row>
    <row r="31" spans="1:17" ht="33" customHeight="1" x14ac:dyDescent="0.25">
      <c r="A31" s="403" t="s">
        <v>337</v>
      </c>
      <c r="B31" s="404"/>
      <c r="C31" s="404"/>
      <c r="D31" s="404"/>
      <c r="E31" s="404"/>
      <c r="F31" s="405"/>
      <c r="H31" s="4"/>
    </row>
    <row r="32" spans="1:17" ht="36" customHeight="1" x14ac:dyDescent="0.25">
      <c r="A32" s="595" t="s">
        <v>339</v>
      </c>
      <c r="B32" s="596"/>
      <c r="C32" s="596"/>
      <c r="D32" s="596"/>
      <c r="E32" s="596"/>
      <c r="F32" s="597"/>
      <c r="H32" s="4"/>
      <c r="Q32" s="5"/>
    </row>
    <row r="33" spans="1:17" ht="36" customHeight="1" x14ac:dyDescent="0.25">
      <c r="A33" s="615" t="s">
        <v>338</v>
      </c>
      <c r="B33" s="616"/>
      <c r="C33" s="35" t="s">
        <v>21</v>
      </c>
      <c r="D33" s="193" t="s">
        <v>22</v>
      </c>
      <c r="E33" s="619" t="s">
        <v>23</v>
      </c>
      <c r="F33" s="620"/>
      <c r="H33" s="4"/>
      <c r="Q33" s="5"/>
    </row>
    <row r="34" spans="1:17" ht="69.75" customHeight="1" x14ac:dyDescent="0.25">
      <c r="A34" s="586" t="s">
        <v>340</v>
      </c>
      <c r="B34" s="587"/>
      <c r="C34" s="104" t="s">
        <v>25</v>
      </c>
      <c r="D34" s="99" t="s">
        <v>453</v>
      </c>
      <c r="E34" s="543" t="s">
        <v>439</v>
      </c>
      <c r="F34" s="543"/>
    </row>
    <row r="35" spans="1:17" ht="119.25" customHeight="1" x14ac:dyDescent="0.25">
      <c r="A35" s="586" t="s">
        <v>393</v>
      </c>
      <c r="B35" s="587"/>
      <c r="C35" s="104" t="s">
        <v>25</v>
      </c>
      <c r="D35" s="99" t="s">
        <v>453</v>
      </c>
      <c r="E35" s="543" t="s">
        <v>454</v>
      </c>
      <c r="F35" s="543"/>
      <c r="I35" s="7"/>
      <c r="L35" s="89"/>
    </row>
    <row r="36" spans="1:17" ht="93.75" customHeight="1" x14ac:dyDescent="0.25">
      <c r="A36" s="586" t="s">
        <v>342</v>
      </c>
      <c r="B36" s="587"/>
      <c r="C36" s="104" t="s">
        <v>31</v>
      </c>
      <c r="D36" s="82"/>
      <c r="E36" s="611"/>
      <c r="F36" s="612"/>
      <c r="I36" s="7"/>
      <c r="L36" s="89"/>
    </row>
    <row r="37" spans="1:17" ht="69.75" customHeight="1" x14ac:dyDescent="0.25">
      <c r="A37" s="586" t="s">
        <v>394</v>
      </c>
      <c r="B37" s="587"/>
      <c r="C37" s="104" t="s">
        <v>25</v>
      </c>
      <c r="D37" s="82"/>
      <c r="E37" s="397" t="s">
        <v>455</v>
      </c>
      <c r="F37" s="397"/>
      <c r="I37" s="7"/>
      <c r="L37" s="89"/>
    </row>
    <row r="38" spans="1:17" ht="36" customHeight="1" x14ac:dyDescent="0.25">
      <c r="A38" s="586" t="s">
        <v>344</v>
      </c>
      <c r="B38" s="587"/>
      <c r="C38" s="104" t="s">
        <v>31</v>
      </c>
      <c r="D38" s="82"/>
      <c r="E38" s="613"/>
      <c r="F38" s="614"/>
    </row>
    <row r="39" spans="1:17" ht="36" hidden="1" customHeight="1" x14ac:dyDescent="0.25">
      <c r="A39" s="194"/>
      <c r="B39" s="195"/>
      <c r="C39" s="196"/>
      <c r="D39" s="197"/>
      <c r="E39" s="617" t="str">
        <f>IFERROR(IF(MATCH("NO CUMPLE",C34:C38,0)&gt;0,"NO CUMPLE"),"CUMPLE")</f>
        <v>CUMPLE</v>
      </c>
      <c r="F39" s="618"/>
    </row>
    <row r="40" spans="1:17" ht="36" customHeight="1" x14ac:dyDescent="0.25">
      <c r="A40" s="595" t="s">
        <v>345</v>
      </c>
      <c r="B40" s="596"/>
      <c r="C40" s="596"/>
      <c r="D40" s="596"/>
      <c r="E40" s="596"/>
      <c r="F40" s="597"/>
    </row>
    <row r="41" spans="1:17" ht="36" customHeight="1" x14ac:dyDescent="0.25">
      <c r="A41" s="598" t="s">
        <v>395</v>
      </c>
      <c r="B41" s="599"/>
      <c r="C41" s="599"/>
      <c r="D41" s="599"/>
      <c r="E41" s="599"/>
      <c r="F41" s="600"/>
    </row>
    <row r="42" spans="1:17" ht="36" customHeight="1" x14ac:dyDescent="0.25">
      <c r="A42" s="615" t="s">
        <v>338</v>
      </c>
      <c r="B42" s="616"/>
      <c r="C42" s="35" t="s">
        <v>21</v>
      </c>
      <c r="D42" s="193" t="s">
        <v>22</v>
      </c>
      <c r="E42" s="619" t="s">
        <v>23</v>
      </c>
      <c r="F42" s="620"/>
    </row>
    <row r="43" spans="1:17" ht="111.75" customHeight="1" x14ac:dyDescent="0.25">
      <c r="A43" s="586" t="s">
        <v>396</v>
      </c>
      <c r="B43" s="587"/>
      <c r="C43" s="104" t="s">
        <v>25</v>
      </c>
      <c r="D43" s="99" t="s">
        <v>456</v>
      </c>
      <c r="E43" s="666" t="s">
        <v>428</v>
      </c>
      <c r="F43" s="543"/>
    </row>
    <row r="44" spans="1:17" ht="83.25" customHeight="1" x14ac:dyDescent="0.25">
      <c r="A44" s="586" t="s">
        <v>397</v>
      </c>
      <c r="B44" s="587"/>
      <c r="C44" s="104" t="s">
        <v>25</v>
      </c>
      <c r="D44" s="99" t="s">
        <v>456</v>
      </c>
      <c r="E44" s="666" t="s">
        <v>428</v>
      </c>
      <c r="F44" s="543"/>
    </row>
    <row r="45" spans="1:17" ht="48" customHeight="1" x14ac:dyDescent="0.25">
      <c r="A45" s="586" t="s">
        <v>398</v>
      </c>
      <c r="B45" s="587"/>
      <c r="C45" s="104" t="s">
        <v>25</v>
      </c>
      <c r="D45" s="99" t="s">
        <v>457</v>
      </c>
      <c r="E45" s="666" t="s">
        <v>428</v>
      </c>
      <c r="F45" s="543"/>
    </row>
    <row r="46" spans="1:17" ht="58.5" customHeight="1" x14ac:dyDescent="0.25">
      <c r="A46" s="586" t="s">
        <v>399</v>
      </c>
      <c r="B46" s="587"/>
      <c r="C46" s="104" t="s">
        <v>25</v>
      </c>
      <c r="D46" s="99" t="s">
        <v>456</v>
      </c>
      <c r="E46" s="666" t="s">
        <v>428</v>
      </c>
      <c r="F46" s="543"/>
    </row>
    <row r="47" spans="1:17" ht="50.25" customHeight="1" x14ac:dyDescent="0.25">
      <c r="A47" s="586" t="s">
        <v>400</v>
      </c>
      <c r="B47" s="587"/>
      <c r="C47" s="104" t="s">
        <v>25</v>
      </c>
      <c r="D47" s="99" t="s">
        <v>456</v>
      </c>
      <c r="E47" s="666" t="s">
        <v>428</v>
      </c>
      <c r="F47" s="543"/>
    </row>
    <row r="48" spans="1:17" ht="53.25" customHeight="1" x14ac:dyDescent="0.25">
      <c r="A48" s="586" t="s">
        <v>401</v>
      </c>
      <c r="B48" s="587"/>
      <c r="C48" s="104" t="s">
        <v>25</v>
      </c>
      <c r="D48" s="99" t="s">
        <v>456</v>
      </c>
      <c r="E48" s="666" t="s">
        <v>428</v>
      </c>
      <c r="F48" s="543"/>
    </row>
    <row r="49" spans="1:6" ht="53.25" hidden="1" customHeight="1" x14ac:dyDescent="0.25">
      <c r="A49" s="194"/>
      <c r="B49" s="195"/>
      <c r="C49" s="199"/>
      <c r="D49" s="198"/>
      <c r="E49" s="621" t="str">
        <f>IFERROR(IF(MATCH("NO CUMPLE",C43:C48,0)&gt;0,"NO CUMPLE"),"CUMPLE")</f>
        <v>CUMPLE</v>
      </c>
      <c r="F49" s="622"/>
    </row>
    <row r="50" spans="1:6" ht="35.25" customHeight="1" x14ac:dyDescent="0.25">
      <c r="A50" s="598" t="s">
        <v>402</v>
      </c>
      <c r="B50" s="599"/>
      <c r="C50" s="599"/>
      <c r="D50" s="599"/>
      <c r="E50" s="599"/>
      <c r="F50" s="600"/>
    </row>
    <row r="51" spans="1:6" ht="36" customHeight="1" x14ac:dyDescent="0.25">
      <c r="A51" s="605" t="s">
        <v>403</v>
      </c>
      <c r="B51" s="606"/>
      <c r="C51" s="200" t="s">
        <v>404</v>
      </c>
      <c r="D51" s="200" t="s">
        <v>405</v>
      </c>
      <c r="E51" s="200" t="s">
        <v>406</v>
      </c>
      <c r="F51" s="201" t="s">
        <v>407</v>
      </c>
    </row>
    <row r="52" spans="1:6" ht="120" customHeight="1" x14ac:dyDescent="0.25">
      <c r="A52" s="586" t="s">
        <v>408</v>
      </c>
      <c r="B52" s="587"/>
      <c r="C52" s="104" t="s">
        <v>442</v>
      </c>
      <c r="D52" s="104" t="s">
        <v>442</v>
      </c>
      <c r="E52" s="104"/>
      <c r="F52" s="212"/>
    </row>
    <row r="53" spans="1:6" ht="142.5" customHeight="1" x14ac:dyDescent="0.25">
      <c r="A53" s="603" t="s">
        <v>409</v>
      </c>
      <c r="B53" s="428"/>
      <c r="C53" s="365" t="s">
        <v>458</v>
      </c>
      <c r="D53" s="365" t="s">
        <v>459</v>
      </c>
      <c r="E53" s="213"/>
      <c r="F53" s="214"/>
    </row>
    <row r="54" spans="1:6" ht="30.75" hidden="1" customHeight="1" x14ac:dyDescent="0.25">
      <c r="A54" s="203"/>
      <c r="B54" s="139"/>
      <c r="C54" s="196"/>
      <c r="D54" s="197"/>
      <c r="E54" s="631" t="str">
        <f>IFERROR(IF(MATCH("NO CUMPLE",C52:F52,0)&gt;0,"NO CUMPLE"),"CUMPLE")</f>
        <v>NO CUMPLE</v>
      </c>
      <c r="F54" s="632"/>
    </row>
    <row r="55" spans="1:6" ht="25.5" customHeight="1" x14ac:dyDescent="0.25">
      <c r="A55" s="598" t="s">
        <v>60</v>
      </c>
      <c r="B55" s="599"/>
      <c r="C55" s="599"/>
      <c r="D55" s="599"/>
      <c r="E55" s="599"/>
      <c r="F55" s="600"/>
    </row>
    <row r="56" spans="1:6" ht="61.5" customHeight="1" x14ac:dyDescent="0.25">
      <c r="A56" s="605" t="s">
        <v>403</v>
      </c>
      <c r="B56" s="606"/>
      <c r="C56" s="200" t="s">
        <v>404</v>
      </c>
      <c r="D56" s="200" t="s">
        <v>405</v>
      </c>
      <c r="E56" s="200" t="s">
        <v>406</v>
      </c>
      <c r="F56" s="201" t="s">
        <v>407</v>
      </c>
    </row>
    <row r="57" spans="1:6" ht="125.25" customHeight="1" x14ac:dyDescent="0.25">
      <c r="A57" s="586" t="s">
        <v>410</v>
      </c>
      <c r="B57" s="587"/>
      <c r="C57" s="104" t="s">
        <v>25</v>
      </c>
      <c r="D57" s="104" t="s">
        <v>25</v>
      </c>
      <c r="E57" s="104"/>
      <c r="F57" s="212"/>
    </row>
    <row r="58" spans="1:6" ht="60" customHeight="1" x14ac:dyDescent="0.25">
      <c r="A58" s="586" t="s">
        <v>411</v>
      </c>
      <c r="B58" s="587"/>
      <c r="C58" s="104" t="s">
        <v>25</v>
      </c>
      <c r="D58" s="104" t="s">
        <v>25</v>
      </c>
      <c r="E58" s="104"/>
      <c r="F58" s="212"/>
    </row>
    <row r="59" spans="1:6" ht="137.25" customHeight="1" x14ac:dyDescent="0.25">
      <c r="A59" s="586" t="s">
        <v>349</v>
      </c>
      <c r="B59" s="587"/>
      <c r="C59" s="104" t="s">
        <v>25</v>
      </c>
      <c r="D59" s="104" t="s">
        <v>25</v>
      </c>
      <c r="E59" s="104"/>
      <c r="F59" s="212"/>
    </row>
    <row r="60" spans="1:6" ht="138" customHeight="1" x14ac:dyDescent="0.25">
      <c r="A60" s="586" t="s">
        <v>412</v>
      </c>
      <c r="B60" s="587"/>
      <c r="C60" s="104" t="s">
        <v>25</v>
      </c>
      <c r="D60" s="104" t="s">
        <v>25</v>
      </c>
      <c r="E60" s="104"/>
      <c r="F60" s="212"/>
    </row>
    <row r="61" spans="1:6" ht="66" customHeight="1" x14ac:dyDescent="0.25">
      <c r="A61" s="603" t="s">
        <v>409</v>
      </c>
      <c r="B61" s="428"/>
      <c r="C61" s="20" t="s">
        <v>446</v>
      </c>
      <c r="D61" s="20" t="s">
        <v>446</v>
      </c>
      <c r="E61" s="104"/>
      <c r="F61" s="212"/>
    </row>
    <row r="62" spans="1:6" ht="45" hidden="1" customHeight="1" x14ac:dyDescent="0.25">
      <c r="A62" s="203"/>
      <c r="B62" s="139"/>
      <c r="C62" s="104" t="str">
        <f>IFERROR(IF(MATCH("NO CUMPLE",C57:C60,0)&gt;0,"NO CUMPLE"),"CUMPLE")</f>
        <v>CUMPLE</v>
      </c>
      <c r="D62" s="104" t="str">
        <f t="shared" ref="D62:F62" si="0">IFERROR(IF(MATCH("NO CUMPLE",D57:D60,0)&gt;0,"NO CUMPLE"),"CUMPLE")</f>
        <v>CUMPLE</v>
      </c>
      <c r="E62" s="104" t="str">
        <f t="shared" si="0"/>
        <v>CUMPLE</v>
      </c>
      <c r="F62" s="104" t="str">
        <f t="shared" si="0"/>
        <v>CUMPLE</v>
      </c>
    </row>
    <row r="63" spans="1:6" ht="45.75" hidden="1" customHeight="1" x14ac:dyDescent="0.25">
      <c r="A63" s="203"/>
      <c r="B63" s="139"/>
      <c r="C63" s="196"/>
      <c r="D63" s="196"/>
      <c r="E63" s="641" t="str">
        <f>IFERROR(IF(MATCH("NO CUMPLE",C62:F62,0)&gt;0,"NO CUMPLE"),"CUMPLE")</f>
        <v>CUMPLE</v>
      </c>
      <c r="F63" s="642"/>
    </row>
    <row r="64" spans="1:6" ht="33" customHeight="1" x14ac:dyDescent="0.25">
      <c r="A64" s="595" t="s">
        <v>351</v>
      </c>
      <c r="B64" s="596"/>
      <c r="C64" s="596"/>
      <c r="D64" s="596"/>
      <c r="E64" s="596"/>
      <c r="F64" s="597"/>
    </row>
    <row r="65" spans="1:6" ht="33.75" customHeight="1" x14ac:dyDescent="0.25">
      <c r="A65" s="598" t="s">
        <v>352</v>
      </c>
      <c r="B65" s="599"/>
      <c r="C65" s="599"/>
      <c r="D65" s="599"/>
      <c r="E65" s="599"/>
      <c r="F65" s="600"/>
    </row>
    <row r="66" spans="1:6" ht="28.5" customHeight="1" x14ac:dyDescent="0.25">
      <c r="A66" s="605" t="s">
        <v>403</v>
      </c>
      <c r="B66" s="606"/>
      <c r="C66" s="200" t="s">
        <v>404</v>
      </c>
      <c r="D66" s="200" t="s">
        <v>405</v>
      </c>
      <c r="E66" s="200" t="s">
        <v>406</v>
      </c>
      <c r="F66" s="201" t="s">
        <v>407</v>
      </c>
    </row>
    <row r="67" spans="1:6" ht="30.75" customHeight="1" x14ac:dyDescent="0.25">
      <c r="A67" s="586" t="s">
        <v>413</v>
      </c>
      <c r="B67" s="587"/>
      <c r="C67" s="104" t="s">
        <v>25</v>
      </c>
      <c r="D67" s="104"/>
      <c r="E67" s="104"/>
      <c r="F67" s="212"/>
    </row>
    <row r="68" spans="1:6" ht="29.25" customHeight="1" x14ac:dyDescent="0.25">
      <c r="A68" s="586" t="s">
        <v>354</v>
      </c>
      <c r="B68" s="587"/>
      <c r="C68" s="104" t="s">
        <v>31</v>
      </c>
      <c r="D68" s="104"/>
      <c r="E68" s="104"/>
      <c r="F68" s="212"/>
    </row>
    <row r="69" spans="1:6" ht="42.75" customHeight="1" x14ac:dyDescent="0.25">
      <c r="A69" s="586" t="s">
        <v>355</v>
      </c>
      <c r="B69" s="587"/>
      <c r="C69" s="104" t="s">
        <v>31</v>
      </c>
      <c r="D69" s="104"/>
      <c r="E69" s="104"/>
      <c r="F69" s="212"/>
    </row>
    <row r="70" spans="1:6" ht="104.25" customHeight="1" x14ac:dyDescent="0.25">
      <c r="A70" s="586" t="s">
        <v>414</v>
      </c>
      <c r="B70" s="587"/>
      <c r="C70" s="104" t="s">
        <v>25</v>
      </c>
      <c r="D70" s="104"/>
      <c r="E70" s="104"/>
      <c r="F70" s="212"/>
    </row>
    <row r="71" spans="1:6" ht="80.25" customHeight="1" x14ac:dyDescent="0.25">
      <c r="A71" s="603" t="s">
        <v>409</v>
      </c>
      <c r="B71" s="428"/>
      <c r="C71" s="20" t="s">
        <v>428</v>
      </c>
      <c r="D71" s="82"/>
      <c r="E71" s="213"/>
      <c r="F71" s="214"/>
    </row>
    <row r="72" spans="1:6" ht="80.25" hidden="1" customHeight="1" x14ac:dyDescent="0.25">
      <c r="A72" s="203"/>
      <c r="B72" s="139"/>
      <c r="C72" s="104" t="str">
        <f>IFERROR(IF(MATCH("NO CUMPLE",C67:C70,0)&gt;0,"NO CUMPLE"),"CUMPLE")</f>
        <v>CUMPLE</v>
      </c>
      <c r="D72" s="104" t="str">
        <f t="shared" ref="D72:F72" si="1">IFERROR(IF(MATCH("NO CUMPLE",D67:D70,0)&gt;0,"NO CUMPLE"),"CUMPLE")</f>
        <v>CUMPLE</v>
      </c>
      <c r="E72" s="104" t="str">
        <f t="shared" si="1"/>
        <v>CUMPLE</v>
      </c>
      <c r="F72" s="104" t="str">
        <f t="shared" si="1"/>
        <v>CUMPLE</v>
      </c>
    </row>
    <row r="73" spans="1:6" ht="68.25" hidden="1" customHeight="1" x14ac:dyDescent="0.25">
      <c r="A73" s="215"/>
      <c r="B73" s="109"/>
      <c r="C73" s="104"/>
      <c r="D73" s="82"/>
      <c r="E73" s="611" t="str">
        <f>IFERROR(IF(MATCH("NO CUMPLE",C72:F72,0)&gt;0,"NO CUMPLE"),"CUMPLE")</f>
        <v>CUMPLE</v>
      </c>
      <c r="F73" s="612"/>
    </row>
    <row r="74" spans="1:6" ht="37.5" customHeight="1" x14ac:dyDescent="0.25">
      <c r="A74" s="598" t="s">
        <v>357</v>
      </c>
      <c r="B74" s="599"/>
      <c r="C74" s="599"/>
      <c r="D74" s="599"/>
      <c r="E74" s="599"/>
      <c r="F74" s="600"/>
    </row>
    <row r="75" spans="1:6" ht="45" customHeight="1" x14ac:dyDescent="0.25">
      <c r="A75" s="601" t="s">
        <v>403</v>
      </c>
      <c r="B75" s="602"/>
      <c r="C75" s="204" t="s">
        <v>404</v>
      </c>
      <c r="D75" s="204" t="s">
        <v>405</v>
      </c>
      <c r="E75" s="204" t="s">
        <v>406</v>
      </c>
      <c r="F75" s="205" t="s">
        <v>407</v>
      </c>
    </row>
    <row r="76" spans="1:6" ht="129.75" customHeight="1" x14ac:dyDescent="0.25">
      <c r="A76" s="586" t="s">
        <v>415</v>
      </c>
      <c r="B76" s="587"/>
      <c r="C76" s="104"/>
      <c r="D76" s="104" t="s">
        <v>25</v>
      </c>
      <c r="E76" s="104"/>
      <c r="F76" s="212"/>
    </row>
    <row r="77" spans="1:6" ht="63.75" customHeight="1" x14ac:dyDescent="0.25">
      <c r="A77" s="586" t="s">
        <v>359</v>
      </c>
      <c r="B77" s="587"/>
      <c r="C77" s="104"/>
      <c r="D77" s="104" t="s">
        <v>25</v>
      </c>
      <c r="E77" s="104"/>
      <c r="F77" s="212"/>
    </row>
    <row r="78" spans="1:6" ht="48.75" customHeight="1" x14ac:dyDescent="0.25">
      <c r="A78" s="586" t="s">
        <v>360</v>
      </c>
      <c r="B78" s="587"/>
      <c r="C78" s="104"/>
      <c r="D78" s="104" t="s">
        <v>25</v>
      </c>
      <c r="E78" s="104"/>
      <c r="F78" s="212"/>
    </row>
    <row r="79" spans="1:6" ht="79.5" customHeight="1" x14ac:dyDescent="0.25">
      <c r="A79" s="586" t="s">
        <v>361</v>
      </c>
      <c r="B79" s="587"/>
      <c r="C79" s="104"/>
      <c r="D79" s="104" t="s">
        <v>25</v>
      </c>
      <c r="E79" s="104"/>
      <c r="F79" s="212"/>
    </row>
    <row r="80" spans="1:6" ht="145.5" customHeight="1" x14ac:dyDescent="0.25">
      <c r="A80" s="586" t="s">
        <v>416</v>
      </c>
      <c r="B80" s="587"/>
      <c r="C80" s="104"/>
      <c r="D80" s="104" t="s">
        <v>31</v>
      </c>
      <c r="E80" s="104"/>
      <c r="F80" s="212"/>
    </row>
    <row r="81" spans="1:6" ht="87" customHeight="1" x14ac:dyDescent="0.25">
      <c r="A81" s="586" t="s">
        <v>363</v>
      </c>
      <c r="B81" s="587"/>
      <c r="C81" s="104"/>
      <c r="D81" s="104" t="s">
        <v>31</v>
      </c>
      <c r="E81" s="104"/>
      <c r="F81" s="212"/>
    </row>
    <row r="82" spans="1:6" ht="59.25" customHeight="1" x14ac:dyDescent="0.25">
      <c r="A82" s="586" t="s">
        <v>364</v>
      </c>
      <c r="B82" s="587"/>
      <c r="C82" s="104"/>
      <c r="D82" s="104" t="s">
        <v>31</v>
      </c>
      <c r="E82" s="104"/>
      <c r="F82" s="212"/>
    </row>
    <row r="83" spans="1:6" ht="55.5" customHeight="1" x14ac:dyDescent="0.25">
      <c r="A83" s="586" t="s">
        <v>417</v>
      </c>
      <c r="B83" s="587"/>
      <c r="C83" s="104"/>
      <c r="D83" s="104" t="s">
        <v>25</v>
      </c>
      <c r="E83" s="104"/>
      <c r="F83" s="212"/>
    </row>
    <row r="84" spans="1:6" ht="282.75" customHeight="1" x14ac:dyDescent="0.25">
      <c r="A84" s="586" t="s">
        <v>366</v>
      </c>
      <c r="B84" s="587"/>
      <c r="C84" s="104"/>
      <c r="D84" s="104" t="s">
        <v>31</v>
      </c>
      <c r="E84" s="104"/>
      <c r="F84" s="212"/>
    </row>
    <row r="85" spans="1:6" ht="131.25" customHeight="1" x14ac:dyDescent="0.25">
      <c r="A85" s="586" t="s">
        <v>367</v>
      </c>
      <c r="B85" s="587"/>
      <c r="C85" s="104"/>
      <c r="D85" s="104" t="s">
        <v>31</v>
      </c>
      <c r="E85" s="104"/>
      <c r="F85" s="212"/>
    </row>
    <row r="86" spans="1:6" ht="139.5" customHeight="1" x14ac:dyDescent="0.25">
      <c r="A86" s="586" t="s">
        <v>418</v>
      </c>
      <c r="B86" s="587"/>
      <c r="C86" s="196"/>
      <c r="D86" s="196" t="s">
        <v>25</v>
      </c>
      <c r="E86" s="196"/>
      <c r="F86" s="202"/>
    </row>
    <row r="87" spans="1:6" ht="111" customHeight="1" x14ac:dyDescent="0.25">
      <c r="A87" s="603" t="s">
        <v>409</v>
      </c>
      <c r="B87" s="428"/>
      <c r="C87" s="104"/>
      <c r="D87" s="45" t="s">
        <v>460</v>
      </c>
      <c r="E87" s="216"/>
      <c r="F87" s="217"/>
    </row>
    <row r="88" spans="1:6" ht="38.25" hidden="1" customHeight="1" x14ac:dyDescent="0.25">
      <c r="A88" s="203"/>
      <c r="B88" s="139"/>
      <c r="C88" s="104" t="str">
        <f>IFERROR(IF(MATCH("NO CUMPLE",C76:C86,0)&gt;0,"NO CUMPLE"),"CUMPLE")</f>
        <v>CUMPLE</v>
      </c>
      <c r="D88" s="104" t="str">
        <f t="shared" ref="D88:F88" si="2">IFERROR(IF(MATCH("NO CUMPLE",D76:D86,0)&gt;0,"NO CUMPLE"),"CUMPLE")</f>
        <v>CUMPLE</v>
      </c>
      <c r="E88" s="104" t="str">
        <f t="shared" si="2"/>
        <v>CUMPLE</v>
      </c>
      <c r="F88" s="104" t="str">
        <f t="shared" si="2"/>
        <v>CUMPLE</v>
      </c>
    </row>
    <row r="89" spans="1:6" ht="38.25" hidden="1" customHeight="1" x14ac:dyDescent="0.25">
      <c r="A89" s="203"/>
      <c r="B89" s="139"/>
      <c r="C89" s="196"/>
      <c r="D89" s="206"/>
      <c r="E89" s="646" t="str">
        <f>IFERROR(IF(MATCH("NO CUMPLE",C88:F88,0)&gt;0,"NO CUMPLE"),"CUMPLE")</f>
        <v>CUMPLE</v>
      </c>
      <c r="F89" s="647"/>
    </row>
    <row r="90" spans="1:6" ht="45" customHeight="1" x14ac:dyDescent="0.25">
      <c r="A90" s="595" t="s">
        <v>369</v>
      </c>
      <c r="B90" s="596"/>
      <c r="C90" s="596"/>
      <c r="D90" s="596"/>
      <c r="E90" s="596"/>
      <c r="F90" s="597"/>
    </row>
    <row r="91" spans="1:6" ht="45" customHeight="1" x14ac:dyDescent="0.25">
      <c r="A91" s="635" t="s">
        <v>370</v>
      </c>
      <c r="B91" s="636"/>
      <c r="C91" s="144" t="s">
        <v>371</v>
      </c>
      <c r="D91" s="359">
        <f>IF(C14="NO",F12*10%,F23*10%)</f>
        <v>72476102.900000006</v>
      </c>
      <c r="E91" s="124" t="s">
        <v>372</v>
      </c>
      <c r="F91" s="207">
        <f>EDATE(E7,3)</f>
        <v>46223</v>
      </c>
    </row>
    <row r="92" spans="1:6" ht="62.25" customHeight="1" x14ac:dyDescent="0.25">
      <c r="A92" s="635" t="s">
        <v>373</v>
      </c>
      <c r="B92" s="636"/>
      <c r="C92" s="124" t="s">
        <v>374</v>
      </c>
      <c r="D92" s="124" t="s">
        <v>375</v>
      </c>
      <c r="E92" s="125" t="s">
        <v>376</v>
      </c>
      <c r="F92" s="208" t="s">
        <v>377</v>
      </c>
    </row>
    <row r="93" spans="1:6" ht="45" customHeight="1" x14ac:dyDescent="0.25">
      <c r="A93" s="637" t="s">
        <v>216</v>
      </c>
      <c r="B93" s="638"/>
      <c r="C93" s="147" t="s">
        <v>461</v>
      </c>
      <c r="D93" s="169">
        <v>72476103</v>
      </c>
      <c r="E93" s="171">
        <v>46132</v>
      </c>
      <c r="F93" s="182">
        <v>46285</v>
      </c>
    </row>
    <row r="94" spans="1:6" ht="39" hidden="1" customHeight="1" outlineLevel="1" x14ac:dyDescent="0.25">
      <c r="A94" s="637"/>
      <c r="B94" s="638"/>
      <c r="C94" s="163"/>
      <c r="D94" s="172"/>
      <c r="E94" s="175"/>
      <c r="F94" s="182"/>
    </row>
    <row r="95" spans="1:6" ht="45" hidden="1" customHeight="1" outlineLevel="1" x14ac:dyDescent="0.25">
      <c r="A95" s="637"/>
      <c r="B95" s="638"/>
      <c r="C95" s="163"/>
      <c r="D95" s="172"/>
      <c r="E95" s="175"/>
      <c r="F95" s="182"/>
    </row>
    <row r="96" spans="1:6" ht="24" hidden="1" customHeight="1" collapsed="1" x14ac:dyDescent="0.25">
      <c r="A96" s="639"/>
      <c r="B96" s="640"/>
      <c r="C96" s="165"/>
      <c r="D96" s="168">
        <f>SUM(D93:D95)</f>
        <v>72476103</v>
      </c>
      <c r="E96" s="166"/>
      <c r="F96" s="209"/>
    </row>
    <row r="97" spans="1:13" ht="33.75" customHeight="1" x14ac:dyDescent="0.25">
      <c r="A97" s="644" t="s">
        <v>338</v>
      </c>
      <c r="B97" s="645"/>
      <c r="C97" s="210" t="s">
        <v>21</v>
      </c>
      <c r="D97" s="211" t="s">
        <v>22</v>
      </c>
      <c r="E97" s="633" t="s">
        <v>23</v>
      </c>
      <c r="F97" s="634"/>
    </row>
    <row r="98" spans="1:13" ht="77.25" customHeight="1" x14ac:dyDescent="0.25">
      <c r="A98" s="586" t="s">
        <v>419</v>
      </c>
      <c r="B98" s="587"/>
      <c r="C98" s="104" t="s">
        <v>25</v>
      </c>
      <c r="D98" s="111" t="s">
        <v>462</v>
      </c>
      <c r="E98" s="379" t="s">
        <v>433</v>
      </c>
      <c r="F98" s="380"/>
    </row>
    <row r="99" spans="1:13" ht="36" customHeight="1" x14ac:dyDescent="0.25">
      <c r="A99" s="586" t="s">
        <v>379</v>
      </c>
      <c r="B99" s="587"/>
      <c r="C99" s="381" t="s">
        <v>434</v>
      </c>
      <c r="D99" s="382"/>
      <c r="E99" s="382"/>
      <c r="F99" s="383"/>
    </row>
    <row r="100" spans="1:13" ht="36" customHeight="1" x14ac:dyDescent="0.25">
      <c r="A100" s="595" t="s">
        <v>63</v>
      </c>
      <c r="B100" s="596"/>
      <c r="C100" s="596"/>
      <c r="D100" s="596"/>
      <c r="E100" s="596"/>
      <c r="F100" s="597"/>
      <c r="M100">
        <f>+C106</f>
        <v>0</v>
      </c>
    </row>
    <row r="101" spans="1:13" ht="33" customHeight="1" x14ac:dyDescent="0.25">
      <c r="A101" s="623" t="s">
        <v>381</v>
      </c>
      <c r="B101" s="624"/>
      <c r="C101" s="653" t="s">
        <v>25</v>
      </c>
      <c r="D101" s="654" t="s">
        <v>65</v>
      </c>
      <c r="E101" s="655"/>
      <c r="F101" s="656"/>
    </row>
    <row r="102" spans="1:13" x14ac:dyDescent="0.25">
      <c r="A102" s="623"/>
      <c r="B102" s="624"/>
      <c r="C102" s="653"/>
      <c r="D102" s="626"/>
      <c r="E102" s="627"/>
      <c r="F102" s="628"/>
    </row>
    <row r="103" spans="1:13" x14ac:dyDescent="0.25">
      <c r="A103" s="623"/>
      <c r="B103" s="624"/>
      <c r="C103" s="653"/>
      <c r="D103" s="626"/>
      <c r="E103" s="627"/>
      <c r="F103" s="628"/>
    </row>
    <row r="104" spans="1:13" x14ac:dyDescent="0.25">
      <c r="A104" s="623"/>
      <c r="B104" s="624"/>
      <c r="C104" s="653"/>
      <c r="D104" s="626"/>
      <c r="E104" s="627"/>
      <c r="F104" s="628"/>
    </row>
    <row r="105" spans="1:13" x14ac:dyDescent="0.25">
      <c r="A105" s="623"/>
      <c r="B105" s="624"/>
      <c r="C105" s="653"/>
      <c r="D105" s="626"/>
      <c r="E105" s="627"/>
      <c r="F105" s="628"/>
    </row>
    <row r="106" spans="1:13" ht="31.5" customHeight="1" x14ac:dyDescent="0.25">
      <c r="A106" s="625" t="s">
        <v>66</v>
      </c>
      <c r="B106" s="450"/>
      <c r="C106" s="450"/>
      <c r="D106" s="450"/>
      <c r="E106" s="450"/>
      <c r="F106" s="225" t="str">
        <f>IF(AND(OR(C101="NO CUMPLE",C98="NO CUMPLE", E89="NO CUMPLE",E73="NO CUMPLE",E63="NO CUMPLE", E54="NO CUMPLE",E49="NO CUMPLE",E39="NO CUMPLE",)),"NO HABILITADA","HABILITADA")</f>
        <v>NO HABILITADA</v>
      </c>
    </row>
    <row r="107" spans="1:13" ht="30.75" customHeight="1" x14ac:dyDescent="0.25">
      <c r="A107" s="651" t="s">
        <v>382</v>
      </c>
      <c r="B107" s="629"/>
      <c r="C107" s="629" t="s">
        <v>383</v>
      </c>
      <c r="D107" s="629"/>
      <c r="E107" s="629" t="s">
        <v>288</v>
      </c>
      <c r="F107" s="630"/>
    </row>
    <row r="108" spans="1:13" ht="45.75" customHeight="1" x14ac:dyDescent="0.25">
      <c r="A108" s="658" t="e" vm="1">
        <v>#VALUE!</v>
      </c>
      <c r="B108" s="552"/>
      <c r="C108" s="552" t="e" vm="2">
        <v>#VALUE!</v>
      </c>
      <c r="D108" s="552"/>
      <c r="E108" s="552" t="e" vm="3">
        <v>#VALUE!</v>
      </c>
      <c r="F108" s="553"/>
    </row>
    <row r="109" spans="1:13" ht="22.5" customHeight="1" x14ac:dyDescent="0.25">
      <c r="A109" s="652" t="s">
        <v>244</v>
      </c>
      <c r="B109" s="648"/>
      <c r="C109" s="648" t="s">
        <v>246</v>
      </c>
      <c r="D109" s="648"/>
      <c r="E109" s="649" t="s">
        <v>170</v>
      </c>
      <c r="F109" s="650"/>
    </row>
    <row r="110" spans="1:13" ht="42.75" customHeight="1" thickBot="1" x14ac:dyDescent="0.3">
      <c r="A110" s="643" t="s">
        <v>384</v>
      </c>
      <c r="B110" s="643"/>
      <c r="C110" s="643" t="s">
        <v>384</v>
      </c>
      <c r="D110" s="643"/>
      <c r="E110" s="643" t="str">
        <f>VLOOKUP(E109,Hoja1!L1:M8,2,0)</f>
        <v>Coordinadora  Grupo de Convenios y Contratos</v>
      </c>
      <c r="F110" s="657"/>
    </row>
    <row r="111" spans="1:13" ht="13.8" thickTop="1" x14ac:dyDescent="0.25">
      <c r="B111" s="547"/>
      <c r="C111" s="547"/>
      <c r="D111" s="547"/>
      <c r="E111" s="547"/>
      <c r="F111" s="547"/>
    </row>
    <row r="112" spans="1:13" x14ac:dyDescent="0.25">
      <c r="B112" s="9"/>
      <c r="C112" s="10"/>
      <c r="D112" s="10"/>
      <c r="E112" s="17"/>
      <c r="F112" s="17"/>
    </row>
    <row r="113" spans="2:6" x14ac:dyDescent="0.25">
      <c r="B113" s="9"/>
      <c r="C113" s="10"/>
      <c r="D113" s="10"/>
      <c r="E113" s="17"/>
      <c r="F113" s="17"/>
    </row>
    <row r="114" spans="2:6" x14ac:dyDescent="0.25">
      <c r="B114" s="9"/>
      <c r="C114" s="10"/>
      <c r="D114" s="10"/>
      <c r="E114" s="17"/>
      <c r="F114" s="17"/>
    </row>
    <row r="115" spans="2:6" x14ac:dyDescent="0.25">
      <c r="B115" s="11"/>
      <c r="C115" s="30"/>
    </row>
    <row r="116" spans="2:6" x14ac:dyDescent="0.25">
      <c r="B116" s="12"/>
      <c r="C116" s="12"/>
    </row>
    <row r="117" spans="2:6" x14ac:dyDescent="0.25">
      <c r="B117" s="89"/>
      <c r="C117" s="89"/>
    </row>
    <row r="118" spans="2:6" x14ac:dyDescent="0.25">
      <c r="B118" s="13"/>
      <c r="C118" s="13"/>
    </row>
  </sheetData>
  <sheetProtection algorithmName="SHA-512" hashValue="QZwoiUCoV5Jksi4lrBHkkjva2Qw10xDEMng1InbtjQ3Wv6nvFMnNHsYbdJfZJBOH6NEfXYLeIjoDd56we3OkkA==" saltValue="c++c4oFC95kItSqbm9YM6w==" spinCount="100000" sheet="1" objects="1" scenarios="1"/>
  <protectedRanges>
    <protectedRange sqref="C34:C39 C62:C65 C52:F52 D67:F70 D76:F86 C97:C98 C49 D62:F63 D72:F72 C67:C90 D88:F88 C54 C57:F60 E61:F61" name="Rango1"/>
    <protectedRange sqref="D54 D97:D98 D64:D65 D71 D87 D73:D75 D89:D90 D34:D39" name="Rango1_1"/>
    <protectedRange sqref="C91:C96" name="Rango1_5"/>
    <protectedRange sqref="D91 D93:D96" name="Rango1_1_4"/>
    <protectedRange sqref="C43:C48" name="Rango1_3_1"/>
    <protectedRange sqref="C53:D53" name="Rango1_4_1_1"/>
    <protectedRange sqref="C61:D61" name="Rango1_6_1_2_1"/>
    <protectedRange sqref="C99" name="Rango1_7_1"/>
    <protectedRange sqref="D99" name="Rango1_1_3"/>
  </protectedRanges>
  <mergeCells count="141">
    <mergeCell ref="A1:B5"/>
    <mergeCell ref="C1:E5"/>
    <mergeCell ref="F1:F5"/>
    <mergeCell ref="A7:B7"/>
    <mergeCell ref="C7:D7"/>
    <mergeCell ref="E7:F7"/>
    <mergeCell ref="A11:B11"/>
    <mergeCell ref="C11:F11"/>
    <mergeCell ref="A12:B12"/>
    <mergeCell ref="C12:D12"/>
    <mergeCell ref="A13:B13"/>
    <mergeCell ref="D13:F13"/>
    <mergeCell ref="A8:B8"/>
    <mergeCell ref="C8:D8"/>
    <mergeCell ref="E8:F8"/>
    <mergeCell ref="A9:D9"/>
    <mergeCell ref="E9:F9"/>
    <mergeCell ref="A10:E10"/>
    <mergeCell ref="A17:B17"/>
    <mergeCell ref="A18:B18"/>
    <mergeCell ref="C18:F18"/>
    <mergeCell ref="A19:B19"/>
    <mergeCell ref="A20:B21"/>
    <mergeCell ref="D20:E20"/>
    <mergeCell ref="D21:E21"/>
    <mergeCell ref="A14:B14"/>
    <mergeCell ref="C14:D14"/>
    <mergeCell ref="A15:B15"/>
    <mergeCell ref="E15:F15"/>
    <mergeCell ref="A16:B16"/>
    <mergeCell ref="C16:D16"/>
    <mergeCell ref="A31:F31"/>
    <mergeCell ref="A32:F32"/>
    <mergeCell ref="A33:B33"/>
    <mergeCell ref="E33:F33"/>
    <mergeCell ref="A34:B34"/>
    <mergeCell ref="E34:F34"/>
    <mergeCell ref="A22:B22"/>
    <mergeCell ref="C22:D22"/>
    <mergeCell ref="A23:B23"/>
    <mergeCell ref="C23:D23"/>
    <mergeCell ref="F23:G23"/>
    <mergeCell ref="A24:F24"/>
    <mergeCell ref="A38:B38"/>
    <mergeCell ref="E38:F38"/>
    <mergeCell ref="E39:F39"/>
    <mergeCell ref="A40:F40"/>
    <mergeCell ref="A41:F41"/>
    <mergeCell ref="A42:B42"/>
    <mergeCell ref="E42:F42"/>
    <mergeCell ref="A35:B35"/>
    <mergeCell ref="E35:F35"/>
    <mergeCell ref="A36:B36"/>
    <mergeCell ref="E36:F36"/>
    <mergeCell ref="A37:B37"/>
    <mergeCell ref="E37:F37"/>
    <mergeCell ref="A46:B46"/>
    <mergeCell ref="E46:F46"/>
    <mergeCell ref="A47:B47"/>
    <mergeCell ref="E47:F47"/>
    <mergeCell ref="A48:B48"/>
    <mergeCell ref="E48:F48"/>
    <mergeCell ref="A43:B43"/>
    <mergeCell ref="E43:F43"/>
    <mergeCell ref="A44:B44"/>
    <mergeCell ref="E44:F44"/>
    <mergeCell ref="A45:B45"/>
    <mergeCell ref="E45:F45"/>
    <mergeCell ref="A55:F55"/>
    <mergeCell ref="A56:B56"/>
    <mergeCell ref="A57:B57"/>
    <mergeCell ref="A58:B58"/>
    <mergeCell ref="A59:B59"/>
    <mergeCell ref="A60:B60"/>
    <mergeCell ref="E49:F49"/>
    <mergeCell ref="A50:F50"/>
    <mergeCell ref="A51:B51"/>
    <mergeCell ref="A52:B52"/>
    <mergeCell ref="A53:B53"/>
    <mergeCell ref="E54:F54"/>
    <mergeCell ref="A68:B68"/>
    <mergeCell ref="A69:B69"/>
    <mergeCell ref="A70:B70"/>
    <mergeCell ref="A71:B71"/>
    <mergeCell ref="E73:F73"/>
    <mergeCell ref="A74:F74"/>
    <mergeCell ref="A61:B61"/>
    <mergeCell ref="E63:F63"/>
    <mergeCell ref="A64:F64"/>
    <mergeCell ref="A65:F65"/>
    <mergeCell ref="A66:B66"/>
    <mergeCell ref="A67:B67"/>
    <mergeCell ref="A81:B81"/>
    <mergeCell ref="A82:B82"/>
    <mergeCell ref="A83:B83"/>
    <mergeCell ref="A84:B84"/>
    <mergeCell ref="A85:B85"/>
    <mergeCell ref="A86:B86"/>
    <mergeCell ref="A75:B75"/>
    <mergeCell ref="A76:B76"/>
    <mergeCell ref="A77:B77"/>
    <mergeCell ref="A78:B78"/>
    <mergeCell ref="A79:B79"/>
    <mergeCell ref="A80:B80"/>
    <mergeCell ref="A94:B94"/>
    <mergeCell ref="A95:B95"/>
    <mergeCell ref="A96:B96"/>
    <mergeCell ref="A97:B97"/>
    <mergeCell ref="E97:F97"/>
    <mergeCell ref="A98:B98"/>
    <mergeCell ref="E98:F98"/>
    <mergeCell ref="A87:B87"/>
    <mergeCell ref="E89:F89"/>
    <mergeCell ref="A90:F90"/>
    <mergeCell ref="A91:B91"/>
    <mergeCell ref="A92:B92"/>
    <mergeCell ref="A93:B93"/>
    <mergeCell ref="A99:B99"/>
    <mergeCell ref="C99:F99"/>
    <mergeCell ref="A100:F100"/>
    <mergeCell ref="A101:B105"/>
    <mergeCell ref="C101:C105"/>
    <mergeCell ref="D101:F101"/>
    <mergeCell ref="D102:F102"/>
    <mergeCell ref="D103:F103"/>
    <mergeCell ref="D104:F104"/>
    <mergeCell ref="D105:F105"/>
    <mergeCell ref="B111:F111"/>
    <mergeCell ref="A109:B109"/>
    <mergeCell ref="C109:D109"/>
    <mergeCell ref="E109:F109"/>
    <mergeCell ref="A110:B110"/>
    <mergeCell ref="C110:D110"/>
    <mergeCell ref="E110:F110"/>
    <mergeCell ref="A106:E106"/>
    <mergeCell ref="A107:B107"/>
    <mergeCell ref="C107:D107"/>
    <mergeCell ref="E107:F107"/>
    <mergeCell ref="A108:B108"/>
    <mergeCell ref="C108:D108"/>
    <mergeCell ref="E108:F108"/>
  </mergeCells>
  <conditionalFormatting sqref="A106:A108 B111:B114">
    <cfRule type="containsText" dxfId="143" priority="27" stopIfTrue="1" operator="containsText" text="NO CUMPLE">
      <formula>NOT(ISERROR(SEARCH("NO CUMPLE",A106)))</formula>
    </cfRule>
  </conditionalFormatting>
  <conditionalFormatting sqref="C13">
    <cfRule type="beginsWith" dxfId="142" priority="7" operator="beginsWith" text="SELE">
      <formula>LEFT(C13,LEN("SELE"))="SELE"</formula>
    </cfRule>
    <cfRule type="beginsWith" dxfId="141" priority="8" operator="beginsWith" text="SELE">
      <formula>LEFT(C13,LEN("SELE"))="SELE"</formula>
    </cfRule>
  </conditionalFormatting>
  <conditionalFormatting sqref="C34:C39 C54 C63:E63 D67:F70 C67:C73 D72:F72 C76:F86 C101:C105">
    <cfRule type="beginsWith" dxfId="140" priority="25" operator="beginsWith" text="NO CUMPLE">
      <formula>LEFT(C34,LEN("NO CUMPLE"))="NO CUMPLE"</formula>
    </cfRule>
  </conditionalFormatting>
  <conditionalFormatting sqref="C43:C49">
    <cfRule type="beginsWith" dxfId="139" priority="4" operator="beginsWith" text="NO CUMPLE">
      <formula>LEFT(C43,LEN("NO CUMPLE"))="NO CUMPLE"</formula>
    </cfRule>
  </conditionalFormatting>
  <conditionalFormatting sqref="C98:C99">
    <cfRule type="beginsWith" dxfId="138" priority="1" operator="beginsWith" text="NO CUMPLE">
      <formula>LEFT(C98,LEN("NO CUMPLE"))="NO CUMPLE"</formula>
    </cfRule>
  </conditionalFormatting>
  <conditionalFormatting sqref="C14:D14">
    <cfRule type="containsText" dxfId="137" priority="16" operator="containsText" text="SELECCIONE">
      <formula>NOT(ISERROR(SEARCH("SELECCIONE",C14)))</formula>
    </cfRule>
  </conditionalFormatting>
  <conditionalFormatting sqref="C53:D53">
    <cfRule type="beginsWith" dxfId="136" priority="3" operator="beginsWith" text="NO CUMPLE">
      <formula>LEFT(C53,LEN("NO CUMPLE"))="NO CUMPLE"</formula>
    </cfRule>
  </conditionalFormatting>
  <conditionalFormatting sqref="C52:F52">
    <cfRule type="beginsWith" dxfId="135" priority="19" operator="beginsWith" text="NO CUMPLE">
      <formula>LEFT(C52,LEN("NO CUMPLE"))="NO CUMPLE"</formula>
    </cfRule>
  </conditionalFormatting>
  <conditionalFormatting sqref="C57:F62">
    <cfRule type="beginsWith" dxfId="134" priority="2" operator="beginsWith" text="NO CUMPLE">
      <formula>LEFT(C57,LEN("NO CUMPLE"))="NO CUMPLE"</formula>
    </cfRule>
  </conditionalFormatting>
  <conditionalFormatting sqref="C88:F88">
    <cfRule type="beginsWith" dxfId="133" priority="5" operator="beginsWith" text="NO CUMPLE">
      <formula>LEFT(C88,LEN("NO CUMPLE"))="NO CUMPLE"</formula>
    </cfRule>
  </conditionalFormatting>
  <conditionalFormatting sqref="C112:F114">
    <cfRule type="containsText" dxfId="132" priority="26" stopIfTrue="1" operator="containsText" text="NO HABILITADO">
      <formula>NOT(ISERROR(SEARCH("NO HABILITADO",C112)))</formula>
    </cfRule>
  </conditionalFormatting>
  <conditionalFormatting sqref="D93:D95">
    <cfRule type="expression" dxfId="131" priority="12">
      <formula>$D$96&lt;$D$91</formula>
    </cfRule>
    <cfRule type="expression" dxfId="130" priority="13">
      <formula>$D$96&gt;=$D$91</formula>
    </cfRule>
  </conditionalFormatting>
  <conditionalFormatting sqref="E107:E108">
    <cfRule type="beginsWith" dxfId="129" priority="24" stopIfTrue="1" operator="beginsWith" text="HABILITADA">
      <formula>LEFT(E107,LEN("HABILITADA"))="HABILITADA"</formula>
    </cfRule>
  </conditionalFormatting>
  <conditionalFormatting sqref="F10">
    <cfRule type="containsText" dxfId="128" priority="17" operator="containsText" text="SELECCIONE">
      <formula>NOT(ISERROR(SEARCH("SELECCIONE",F10)))</formula>
    </cfRule>
  </conditionalFormatting>
  <conditionalFormatting sqref="F14">
    <cfRule type="containsText" dxfId="127" priority="6" operator="containsText" text="SELECCIONE">
      <formula>NOT(ISERROR(SEARCH("SELECCIONE",F14)))</formula>
    </cfRule>
  </conditionalFormatting>
  <conditionalFormatting sqref="F93:F96">
    <cfRule type="cellIs" dxfId="126" priority="14" operator="greaterThanOrEqual">
      <formula>$F$91</formula>
    </cfRule>
    <cfRule type="cellIs" dxfId="125" priority="15" stopIfTrue="1" operator="lessThan">
      <formula>$F$91</formula>
    </cfRule>
  </conditionalFormatting>
  <conditionalFormatting sqref="F106">
    <cfRule type="beginsWith" dxfId="124" priority="9" operator="beginsWith" text="HABILITADA">
      <formula>LEFT(F106,LEN("HABILITADA"))="HABILITADA"</formula>
    </cfRule>
    <cfRule type="beginsWith" dxfId="123" priority="10" operator="beginsWith" text="NO">
      <formula>LEFT(F106,LEN("NO"))="NO"</formula>
    </cfRule>
    <cfRule type="beginsWith" dxfId="122" priority="11" stopIfTrue="1" operator="beginsWith" text="HABILITADA">
      <formula>LEFT(F106,LEN("HABILITADA"))="HABILITADA"</formula>
    </cfRule>
  </conditionalFormatting>
  <conditionalFormatting sqref="G25">
    <cfRule type="containsText" dxfId="121" priority="20" operator="containsText" text="REVISE">
      <formula>NOT(ISERROR(SEARCH("REVISE",G25)))</formula>
    </cfRule>
  </conditionalFormatting>
  <conditionalFormatting sqref="G28">
    <cfRule type="beginsWith" dxfId="120" priority="22" operator="beginsWith" text="revise">
      <formula>LEFT(G28,LEN("revise"))="revise"</formula>
    </cfRule>
  </conditionalFormatting>
  <conditionalFormatting sqref="G30">
    <cfRule type="beginsWith" dxfId="119" priority="21" stopIfTrue="1" operator="beginsWith" text="REVISE">
      <formula>LEFT(G30,LEN("REVISE"))="REVISE"</formula>
    </cfRule>
  </conditionalFormatting>
  <dataValidations count="13">
    <dataValidation allowBlank="1" showInputMessage="1" showErrorMessage="1" prompt="Especifique con detalle lo que se requiere que el proponente subsane" sqref="E34:E39 F34:F37" xr:uid="{62EFA99F-FFB9-4BA9-B1F6-CEF7FEBE7523}"/>
    <dataValidation type="list" allowBlank="1" showInputMessage="1" showErrorMessage="1" sqref="C101:C102 C98 C34:C39 C52:F52 C57:F60 C43:C49" xr:uid="{5C55EBBE-2E6B-48EF-9B96-9A6DD46AF7E5}">
      <formula1>"CUMPLE, NO CUMPLE, NO APLICA"</formula1>
    </dataValidation>
    <dataValidation type="list" allowBlank="1" showInputMessage="1" showErrorMessage="1" sqref="WVI983124:WVI983135 WBQ983124:WBQ983135 VRU983124:VRU983135 VHY983124:VHY983135 UYC983124:UYC983135 UOG983124:UOG983135 UEK983124:UEK983135 TUO983124:TUO983135 TKS983124:TKS983135 TAW983124:TAW983135 SRA983124:SRA983135 SHE983124:SHE983135 RXI983124:RXI983135 RNM983124:RNM983135 RDQ983124:RDQ983135 QTU983124:QTU983135 QJY983124:QJY983135 QAC983124:QAC983135 PQG983124:PQG983135 PGK983124:PGK983135 OWO983124:OWO983135 OMS983124:OMS983135 OCW983124:OCW983135 NTA983124:NTA983135 NJE983124:NJE983135 MZI983124:MZI983135 MPM983124:MPM983135 MFQ983124:MFQ983135 LVU983124:LVU983135 LLY983124:LLY983135 LCC983124:LCC983135 KSG983124:KSG983135 KIK983124:KIK983135 JYO983124:JYO983135 JOS983124:JOS983135 JEW983124:JEW983135 IVA983124:IVA983135 ILE983124:ILE983135 IBI983124:IBI983135 HRM983124:HRM983135 HHQ983124:HHQ983135 GXU983124:GXU983135 GNY983124:GNY983135 GEC983124:GEC983135 FUG983124:FUG983135 FKK983124:FKK983135 FAO983124:FAO983135 EQS983124:EQS983135 EGW983124:EGW983135 DXA983124:DXA983135 DNE983124:DNE983135 DDI983124:DDI983135 CTM983124:CTM983135 CJQ983124:CJQ983135 BZU983124:BZU983135 BPY983124:BPY983135 BGC983124:BGC983135 AWG983124:AWG983135 AMK983124:AMK983135 ACO983124:ACO983135 SS983124:SS983135 IW983124:IW983135 C983130:C983141 WVI917588:WVI917599 WLM917588:WLM917599 WBQ917588:WBQ917599 VRU917588:VRU917599 VHY917588:VHY917599 UYC917588:UYC917599 UOG917588:UOG917599 UEK917588:UEK917599 TUO917588:TUO917599 TKS917588:TKS917599 TAW917588:TAW917599 SRA917588:SRA917599 SHE917588:SHE917599 RXI917588:RXI917599 RNM917588:RNM917599 RDQ917588:RDQ917599 QTU917588:QTU917599 QJY917588:QJY917599 QAC917588:QAC917599 PQG917588:PQG917599 PGK917588:PGK917599 OWO917588:OWO917599 OMS917588:OMS917599 OCW917588:OCW917599 NTA917588:NTA917599 NJE917588:NJE917599 MZI917588:MZI917599 MPM917588:MPM917599 MFQ917588:MFQ917599 LVU917588:LVU917599 LLY917588:LLY917599 LCC917588:LCC917599 KSG917588:KSG917599 KIK917588:KIK917599 JYO917588:JYO917599 JOS917588:JOS917599 JEW917588:JEW917599 IVA917588:IVA917599 ILE917588:ILE917599 IBI917588:IBI917599 HRM917588:HRM917599 HHQ917588:HHQ917599 GXU917588:GXU917599 GNY917588:GNY917599 GEC917588:GEC917599 FUG917588:FUG917599 FKK917588:FKK917599 FAO917588:FAO917599 EQS917588:EQS917599 EGW917588:EGW917599 DXA917588:DXA917599 DNE917588:DNE917599 DDI917588:DDI917599 CTM917588:CTM917599 CJQ917588:CJQ917599 BZU917588:BZU917599 BPY917588:BPY917599 BGC917588:BGC917599 AWG917588:AWG917599 AMK917588:AMK917599 ACO917588:ACO917599 SS917588:SS917599 IW917588:IW917599 C917594:C917605 WVI852052:WVI852063 WLM852052:WLM852063 WBQ852052:WBQ852063 VRU852052:VRU852063 VHY852052:VHY852063 UYC852052:UYC852063 UOG852052:UOG852063 UEK852052:UEK852063 TUO852052:TUO852063 TKS852052:TKS852063 TAW852052:TAW852063 SRA852052:SRA852063 SHE852052:SHE852063 RXI852052:RXI852063 RNM852052:RNM852063 RDQ852052:RDQ852063 QTU852052:QTU852063 QJY852052:QJY852063 QAC852052:QAC852063 PQG852052:PQG852063 PGK852052:PGK852063 OWO852052:OWO852063 OMS852052:OMS852063 OCW852052:OCW852063 NTA852052:NTA852063 NJE852052:NJE852063 MZI852052:MZI852063 MPM852052:MPM852063 MFQ852052:MFQ852063 LVU852052:LVU852063 LLY852052:LLY852063 LCC852052:LCC852063 KSG852052:KSG852063 KIK852052:KIK852063 JYO852052:JYO852063 JOS852052:JOS852063 JEW852052:JEW852063 IVA852052:IVA852063 ILE852052:ILE852063 IBI852052:IBI852063 HRM852052:HRM852063 HHQ852052:HHQ852063 GXU852052:GXU852063 GNY852052:GNY852063 GEC852052:GEC852063 FUG852052:FUG852063 FKK852052:FKK852063 FAO852052:FAO852063 EQS852052:EQS852063 EGW852052:EGW852063 DXA852052:DXA852063 DNE852052:DNE852063 DDI852052:DDI852063 CTM852052:CTM852063 CJQ852052:CJQ852063 BZU852052:BZU852063 BPY852052:BPY852063 BGC852052:BGC852063 AWG852052:AWG852063 AMK852052:AMK852063 ACO852052:ACO852063 SS852052:SS852063 IW852052:IW852063 C852058:C852069 WVI786516:WVI786527 WLM786516:WLM786527 WBQ786516:WBQ786527 VRU786516:VRU786527 VHY786516:VHY786527 UYC786516:UYC786527 UOG786516:UOG786527 UEK786516:UEK786527 TUO786516:TUO786527 TKS786516:TKS786527 TAW786516:TAW786527 SRA786516:SRA786527 SHE786516:SHE786527 RXI786516:RXI786527 RNM786516:RNM786527 RDQ786516:RDQ786527 QTU786516:QTU786527 QJY786516:QJY786527 QAC786516:QAC786527 PQG786516:PQG786527 PGK786516:PGK786527 OWO786516:OWO786527 OMS786516:OMS786527 OCW786516:OCW786527 NTA786516:NTA786527 NJE786516:NJE786527 MZI786516:MZI786527 MPM786516:MPM786527 MFQ786516:MFQ786527 LVU786516:LVU786527 LLY786516:LLY786527 LCC786516:LCC786527 KSG786516:KSG786527 KIK786516:KIK786527 JYO786516:JYO786527 JOS786516:JOS786527 JEW786516:JEW786527 IVA786516:IVA786527 ILE786516:ILE786527 IBI786516:IBI786527 HRM786516:HRM786527 HHQ786516:HHQ786527 GXU786516:GXU786527 GNY786516:GNY786527 GEC786516:GEC786527 FUG786516:FUG786527 FKK786516:FKK786527 FAO786516:FAO786527 EQS786516:EQS786527 EGW786516:EGW786527 DXA786516:DXA786527 DNE786516:DNE786527 DDI786516:DDI786527 CTM786516:CTM786527 CJQ786516:CJQ786527 BZU786516:BZU786527 BPY786516:BPY786527 BGC786516:BGC786527 AWG786516:AWG786527 AMK786516:AMK786527 ACO786516:ACO786527 SS786516:SS786527 IW786516:IW786527 C786522:C786533 WVI720980:WVI720991 WLM720980:WLM720991 WBQ720980:WBQ720991 VRU720980:VRU720991 VHY720980:VHY720991 UYC720980:UYC720991 UOG720980:UOG720991 UEK720980:UEK720991 TUO720980:TUO720991 TKS720980:TKS720991 TAW720980:TAW720991 SRA720980:SRA720991 SHE720980:SHE720991 RXI720980:RXI720991 RNM720980:RNM720991 RDQ720980:RDQ720991 QTU720980:QTU720991 QJY720980:QJY720991 QAC720980:QAC720991 PQG720980:PQG720991 PGK720980:PGK720991 OWO720980:OWO720991 OMS720980:OMS720991 OCW720980:OCW720991 NTA720980:NTA720991 NJE720980:NJE720991 MZI720980:MZI720991 MPM720980:MPM720991 MFQ720980:MFQ720991 LVU720980:LVU720991 LLY720980:LLY720991 LCC720980:LCC720991 KSG720980:KSG720991 KIK720980:KIK720991 JYO720980:JYO720991 JOS720980:JOS720991 JEW720980:JEW720991 IVA720980:IVA720991 ILE720980:ILE720991 IBI720980:IBI720991 HRM720980:HRM720991 HHQ720980:HHQ720991 GXU720980:GXU720991 GNY720980:GNY720991 GEC720980:GEC720991 FUG720980:FUG720991 FKK720980:FKK720991 FAO720980:FAO720991 EQS720980:EQS720991 EGW720980:EGW720991 DXA720980:DXA720991 DNE720980:DNE720991 DDI720980:DDI720991 CTM720980:CTM720991 CJQ720980:CJQ720991 BZU720980:BZU720991 BPY720980:BPY720991 BGC720980:BGC720991 AWG720980:AWG720991 AMK720980:AMK720991 ACO720980:ACO720991 SS720980:SS720991 IW720980:IW720991 C720986:C720997 WVI655444:WVI655455 WLM655444:WLM655455 WBQ655444:WBQ655455 VRU655444:VRU655455 VHY655444:VHY655455 UYC655444:UYC655455 UOG655444:UOG655455 UEK655444:UEK655455 TUO655444:TUO655455 TKS655444:TKS655455 TAW655444:TAW655455 SRA655444:SRA655455 SHE655444:SHE655455 RXI655444:RXI655455 RNM655444:RNM655455 RDQ655444:RDQ655455 QTU655444:QTU655455 QJY655444:QJY655455 QAC655444:QAC655455 PQG655444:PQG655455 PGK655444:PGK655455 OWO655444:OWO655455 OMS655444:OMS655455 OCW655444:OCW655455 NTA655444:NTA655455 NJE655444:NJE655455 MZI655444:MZI655455 MPM655444:MPM655455 MFQ655444:MFQ655455 LVU655444:LVU655455 LLY655444:LLY655455 LCC655444:LCC655455 KSG655444:KSG655455 KIK655444:KIK655455 JYO655444:JYO655455 JOS655444:JOS655455 JEW655444:JEW655455 IVA655444:IVA655455 ILE655444:ILE655455 IBI655444:IBI655455 HRM655444:HRM655455 HHQ655444:HHQ655455 GXU655444:GXU655455 GNY655444:GNY655455 GEC655444:GEC655455 FUG655444:FUG655455 FKK655444:FKK655455 FAO655444:FAO655455 EQS655444:EQS655455 EGW655444:EGW655455 DXA655444:DXA655455 DNE655444:DNE655455 DDI655444:DDI655455 CTM655444:CTM655455 CJQ655444:CJQ655455 BZU655444:BZU655455 BPY655444:BPY655455 BGC655444:BGC655455 AWG655444:AWG655455 AMK655444:AMK655455 ACO655444:ACO655455 SS655444:SS655455 IW655444:IW655455 C655450:C655461 WVI589908:WVI589919 WLM589908:WLM589919 WBQ589908:WBQ589919 VRU589908:VRU589919 VHY589908:VHY589919 UYC589908:UYC589919 UOG589908:UOG589919 UEK589908:UEK589919 TUO589908:TUO589919 TKS589908:TKS589919 TAW589908:TAW589919 SRA589908:SRA589919 SHE589908:SHE589919 RXI589908:RXI589919 RNM589908:RNM589919 RDQ589908:RDQ589919 QTU589908:QTU589919 QJY589908:QJY589919 QAC589908:QAC589919 PQG589908:PQG589919 PGK589908:PGK589919 OWO589908:OWO589919 OMS589908:OMS589919 OCW589908:OCW589919 NTA589908:NTA589919 NJE589908:NJE589919 MZI589908:MZI589919 MPM589908:MPM589919 MFQ589908:MFQ589919 LVU589908:LVU589919 LLY589908:LLY589919 LCC589908:LCC589919 KSG589908:KSG589919 KIK589908:KIK589919 JYO589908:JYO589919 JOS589908:JOS589919 JEW589908:JEW589919 IVA589908:IVA589919 ILE589908:ILE589919 IBI589908:IBI589919 HRM589908:HRM589919 HHQ589908:HHQ589919 GXU589908:GXU589919 GNY589908:GNY589919 GEC589908:GEC589919 FUG589908:FUG589919 FKK589908:FKK589919 FAO589908:FAO589919 EQS589908:EQS589919 EGW589908:EGW589919 DXA589908:DXA589919 DNE589908:DNE589919 DDI589908:DDI589919 CTM589908:CTM589919 CJQ589908:CJQ589919 BZU589908:BZU589919 BPY589908:BPY589919 BGC589908:BGC589919 AWG589908:AWG589919 AMK589908:AMK589919 ACO589908:ACO589919 SS589908:SS589919 IW589908:IW589919 C589914:C589925 WVI524372:WVI524383 WLM524372:WLM524383 WBQ524372:WBQ524383 VRU524372:VRU524383 VHY524372:VHY524383 UYC524372:UYC524383 UOG524372:UOG524383 UEK524372:UEK524383 TUO524372:TUO524383 TKS524372:TKS524383 TAW524372:TAW524383 SRA524372:SRA524383 SHE524372:SHE524383 RXI524372:RXI524383 RNM524372:RNM524383 RDQ524372:RDQ524383 QTU524372:QTU524383 QJY524372:QJY524383 QAC524372:QAC524383 PQG524372:PQG524383 PGK524372:PGK524383 OWO524372:OWO524383 OMS524372:OMS524383 OCW524372:OCW524383 NTA524372:NTA524383 NJE524372:NJE524383 MZI524372:MZI524383 MPM524372:MPM524383 MFQ524372:MFQ524383 LVU524372:LVU524383 LLY524372:LLY524383 LCC524372:LCC524383 KSG524372:KSG524383 KIK524372:KIK524383 JYO524372:JYO524383 JOS524372:JOS524383 JEW524372:JEW524383 IVA524372:IVA524383 ILE524372:ILE524383 IBI524372:IBI524383 HRM524372:HRM524383 HHQ524372:HHQ524383 GXU524372:GXU524383 GNY524372:GNY524383 GEC524372:GEC524383 FUG524372:FUG524383 FKK524372:FKK524383 FAO524372:FAO524383 EQS524372:EQS524383 EGW524372:EGW524383 DXA524372:DXA524383 DNE524372:DNE524383 DDI524372:DDI524383 CTM524372:CTM524383 CJQ524372:CJQ524383 BZU524372:BZU524383 BPY524372:BPY524383 BGC524372:BGC524383 AWG524372:AWG524383 AMK524372:AMK524383 ACO524372:ACO524383 SS524372:SS524383 IW524372:IW524383 C524378:C524389 WVI458836:WVI458847 WLM458836:WLM458847 WBQ458836:WBQ458847 VRU458836:VRU458847 VHY458836:VHY458847 UYC458836:UYC458847 UOG458836:UOG458847 UEK458836:UEK458847 TUO458836:TUO458847 TKS458836:TKS458847 TAW458836:TAW458847 SRA458836:SRA458847 SHE458836:SHE458847 RXI458836:RXI458847 RNM458836:RNM458847 RDQ458836:RDQ458847 QTU458836:QTU458847 QJY458836:QJY458847 QAC458836:QAC458847 PQG458836:PQG458847 PGK458836:PGK458847 OWO458836:OWO458847 OMS458836:OMS458847 OCW458836:OCW458847 NTA458836:NTA458847 NJE458836:NJE458847 MZI458836:MZI458847 MPM458836:MPM458847 MFQ458836:MFQ458847 LVU458836:LVU458847 LLY458836:LLY458847 LCC458836:LCC458847 KSG458836:KSG458847 KIK458836:KIK458847 JYO458836:JYO458847 JOS458836:JOS458847 JEW458836:JEW458847 IVA458836:IVA458847 ILE458836:ILE458847 IBI458836:IBI458847 HRM458836:HRM458847 HHQ458836:HHQ458847 GXU458836:GXU458847 GNY458836:GNY458847 GEC458836:GEC458847 FUG458836:FUG458847 FKK458836:FKK458847 FAO458836:FAO458847 EQS458836:EQS458847 EGW458836:EGW458847 DXA458836:DXA458847 DNE458836:DNE458847 DDI458836:DDI458847 CTM458836:CTM458847 CJQ458836:CJQ458847 BZU458836:BZU458847 BPY458836:BPY458847 BGC458836:BGC458847 AWG458836:AWG458847 AMK458836:AMK458847 ACO458836:ACO458847 SS458836:SS458847 IW458836:IW458847 C458842:C458853 WVI393300:WVI393311 WLM393300:WLM393311 WBQ393300:WBQ393311 VRU393300:VRU393311 VHY393300:VHY393311 UYC393300:UYC393311 UOG393300:UOG393311 UEK393300:UEK393311 TUO393300:TUO393311 TKS393300:TKS393311 TAW393300:TAW393311 SRA393300:SRA393311 SHE393300:SHE393311 RXI393300:RXI393311 RNM393300:RNM393311 RDQ393300:RDQ393311 QTU393300:QTU393311 QJY393300:QJY393311 QAC393300:QAC393311 PQG393300:PQG393311 PGK393300:PGK393311 OWO393300:OWO393311 OMS393300:OMS393311 OCW393300:OCW393311 NTA393300:NTA393311 NJE393300:NJE393311 MZI393300:MZI393311 MPM393300:MPM393311 MFQ393300:MFQ393311 LVU393300:LVU393311 LLY393300:LLY393311 LCC393300:LCC393311 KSG393300:KSG393311 KIK393300:KIK393311 JYO393300:JYO393311 JOS393300:JOS393311 JEW393300:JEW393311 IVA393300:IVA393311 ILE393300:ILE393311 IBI393300:IBI393311 HRM393300:HRM393311 HHQ393300:HHQ393311 GXU393300:GXU393311 GNY393300:GNY393311 GEC393300:GEC393311 FUG393300:FUG393311 FKK393300:FKK393311 FAO393300:FAO393311 EQS393300:EQS393311 EGW393300:EGW393311 DXA393300:DXA393311 DNE393300:DNE393311 DDI393300:DDI393311 CTM393300:CTM393311 CJQ393300:CJQ393311 BZU393300:BZU393311 BPY393300:BPY393311 BGC393300:BGC393311 AWG393300:AWG393311 AMK393300:AMK393311 ACO393300:ACO393311 SS393300:SS393311 IW393300:IW393311 C393306:C393317 WVI327764:WVI327775 WLM327764:WLM327775 WBQ327764:WBQ327775 VRU327764:VRU327775 VHY327764:VHY327775 UYC327764:UYC327775 UOG327764:UOG327775 UEK327764:UEK327775 TUO327764:TUO327775 TKS327764:TKS327775 TAW327764:TAW327775 SRA327764:SRA327775 SHE327764:SHE327775 RXI327764:RXI327775 RNM327764:RNM327775 RDQ327764:RDQ327775 QTU327764:QTU327775 QJY327764:QJY327775 QAC327764:QAC327775 PQG327764:PQG327775 PGK327764:PGK327775 OWO327764:OWO327775 OMS327764:OMS327775 OCW327764:OCW327775 NTA327764:NTA327775 NJE327764:NJE327775 MZI327764:MZI327775 MPM327764:MPM327775 MFQ327764:MFQ327775 LVU327764:LVU327775 LLY327764:LLY327775 LCC327764:LCC327775 KSG327764:KSG327775 KIK327764:KIK327775 JYO327764:JYO327775 JOS327764:JOS327775 JEW327764:JEW327775 IVA327764:IVA327775 ILE327764:ILE327775 IBI327764:IBI327775 HRM327764:HRM327775 HHQ327764:HHQ327775 GXU327764:GXU327775 GNY327764:GNY327775 GEC327764:GEC327775 FUG327764:FUG327775 FKK327764:FKK327775 FAO327764:FAO327775 EQS327764:EQS327775 EGW327764:EGW327775 DXA327764:DXA327775 DNE327764:DNE327775 DDI327764:DDI327775 CTM327764:CTM327775 CJQ327764:CJQ327775 BZU327764:BZU327775 BPY327764:BPY327775 BGC327764:BGC327775 AWG327764:AWG327775 AMK327764:AMK327775 ACO327764:ACO327775 SS327764:SS327775 IW327764:IW327775 C327770:C327781 WVI262228:WVI262239 WLM262228:WLM262239 WBQ262228:WBQ262239 VRU262228:VRU262239 VHY262228:VHY262239 UYC262228:UYC262239 UOG262228:UOG262239 UEK262228:UEK262239 TUO262228:TUO262239 TKS262228:TKS262239 TAW262228:TAW262239 SRA262228:SRA262239 SHE262228:SHE262239 RXI262228:RXI262239 RNM262228:RNM262239 RDQ262228:RDQ262239 QTU262228:QTU262239 QJY262228:QJY262239 QAC262228:QAC262239 PQG262228:PQG262239 PGK262228:PGK262239 OWO262228:OWO262239 OMS262228:OMS262239 OCW262228:OCW262239 NTA262228:NTA262239 NJE262228:NJE262239 MZI262228:MZI262239 MPM262228:MPM262239 MFQ262228:MFQ262239 LVU262228:LVU262239 LLY262228:LLY262239 LCC262228:LCC262239 KSG262228:KSG262239 KIK262228:KIK262239 JYO262228:JYO262239 JOS262228:JOS262239 JEW262228:JEW262239 IVA262228:IVA262239 ILE262228:ILE262239 IBI262228:IBI262239 HRM262228:HRM262239 HHQ262228:HHQ262239 GXU262228:GXU262239 GNY262228:GNY262239 GEC262228:GEC262239 FUG262228:FUG262239 FKK262228:FKK262239 FAO262228:FAO262239 EQS262228:EQS262239 EGW262228:EGW262239 DXA262228:DXA262239 DNE262228:DNE262239 DDI262228:DDI262239 CTM262228:CTM262239 CJQ262228:CJQ262239 BZU262228:BZU262239 BPY262228:BPY262239 BGC262228:BGC262239 AWG262228:AWG262239 AMK262228:AMK262239 ACO262228:ACO262239 SS262228:SS262239 IW262228:IW262239 C262234:C262245 WVI196692:WVI196703 WLM196692:WLM196703 WBQ196692:WBQ196703 VRU196692:VRU196703 VHY196692:VHY196703 UYC196692:UYC196703 UOG196692:UOG196703 UEK196692:UEK196703 TUO196692:TUO196703 TKS196692:TKS196703 TAW196692:TAW196703 SRA196692:SRA196703 SHE196692:SHE196703 RXI196692:RXI196703 RNM196692:RNM196703 RDQ196692:RDQ196703 QTU196692:QTU196703 QJY196692:QJY196703 QAC196692:QAC196703 PQG196692:PQG196703 PGK196692:PGK196703 OWO196692:OWO196703 OMS196692:OMS196703 OCW196692:OCW196703 NTA196692:NTA196703 NJE196692:NJE196703 MZI196692:MZI196703 MPM196692:MPM196703 MFQ196692:MFQ196703 LVU196692:LVU196703 LLY196692:LLY196703 LCC196692:LCC196703 KSG196692:KSG196703 KIK196692:KIK196703 JYO196692:JYO196703 JOS196692:JOS196703 JEW196692:JEW196703 IVA196692:IVA196703 ILE196692:ILE196703 IBI196692:IBI196703 HRM196692:HRM196703 HHQ196692:HHQ196703 GXU196692:GXU196703 GNY196692:GNY196703 GEC196692:GEC196703 FUG196692:FUG196703 FKK196692:FKK196703 FAO196692:FAO196703 EQS196692:EQS196703 EGW196692:EGW196703 DXA196692:DXA196703 DNE196692:DNE196703 DDI196692:DDI196703 CTM196692:CTM196703 CJQ196692:CJQ196703 BZU196692:BZU196703 BPY196692:BPY196703 BGC196692:BGC196703 AWG196692:AWG196703 AMK196692:AMK196703 ACO196692:ACO196703 SS196692:SS196703 IW196692:IW196703 C196698:C196709 WVI131156:WVI131167 WLM131156:WLM131167 WBQ131156:WBQ131167 VRU131156:VRU131167 VHY131156:VHY131167 UYC131156:UYC131167 UOG131156:UOG131167 UEK131156:UEK131167 TUO131156:TUO131167 TKS131156:TKS131167 TAW131156:TAW131167 SRA131156:SRA131167 SHE131156:SHE131167 RXI131156:RXI131167 RNM131156:RNM131167 RDQ131156:RDQ131167 QTU131156:QTU131167 QJY131156:QJY131167 QAC131156:QAC131167 PQG131156:PQG131167 PGK131156:PGK131167 OWO131156:OWO131167 OMS131156:OMS131167 OCW131156:OCW131167 NTA131156:NTA131167 NJE131156:NJE131167 MZI131156:MZI131167 MPM131156:MPM131167 MFQ131156:MFQ131167 LVU131156:LVU131167 LLY131156:LLY131167 LCC131156:LCC131167 KSG131156:KSG131167 KIK131156:KIK131167 JYO131156:JYO131167 JOS131156:JOS131167 JEW131156:JEW131167 IVA131156:IVA131167 ILE131156:ILE131167 IBI131156:IBI131167 HRM131156:HRM131167 HHQ131156:HHQ131167 GXU131156:GXU131167 GNY131156:GNY131167 GEC131156:GEC131167 FUG131156:FUG131167 FKK131156:FKK131167 FAO131156:FAO131167 EQS131156:EQS131167 EGW131156:EGW131167 DXA131156:DXA131167 DNE131156:DNE131167 DDI131156:DDI131167 CTM131156:CTM131167 CJQ131156:CJQ131167 BZU131156:BZU131167 BPY131156:BPY131167 BGC131156:BGC131167 AWG131156:AWG131167 AMK131156:AMK131167 ACO131156:ACO131167 SS131156:SS131167 IW131156:IW131167 C131162:C131173 WVI65620:WVI65631 WLM65620:WLM65631 WBQ65620:WBQ65631 VRU65620:VRU65631 VHY65620:VHY65631 UYC65620:UYC65631 UOG65620:UOG65631 UEK65620:UEK65631 TUO65620:TUO65631 TKS65620:TKS65631 TAW65620:TAW65631 SRA65620:SRA65631 SHE65620:SHE65631 RXI65620:RXI65631 RNM65620:RNM65631 RDQ65620:RDQ65631 QTU65620:QTU65631 QJY65620:QJY65631 QAC65620:QAC65631 PQG65620:PQG65631 PGK65620:PGK65631 OWO65620:OWO65631 OMS65620:OMS65631 OCW65620:OCW65631 NTA65620:NTA65631 NJE65620:NJE65631 MZI65620:MZI65631 MPM65620:MPM65631 MFQ65620:MFQ65631 LVU65620:LVU65631 LLY65620:LLY65631 LCC65620:LCC65631 KSG65620:KSG65631 KIK65620:KIK65631 JYO65620:JYO65631 JOS65620:JOS65631 JEW65620:JEW65631 IVA65620:IVA65631 ILE65620:ILE65631 IBI65620:IBI65631 HRM65620:HRM65631 HHQ65620:HHQ65631 GXU65620:GXU65631 GNY65620:GNY65631 GEC65620:GEC65631 FUG65620:FUG65631 FKK65620:FKK65631 FAO65620:FAO65631 EQS65620:EQS65631 EGW65620:EGW65631 DXA65620:DXA65631 DNE65620:DNE65631 DDI65620:DDI65631 CTM65620:CTM65631 CJQ65620:CJQ65631 BZU65620:BZU65631 BPY65620:BPY65631 BGC65620:BGC65631 AWG65620:AWG65631 AMK65620:AMK65631 ACO65620:ACO65631 SS65620:SS65631 IW65620:IW65631 C65626:C65637 WLM983124:WLM983135 IW31:IW51 WVI31:WVI51 WLM31:WLM51 WBQ31:WBQ51 VRU31:VRU51 VHY31:VHY51 UYC31:UYC51 UOG31:UOG51 UEK31:UEK51 TUO31:TUO51 TKS31:TKS51 TAW31:TAW51 SRA31:SRA51 SHE31:SHE51 RXI31:RXI51 RNM31:RNM51 RDQ31:RDQ51 QTU31:QTU51 QJY31:QJY51 QAC31:QAC51 PQG31:PQG51 PGK31:PGK51 OWO31:OWO51 OMS31:OMS51 OCW31:OCW51 NTA31:NTA51 NJE31:NJE51 MZI31:MZI51 MPM31:MPM51 MFQ31:MFQ51 LVU31:LVU51 LLY31:LLY51 LCC31:LCC51 KSG31:KSG51 KIK31:KIK51 JYO31:JYO51 JOS31:JOS51 JEW31:JEW51 IVA31:IVA51 ILE31:ILE51 IBI31:IBI51 HRM31:HRM51 HHQ31:HHQ51 GXU31:GXU51 GNY31:GNY51 GEC31:GEC51 FUG31:FUG51 FKK31:FKK51 FAO31:FAO51 EQS31:EQS51 EGW31:EGW51 DXA31:DXA51 DNE31:DNE51 DDI31:DDI51 CTM31:CTM51 CJQ31:CJQ51 BZU31:BZU51 BPY31:BPY51 BGC31:BGC51 AWG31:AWG51 AMK31:AMK51 ACO31:ACO51 SS31:SS51" xr:uid="{B6C70203-3BB4-47CD-B05B-4464C84BCDD8}">
      <formula1>#REF!</formula1>
    </dataValidation>
    <dataValidation type="list" allowBlank="1" showInputMessage="1" showErrorMessage="1" sqref="C14:D14 C13" xr:uid="{636BD92A-8565-4A44-B379-0FF374FCB3BD}">
      <formula1>"SELECCIONE,SI,NO"</formula1>
    </dataValidation>
    <dataValidation allowBlank="1" showInputMessage="1" showErrorMessage="1" promptTitle="NOTA" prompt="Ingrese NO APLICA SI NO HAY LOTES , EN CASO CONTRARIO INDIQUE LOS NÚMEROS DE LOS LOTES A LOS QUE PRESENTA OFERTA SEPARADOS CON COMA" sqref="C23 F23" xr:uid="{18069318-D980-4893-A9FE-44374894D95D}"/>
    <dataValidation type="list" allowBlank="1" showInputMessage="1" showErrorMessage="1" sqref="F10" xr:uid="{F6FE3833-64E9-4ED8-BCAC-5D03BCD85065}">
      <formula1>"SELECCIONE,PRELIMINAR, DEFINITIVO"</formula1>
    </dataValidation>
    <dataValidation type="list" allowBlank="1" showInputMessage="1" showErrorMessage="1" sqref="C12" xr:uid="{55AA4C5F-2759-4356-9DDB-5B94D5ECBE4C}">
      <formula1>"LICITACIÓN PÚBLICA (OBRA), CONCURSO DE MÉRITOS ABIERTO (INTERVENTORÍA DE OBRA)"</formula1>
    </dataValidation>
    <dataValidation type="list" allowBlank="1" showInputMessage="1" showErrorMessage="1" sqref="F16" xr:uid="{E1A66D76-7EBE-407C-BFAB-3B22AEA5746C}">
      <formula1>"NACIONAL, EXTRANJERO CON SUCURSAL, EXTRANJERO SIN SUCURSAL"</formula1>
    </dataValidation>
    <dataValidation allowBlank="1" showInputMessage="1" showErrorMessage="1" promptTitle="NOTA" prompt="Digite nombre de archivo y folio donde se encuentra la información" sqref="D34:D35" xr:uid="{4787A453-5982-41F3-8BDE-22FD3022329A}"/>
    <dataValidation type="list" allowBlank="1" showInputMessage="1" showErrorMessage="1" promptTitle="NOTA" prompt="SOLO DILIGENCIE SI EL INTEGRANTE ES PERSONA NATURAL. DE LO CONTRARIO SELECCIONE NO APLICA" sqref="C67:F70" xr:uid="{77AC9F24-FF32-406D-9824-D02FAF3093AB}">
      <formula1>"CUMPLE, NO CUMPLE, NO APLICA"</formula1>
    </dataValidation>
    <dataValidation type="list" allowBlank="1" showInputMessage="1" showErrorMessage="1" promptTitle="NOTA" prompt="SOLO DILIGENCIE SI EL INTEGRANTE ES PERSONA JURÍDICA DE LO CONTRARIO SELECCIONE NO APLICA" sqref="C76:F86" xr:uid="{54725C37-8C73-45EC-AD59-8E350020A16C}">
      <formula1>"CUMPLE, NO CUMPLE, NO APLICA"</formula1>
    </dataValidation>
    <dataValidation allowBlank="1" showInputMessage="1" showErrorMessage="1" promptTitle="VERIFIQUE" prompt="REVISE QUE HAYA LLENADO EL CAMPO C14" sqref="D91" xr:uid="{178C2A22-D4A6-4A4D-A550-DB283C7D8E14}"/>
    <dataValidation type="list" allowBlank="1" showInputMessage="1" showErrorMessage="1" sqref="C21:F21" xr:uid="{C8E45F93-63A2-4C3B-BD14-9C01A41E3592}">
      <formula1>"SI,NO"</formula1>
    </dataValidation>
  </dataValidations>
  <hyperlinks>
    <hyperlink ref="C99" r:id="rId1" xr:uid="{62174851-9245-4C9C-93AD-7327CC3FF316}"/>
  </hyperlinks>
  <printOptions horizontalCentered="1"/>
  <pageMargins left="0.70866141732283472" right="0.70866141732283472" top="0.74803149606299213" bottom="0.74803149606299213" header="0.31496062992125984" footer="0.31496062992125984"/>
  <pageSetup paperSize="9" scale="53" fitToHeight="0" orientation="portrait" r:id="rId2"/>
  <headerFooter>
    <oddHeader>&amp;Rpágina  &amp;P de &amp;N</oddHeader>
    <oddFooter>&amp;R&amp;P</oddFooter>
  </headerFooter>
  <rowBreaks count="2" manualBreakCount="2">
    <brk id="39" max="5" man="1"/>
    <brk id="83" max="5" man="1"/>
  </rowBreaks>
  <drawing r:id="rId3"/>
  <extLst>
    <ext xmlns:x14="http://schemas.microsoft.com/office/spreadsheetml/2009/9/main" uri="{CCE6A557-97BC-4b89-ADB6-D9C93CAAB3DF}">
      <x14:dataValidations xmlns:xm="http://schemas.microsoft.com/office/excel/2006/main" count="7">
        <x14:dataValidation type="list" allowBlank="1" showInputMessage="1" showErrorMessage="1" xr:uid="{6FFCA032-3F33-4FBC-B27B-F3C10C66C17A}">
          <x14:formula1>
            <xm:f>Hoja1!$L$1:$L$8</xm:f>
          </x14:formula1>
          <xm:sqref>E109:F109</xm:sqref>
        </x14:dataValidation>
        <x14:dataValidation type="list" allowBlank="1" showInputMessage="1" showErrorMessage="1" xr:uid="{42704B79-4038-4ADA-99C8-61150961C8D7}">
          <x14:formula1>
            <xm:f>Hoja1!$C$2:$C$4</xm:f>
          </x14:formula1>
          <xm:sqref>C26:C29</xm:sqref>
        </x14:dataValidation>
        <x14:dataValidation type="list" allowBlank="1" showInputMessage="1" showErrorMessage="1" xr:uid="{34B7E073-0B83-4AA9-B331-DE8722AAF941}">
          <x14:formula1>
            <xm:f>'Hoja de Registro'!$A$8:$A$71</xm:f>
          </x14:formula1>
          <xm:sqref>D15</xm:sqref>
        </x14:dataValidation>
        <x14:dataValidation type="list" allowBlank="1" showInputMessage="1" showErrorMessage="1" xr:uid="{CB7402D0-5708-4C35-885E-ACD656E37429}">
          <x14:formula1>
            <xm:f>'hoja de datos'!$O$2:$O$5</xm:f>
          </x14:formula1>
          <xm:sqref>D17 D19</xm:sqref>
        </x14:dataValidation>
        <x14:dataValidation type="list" allowBlank="1" showInputMessage="1" showErrorMessage="1" xr:uid="{C87FD38A-42A0-4B6B-8055-E47119679520}">
          <x14:formula1>
            <xm:f>'hoja de datos'!$H$2:$H$28</xm:f>
          </x14:formula1>
          <xm:sqref>A93:B95</xm:sqref>
        </x14:dataValidation>
        <x14:dataValidation type="list" allowBlank="1" showInputMessage="1" showErrorMessage="1" xr:uid="{5436A42E-871F-4227-87FD-1A4D5D18EC18}">
          <x14:formula1>
            <xm:f>'hoja de datos'!$F$2:$F$29</xm:f>
          </x14:formula1>
          <xm:sqref>D102:F105</xm:sqref>
        </x14:dataValidation>
        <x14:dataValidation type="list" allowBlank="1" showInputMessage="1" showErrorMessage="1" xr:uid="{969845C9-9B69-4538-8F5C-E15859ADB148}">
          <x14:formula1>
            <xm:f>'hoja de datos'!$L$2:$L$13</xm:f>
          </x14:formula1>
          <xm:sqref>A109:D109</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F5F59-73D4-4C53-B49C-43C81C9B0D59}">
  <sheetPr>
    <tabColor rgb="FF00B0F0"/>
    <pageSetUpPr fitToPage="1"/>
  </sheetPr>
  <dimension ref="A1:P85"/>
  <sheetViews>
    <sheetView tabSelected="1" view="pageBreakPreview" topLeftCell="A64" zoomScaleNormal="100" zoomScaleSheetLayoutView="100" workbookViewId="0">
      <selection activeCell="D75" sqref="D75:E75"/>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VLOOKUP('P12'!C15,'Hoja de Registro'!A8:G86,7,0)</f>
        <v>0</v>
      </c>
      <c r="P14" s="121"/>
    </row>
    <row r="15" spans="1:16" ht="43.5" customHeight="1" x14ac:dyDescent="0.25">
      <c r="A15" s="150" t="s">
        <v>324</v>
      </c>
      <c r="B15" s="174" t="s">
        <v>277</v>
      </c>
      <c r="C15" s="118">
        <v>12</v>
      </c>
      <c r="D15" s="408" t="str">
        <f>VLOOKUP($C$15,'Hoja de Registro'!$A$8:$B$90,2)</f>
        <v>ERJ INGENIERIA E INVERSIONES SAS</v>
      </c>
      <c r="E15" s="408"/>
    </row>
    <row r="16" spans="1:16" ht="36" customHeight="1" x14ac:dyDescent="0.25">
      <c r="A16" s="151" t="s">
        <v>325</v>
      </c>
      <c r="B16" s="400" t="str">
        <f>VLOOKUP(C15,'Hoja de Registro'!$A$8:$C$90,3)</f>
        <v>JURIDICO</v>
      </c>
      <c r="C16" s="401"/>
      <c r="D16" s="162" t="s">
        <v>326</v>
      </c>
      <c r="E16" s="152" t="s">
        <v>386</v>
      </c>
    </row>
    <row r="17" spans="1:16" ht="27.75" customHeight="1" x14ac:dyDescent="0.25">
      <c r="A17" s="151" t="s">
        <v>327</v>
      </c>
      <c r="B17" s="151" t="s">
        <v>328</v>
      </c>
      <c r="C17" s="153" t="s">
        <v>157</v>
      </c>
      <c r="D17" s="151" t="s">
        <v>329</v>
      </c>
      <c r="E17" s="153" t="s">
        <v>463</v>
      </c>
    </row>
    <row r="18" spans="1:16" ht="32.25" customHeight="1" x14ac:dyDescent="0.25">
      <c r="A18" s="151" t="s">
        <v>330</v>
      </c>
      <c r="B18" s="398" t="s">
        <v>133</v>
      </c>
      <c r="C18" s="409"/>
      <c r="D18" s="409"/>
      <c r="E18" s="399"/>
    </row>
    <row r="19" spans="1:16" ht="32.25" customHeight="1" x14ac:dyDescent="0.25">
      <c r="A19" s="151" t="s">
        <v>327</v>
      </c>
      <c r="B19" s="151" t="s">
        <v>328</v>
      </c>
      <c r="C19" s="153" t="s">
        <v>151</v>
      </c>
      <c r="D19" s="151" t="s">
        <v>329</v>
      </c>
      <c r="E19" s="355">
        <v>1082214354</v>
      </c>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t="s">
        <v>132</v>
      </c>
      <c r="C22" s="399"/>
      <c r="D22" s="151" t="s">
        <v>334</v>
      </c>
      <c r="E22" s="363">
        <v>46132.315972222219</v>
      </c>
    </row>
    <row r="23" spans="1:16" ht="57" customHeight="1" x14ac:dyDescent="0.25">
      <c r="A23" s="151" t="s">
        <v>335</v>
      </c>
      <c r="B23" s="400" t="s">
        <v>31</v>
      </c>
      <c r="C23" s="401"/>
      <c r="D23" s="151" t="s">
        <v>336</v>
      </c>
      <c r="E23" s="356" t="s">
        <v>31</v>
      </c>
    </row>
    <row r="24" spans="1:16" ht="33" customHeight="1" x14ac:dyDescent="0.25">
      <c r="A24" s="403" t="s">
        <v>337</v>
      </c>
      <c r="B24" s="404"/>
      <c r="C24" s="404"/>
      <c r="D24" s="404"/>
      <c r="E24" s="404"/>
      <c r="F24" s="405"/>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t="s">
        <v>25</v>
      </c>
      <c r="C27" s="157" t="s">
        <v>438</v>
      </c>
      <c r="D27" s="394" t="s">
        <v>422</v>
      </c>
      <c r="E27" s="395"/>
    </row>
    <row r="28" spans="1:16" ht="131.25" customHeight="1" x14ac:dyDescent="0.25">
      <c r="A28" s="142" t="s">
        <v>341</v>
      </c>
      <c r="B28" s="120" t="s">
        <v>25</v>
      </c>
      <c r="C28" s="157" t="s">
        <v>438</v>
      </c>
      <c r="D28" s="394" t="s">
        <v>464</v>
      </c>
      <c r="E28" s="395"/>
      <c r="H28" s="123"/>
      <c r="K28" s="112" t="s">
        <v>36</v>
      </c>
    </row>
    <row r="29" spans="1:16" ht="96" customHeight="1" x14ac:dyDescent="0.25">
      <c r="A29" s="142" t="s">
        <v>342</v>
      </c>
      <c r="B29" s="120" t="s">
        <v>31</v>
      </c>
      <c r="C29" s="158"/>
      <c r="D29" s="396"/>
      <c r="E29" s="396"/>
      <c r="H29" s="123"/>
      <c r="K29" s="112" t="s">
        <v>29</v>
      </c>
    </row>
    <row r="30" spans="1:16" ht="80.25" customHeight="1" x14ac:dyDescent="0.25">
      <c r="A30" s="142" t="s">
        <v>343</v>
      </c>
      <c r="B30" s="120" t="s">
        <v>25</v>
      </c>
      <c r="C30" s="158"/>
      <c r="D30" s="397" t="s">
        <v>465</v>
      </c>
      <c r="E30" s="397"/>
      <c r="H30" s="123"/>
    </row>
    <row r="31" spans="1:16" ht="36" customHeight="1" x14ac:dyDescent="0.25">
      <c r="A31" s="142" t="s">
        <v>344</v>
      </c>
      <c r="B31" s="120" t="s">
        <v>31</v>
      </c>
      <c r="C31" s="158"/>
      <c r="D31" s="397"/>
      <c r="E31" s="397"/>
    </row>
    <row r="32" spans="1:16" ht="31.5" customHeight="1" x14ac:dyDescent="0.25">
      <c r="A32" s="373" t="s">
        <v>345</v>
      </c>
      <c r="B32" s="373"/>
      <c r="C32" s="373"/>
      <c r="D32" s="373"/>
      <c r="E32" s="373"/>
    </row>
    <row r="33" spans="1:5" ht="114" customHeight="1" x14ac:dyDescent="0.25">
      <c r="A33" s="142" t="s">
        <v>346</v>
      </c>
      <c r="B33" s="120" t="s">
        <v>442</v>
      </c>
      <c r="C33" s="158" t="s">
        <v>466</v>
      </c>
      <c r="D33" s="667" t="s">
        <v>467</v>
      </c>
      <c r="E33" s="667"/>
    </row>
    <row r="34" spans="1:5" ht="25.5" customHeight="1" x14ac:dyDescent="0.25">
      <c r="A34" s="393" t="s">
        <v>60</v>
      </c>
      <c r="B34" s="393"/>
      <c r="C34" s="393"/>
      <c r="D34" s="393"/>
      <c r="E34" s="393"/>
    </row>
    <row r="35" spans="1:5" ht="129" customHeight="1" x14ac:dyDescent="0.25">
      <c r="A35" s="142" t="s">
        <v>347</v>
      </c>
      <c r="B35" s="120" t="s">
        <v>25</v>
      </c>
      <c r="C35" s="157" t="s">
        <v>468</v>
      </c>
      <c r="D35" s="374" t="s">
        <v>428</v>
      </c>
      <c r="E35" s="374"/>
    </row>
    <row r="36" spans="1:5" ht="75.75" customHeight="1" x14ac:dyDescent="0.25">
      <c r="A36" s="142" t="s">
        <v>348</v>
      </c>
      <c r="B36" s="120" t="s">
        <v>25</v>
      </c>
      <c r="C36" s="157" t="s">
        <v>137</v>
      </c>
      <c r="D36" s="374" t="s">
        <v>428</v>
      </c>
      <c r="E36" s="374"/>
    </row>
    <row r="37" spans="1:5" ht="119.25" customHeight="1" x14ac:dyDescent="0.25">
      <c r="A37" s="142" t="s">
        <v>349</v>
      </c>
      <c r="B37" s="120" t="s">
        <v>25</v>
      </c>
      <c r="C37" s="157" t="s">
        <v>137</v>
      </c>
      <c r="D37" s="374" t="s">
        <v>428</v>
      </c>
      <c r="E37" s="374"/>
    </row>
    <row r="38" spans="1:5" ht="138" customHeight="1" x14ac:dyDescent="0.25">
      <c r="A38" s="142" t="s">
        <v>350</v>
      </c>
      <c r="B38" s="120" t="s">
        <v>25</v>
      </c>
      <c r="C38" s="157" t="s">
        <v>137</v>
      </c>
      <c r="D38" s="374" t="s">
        <v>428</v>
      </c>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c r="C41" s="158"/>
      <c r="D41" s="374"/>
      <c r="E41" s="374"/>
    </row>
    <row r="42" spans="1:5" ht="28.5" customHeight="1" x14ac:dyDescent="0.25">
      <c r="A42" s="142" t="s">
        <v>354</v>
      </c>
      <c r="B42" s="120"/>
      <c r="C42" s="158"/>
      <c r="D42" s="374"/>
      <c r="E42" s="374"/>
    </row>
    <row r="43" spans="1:5" ht="32.25" customHeight="1" x14ac:dyDescent="0.25">
      <c r="A43" s="142" t="s">
        <v>355</v>
      </c>
      <c r="B43" s="120"/>
      <c r="C43" s="158"/>
      <c r="D43" s="374"/>
      <c r="E43" s="374"/>
    </row>
    <row r="44" spans="1:5" ht="118.5" customHeight="1" x14ac:dyDescent="0.25">
      <c r="A44" s="142" t="s">
        <v>356</v>
      </c>
      <c r="B44" s="120"/>
      <c r="C44" s="158"/>
      <c r="D44" s="374"/>
      <c r="E44" s="374"/>
    </row>
    <row r="45" spans="1:5" ht="32.25" customHeight="1" x14ac:dyDescent="0.25">
      <c r="A45" s="393" t="s">
        <v>357</v>
      </c>
      <c r="B45" s="393"/>
      <c r="C45" s="393"/>
      <c r="D45" s="393"/>
      <c r="E45" s="393"/>
    </row>
    <row r="46" spans="1:5" ht="150" customHeight="1" x14ac:dyDescent="0.25">
      <c r="A46" s="142" t="s">
        <v>358</v>
      </c>
      <c r="B46" s="120" t="s">
        <v>25</v>
      </c>
      <c r="C46" s="157" t="s">
        <v>469</v>
      </c>
      <c r="D46" s="374" t="s">
        <v>428</v>
      </c>
      <c r="E46" s="374"/>
    </row>
    <row r="47" spans="1:5" ht="44.25" customHeight="1" x14ac:dyDescent="0.25">
      <c r="A47" s="142" t="s">
        <v>359</v>
      </c>
      <c r="B47" s="120" t="s">
        <v>25</v>
      </c>
      <c r="C47" s="157" t="s">
        <v>469</v>
      </c>
      <c r="D47" s="374" t="s">
        <v>428</v>
      </c>
      <c r="E47" s="374"/>
    </row>
    <row r="48" spans="1:5" ht="52.5" customHeight="1" x14ac:dyDescent="0.25">
      <c r="A48" s="142" t="s">
        <v>360</v>
      </c>
      <c r="B48" s="120" t="s">
        <v>25</v>
      </c>
      <c r="C48" s="157" t="s">
        <v>469</v>
      </c>
      <c r="D48" s="374" t="s">
        <v>428</v>
      </c>
      <c r="E48" s="374"/>
    </row>
    <row r="49" spans="1:5" ht="78.75" customHeight="1" x14ac:dyDescent="0.25">
      <c r="A49" s="142" t="s">
        <v>361</v>
      </c>
      <c r="B49" s="120" t="s">
        <v>25</v>
      </c>
      <c r="C49" s="157" t="s">
        <v>469</v>
      </c>
      <c r="D49" s="374" t="s">
        <v>428</v>
      </c>
      <c r="E49" s="374"/>
    </row>
    <row r="50" spans="1:5" ht="168.75" customHeight="1" x14ac:dyDescent="0.25">
      <c r="A50" s="142" t="s">
        <v>362</v>
      </c>
      <c r="B50" s="120" t="s">
        <v>25</v>
      </c>
      <c r="C50" s="157" t="s">
        <v>469</v>
      </c>
      <c r="D50" s="374" t="s">
        <v>428</v>
      </c>
      <c r="E50" s="374"/>
    </row>
    <row r="51" spans="1:5" ht="81.75" customHeight="1" x14ac:dyDescent="0.25">
      <c r="A51" s="142" t="s">
        <v>363</v>
      </c>
      <c r="B51" s="120" t="s">
        <v>31</v>
      </c>
      <c r="C51" s="158"/>
      <c r="D51" s="374"/>
      <c r="E51" s="374"/>
    </row>
    <row r="52" spans="1:5" ht="61.5" customHeight="1" x14ac:dyDescent="0.25">
      <c r="A52" s="142" t="s">
        <v>364</v>
      </c>
      <c r="B52" s="120" t="s">
        <v>31</v>
      </c>
      <c r="C52" s="158"/>
      <c r="D52" s="374"/>
      <c r="E52" s="374"/>
    </row>
    <row r="53" spans="1:5" ht="59.25" customHeight="1" x14ac:dyDescent="0.25">
      <c r="A53" s="143" t="s">
        <v>365</v>
      </c>
      <c r="B53" s="120" t="s">
        <v>25</v>
      </c>
      <c r="C53" s="157" t="s">
        <v>469</v>
      </c>
      <c r="D53" s="374" t="s">
        <v>428</v>
      </c>
      <c r="E53" s="374"/>
    </row>
    <row r="54" spans="1:5" ht="273.75" customHeight="1" x14ac:dyDescent="0.25">
      <c r="A54" s="142" t="s">
        <v>366</v>
      </c>
      <c r="B54" s="120" t="s">
        <v>31</v>
      </c>
      <c r="C54" s="158"/>
      <c r="D54" s="374"/>
      <c r="E54" s="374"/>
    </row>
    <row r="55" spans="1:5" ht="140.25" customHeight="1" x14ac:dyDescent="0.25">
      <c r="A55" s="142" t="s">
        <v>367</v>
      </c>
      <c r="B55" s="120" t="s">
        <v>31</v>
      </c>
      <c r="C55" s="158"/>
      <c r="D55" s="374"/>
      <c r="E55" s="374"/>
    </row>
    <row r="56" spans="1:5" ht="150" customHeight="1" x14ac:dyDescent="0.25">
      <c r="A56" s="142" t="s">
        <v>368</v>
      </c>
      <c r="B56" s="120" t="s">
        <v>25</v>
      </c>
      <c r="C56" s="157" t="s">
        <v>470</v>
      </c>
      <c r="D56" s="374" t="s">
        <v>428</v>
      </c>
      <c r="E56" s="374"/>
    </row>
    <row r="57" spans="1:5" ht="35.25" customHeight="1" x14ac:dyDescent="0.25">
      <c r="A57" s="373" t="s">
        <v>369</v>
      </c>
      <c r="B57" s="373"/>
      <c r="C57" s="373"/>
      <c r="D57" s="373"/>
      <c r="E57" s="373"/>
    </row>
    <row r="58" spans="1:5" ht="52.5" customHeight="1" x14ac:dyDescent="0.25">
      <c r="A58" s="124" t="s">
        <v>370</v>
      </c>
      <c r="B58" s="144" t="s">
        <v>371</v>
      </c>
      <c r="C58" s="359">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t="s">
        <v>216</v>
      </c>
      <c r="B60" s="147" t="s">
        <v>471</v>
      </c>
      <c r="C60" s="169">
        <v>72476103</v>
      </c>
      <c r="D60" s="170">
        <v>46132</v>
      </c>
      <c r="E60" s="171">
        <v>46285</v>
      </c>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72476103</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t="s">
        <v>25</v>
      </c>
      <c r="C65" s="147" t="s">
        <v>472</v>
      </c>
      <c r="D65" s="379" t="s">
        <v>433</v>
      </c>
      <c r="E65" s="380"/>
    </row>
    <row r="66" spans="1:12" ht="43.5" customHeight="1" x14ac:dyDescent="0.25">
      <c r="A66" s="143" t="s">
        <v>379</v>
      </c>
      <c r="B66" s="381" t="s">
        <v>434</v>
      </c>
      <c r="C66" s="382"/>
      <c r="D66" s="382"/>
      <c r="E66" s="383"/>
    </row>
    <row r="67" spans="1:12" ht="21" customHeight="1" x14ac:dyDescent="0.25">
      <c r="A67" s="373" t="s">
        <v>380</v>
      </c>
      <c r="B67" s="373"/>
      <c r="C67" s="373"/>
      <c r="D67" s="373"/>
      <c r="E67" s="373"/>
    </row>
    <row r="68" spans="1:12" ht="30" customHeight="1" x14ac:dyDescent="0.25">
      <c r="A68" s="384" t="s">
        <v>381</v>
      </c>
      <c r="B68" s="385" t="s">
        <v>25</v>
      </c>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NO HABILITADA</v>
      </c>
    </row>
    <row r="74" spans="1:12" ht="25.5" customHeight="1" x14ac:dyDescent="0.25">
      <c r="A74" s="218" t="s">
        <v>382</v>
      </c>
      <c r="B74" s="371" t="s">
        <v>383</v>
      </c>
      <c r="C74" s="371"/>
      <c r="D74" s="371" t="s">
        <v>288</v>
      </c>
      <c r="E74" s="372"/>
    </row>
    <row r="75" spans="1:12" ht="48.75" customHeight="1" x14ac:dyDescent="0.25">
      <c r="A75" s="358" t="e" vm="1">
        <v>#VALUE!</v>
      </c>
      <c r="B75" s="375" t="e" vm="2">
        <v>#VALUE!</v>
      </c>
      <c r="C75" s="375"/>
      <c r="D75" s="375" t="e" vm="3">
        <v>#VALUE!</v>
      </c>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algorithmName="SHA-512" hashValue="9VD0LbmeKCbpRa49cj/8orwEYC4X5nGFvkJzjm56OyZ9txVDhPVm0jfCFEQZYEZquMs4MHCLSkiatcwBqAH7Zg==" saltValue="P2j/oLd6TGTVL2V1i48JzQ==" spinCount="100000" sheet="1" objects="1" scenarios="1"/>
  <protectedRanges>
    <protectedRange sqref="B29:B31 B33 B39:B45 B57:B65" name="Rango1"/>
    <protectedRange sqref="C29:C31 C33 C60:C65 C39:C45 C57:C58" name="Rango1_1"/>
    <protectedRange sqref="B27:B28" name="Rango1_3"/>
    <protectedRange sqref="C27:C28" name="Rango1_1_2"/>
    <protectedRange sqref="B66" name="Rango1_7_1"/>
    <protectedRange sqref="C66" name="Rango1_1_3"/>
    <protectedRange sqref="C35:C38" name="Rango1_1_7"/>
    <protectedRange sqref="B35:B38" name="Rango1_2_2"/>
    <protectedRange sqref="B46:B56" name="Rango1_4_1"/>
    <protectedRange sqref="C46:C56" name="Rango1_1_1_1"/>
  </protectedRanges>
  <mergeCells count="77">
    <mergeCell ref="C13:E13"/>
    <mergeCell ref="A1:A5"/>
    <mergeCell ref="B1:D5"/>
    <mergeCell ref="E1:E5"/>
    <mergeCell ref="B7:C7"/>
    <mergeCell ref="D7:E7"/>
    <mergeCell ref="B8:C8"/>
    <mergeCell ref="D8:E8"/>
    <mergeCell ref="A9:C9"/>
    <mergeCell ref="D9:E9"/>
    <mergeCell ref="A10:D10"/>
    <mergeCell ref="B11:E11"/>
    <mergeCell ref="B12:C12"/>
    <mergeCell ref="B14:C14"/>
    <mergeCell ref="D15:E15"/>
    <mergeCell ref="B16:C16"/>
    <mergeCell ref="B18:E18"/>
    <mergeCell ref="A20:A21"/>
    <mergeCell ref="C20:D20"/>
    <mergeCell ref="C21:D21"/>
    <mergeCell ref="D33:E33"/>
    <mergeCell ref="B22:C22"/>
    <mergeCell ref="B23:C23"/>
    <mergeCell ref="A24:F24"/>
    <mergeCell ref="D25:E25"/>
    <mergeCell ref="A26:E26"/>
    <mergeCell ref="D27:E27"/>
    <mergeCell ref="D28:E28"/>
    <mergeCell ref="D29:E29"/>
    <mergeCell ref="D30:E30"/>
    <mergeCell ref="D31:E31"/>
    <mergeCell ref="A32:E32"/>
    <mergeCell ref="A45:E45"/>
    <mergeCell ref="A34:E34"/>
    <mergeCell ref="D35:E35"/>
    <mergeCell ref="D36:E36"/>
    <mergeCell ref="D37:E37"/>
    <mergeCell ref="D38:E38"/>
    <mergeCell ref="A39:E39"/>
    <mergeCell ref="A40:E40"/>
    <mergeCell ref="D41:E41"/>
    <mergeCell ref="D42:E42"/>
    <mergeCell ref="D43:E43"/>
    <mergeCell ref="D44:E44"/>
    <mergeCell ref="A57:E57"/>
    <mergeCell ref="D46:E46"/>
    <mergeCell ref="D47:E47"/>
    <mergeCell ref="D48:E48"/>
    <mergeCell ref="D49:E49"/>
    <mergeCell ref="D50:E50"/>
    <mergeCell ref="D51:E51"/>
    <mergeCell ref="D52:E52"/>
    <mergeCell ref="D53:E53"/>
    <mergeCell ref="D54:E54"/>
    <mergeCell ref="D55:E55"/>
    <mergeCell ref="D56:E56"/>
    <mergeCell ref="D64:E64"/>
    <mergeCell ref="D65:E65"/>
    <mergeCell ref="B66:E66"/>
    <mergeCell ref="A67:E67"/>
    <mergeCell ref="A68:A72"/>
    <mergeCell ref="B68:B72"/>
    <mergeCell ref="C68:E68"/>
    <mergeCell ref="C69:E69"/>
    <mergeCell ref="C70:E70"/>
    <mergeCell ref="C71:E71"/>
    <mergeCell ref="C72:E72"/>
    <mergeCell ref="A73:D73"/>
    <mergeCell ref="B74:C74"/>
    <mergeCell ref="D74:E74"/>
    <mergeCell ref="B75:C75"/>
    <mergeCell ref="D75:E75"/>
    <mergeCell ref="B76:C76"/>
    <mergeCell ref="D76:E76"/>
    <mergeCell ref="B77:C77"/>
    <mergeCell ref="D77:E77"/>
    <mergeCell ref="A78:E78"/>
  </mergeCells>
  <conditionalFormatting sqref="A73:A75">
    <cfRule type="containsText" dxfId="118" priority="5" stopIfTrue="1" operator="containsText" text="NO CUMPLE">
      <formula>NOT(ISERROR(SEARCH("NO CUMPLE",A73)))</formula>
    </cfRule>
  </conditionalFormatting>
  <conditionalFormatting sqref="A78:A81">
    <cfRule type="containsText" dxfId="117" priority="20" stopIfTrue="1" operator="containsText" text="NO CUMPLE">
      <formula>NOT(ISERROR(SEARCH("NO CUMPLE",A78)))</formula>
    </cfRule>
  </conditionalFormatting>
  <conditionalFormatting sqref="B13">
    <cfRule type="beginsWith" dxfId="116" priority="7" operator="beginsWith" text="SELE">
      <formula>LEFT(B13,LEN("SELE"))="SELE"</formula>
    </cfRule>
    <cfRule type="beginsWith" dxfId="115" priority="8" operator="beginsWith" text="SELE">
      <formula>LEFT(B13,LEN("SELE"))="SELE"</formula>
    </cfRule>
  </conditionalFormatting>
  <conditionalFormatting sqref="B27:B31">
    <cfRule type="beginsWith" dxfId="114" priority="4" operator="beginsWith" text="NO CUMPLE">
      <formula>LEFT(B27,LEN("NO CUMPLE"))="NO CUMPLE"</formula>
    </cfRule>
  </conditionalFormatting>
  <conditionalFormatting sqref="B33 B41:B44 B68:B72">
    <cfRule type="beginsWith" dxfId="113" priority="18" operator="beginsWith" text="NO CUMPLE">
      <formula>LEFT(B33,LEN("NO CUMPLE"))="NO CUMPLE"</formula>
    </cfRule>
  </conditionalFormatting>
  <conditionalFormatting sqref="B35:B38">
    <cfRule type="beginsWith" dxfId="112" priority="2" operator="beginsWith" text="NO CUMPLE">
      <formula>LEFT(B35,LEN("NO CUMPLE"))="NO CUMPLE"</formula>
    </cfRule>
  </conditionalFormatting>
  <conditionalFormatting sqref="B46:B56">
    <cfRule type="beginsWith" dxfId="111" priority="1" operator="beginsWith" text="NO CUMPLE">
      <formula>LEFT(B46,LEN("NO CUMPLE"))="NO CUMPLE"</formula>
    </cfRule>
  </conditionalFormatting>
  <conditionalFormatting sqref="B65:B66">
    <cfRule type="beginsWith" dxfId="110" priority="3" operator="beginsWith" text="NO CUMPLE">
      <formula>LEFT(B65,LEN("NO CUMPLE"))="NO CUMPLE"</formula>
    </cfRule>
  </conditionalFormatting>
  <conditionalFormatting sqref="B14:C14">
    <cfRule type="containsText" dxfId="109" priority="13" operator="containsText" text="SELECCIONE">
      <formula>NOT(ISERROR(SEARCH("SELECCIONE",B14)))</formula>
    </cfRule>
  </conditionalFormatting>
  <conditionalFormatting sqref="B79:E81">
    <cfRule type="containsText" dxfId="108" priority="19" stopIfTrue="1" operator="containsText" text="NO HABILITADO">
      <formula>NOT(ISERROR(SEARCH("NO HABILITADO",B79)))</formula>
    </cfRule>
  </conditionalFormatting>
  <conditionalFormatting sqref="C60">
    <cfRule type="expression" dxfId="107" priority="12">
      <formula>$C$63&gt;=$C$58</formula>
    </cfRule>
  </conditionalFormatting>
  <conditionalFormatting sqref="C60:C62">
    <cfRule type="expression" dxfId="106" priority="10">
      <formula>$C$63&lt;$C$58</formula>
    </cfRule>
  </conditionalFormatting>
  <conditionalFormatting sqref="C61:C62">
    <cfRule type="expression" dxfId="105" priority="11">
      <formula>$C$63&gt;=$C$58</formula>
    </cfRule>
  </conditionalFormatting>
  <conditionalFormatting sqref="E10">
    <cfRule type="containsText" dxfId="104" priority="16" operator="containsText" text="SELECCIONE">
      <formula>NOT(ISERROR(SEARCH("SELECCIONE",E10)))</formula>
    </cfRule>
  </conditionalFormatting>
  <conditionalFormatting sqref="E14">
    <cfRule type="containsText" dxfId="103" priority="6" operator="containsText" text="SELECCIONE">
      <formula>NOT(ISERROR(SEARCH("SELECCIONE",E14)))</formula>
    </cfRule>
  </conditionalFormatting>
  <conditionalFormatting sqref="E60:E63">
    <cfRule type="cellIs" dxfId="102" priority="14" operator="greaterThanOrEqual">
      <formula>$E$58</formula>
    </cfRule>
    <cfRule type="cellIs" dxfId="101" priority="15" operator="lessThan">
      <formula>$E$58</formula>
    </cfRule>
  </conditionalFormatting>
  <conditionalFormatting sqref="E73 D74:D75">
    <cfRule type="beginsWith" dxfId="100" priority="17" operator="beginsWith" text="HABILITADA">
      <formula>LEFT(D73,LEN("HABILITADA"))="HABILITADA"</formula>
    </cfRule>
  </conditionalFormatting>
  <conditionalFormatting sqref="E73">
    <cfRule type="containsText" dxfId="99" priority="9" operator="containsText" text="NO">
      <formula>NOT(ISERROR(SEARCH("NO",E73)))</formula>
    </cfRule>
  </conditionalFormatting>
  <dataValidations count="11">
    <dataValidation allowBlank="1" showInputMessage="1" showErrorMessage="1" prompt="Especifique con detalle lo que se requiere que el proponente subsane" sqref="E27:E30 D41:E44 D33:E33 D35:E38 D27:D31 D46:E56" xr:uid="{43F4E76D-FB22-402C-922B-4B21E1973B66}"/>
    <dataValidation type="list" allowBlank="1" showInputMessage="1" showErrorMessage="1" sqref="E16" xr:uid="{C5C9C72D-D06B-4F8A-84F8-0BE05D5DC3ED}">
      <formula1>"NACIONAL, EXTRANJERO CON SUCURSAL, EXTRANJERO SIN SUCURSAL"</formula1>
    </dataValidation>
    <dataValidation type="list" allowBlank="1" showInputMessage="1" showErrorMessage="1" sqref="B13 B14:C14" xr:uid="{14B6C449-8633-4D49-93FB-9E268F45900E}">
      <formula1>"SELECCIONE,SI,NO"</formula1>
    </dataValidation>
    <dataValidation type="list" allowBlank="1" showInputMessage="1" showErrorMessage="1" sqref="B12" xr:uid="{B68B1016-19E0-4256-AC14-1D304CE70BCD}">
      <formula1>"LICITACIÓN PÚBLICA (OBRA), CONCURSO DE MÉRITOS ABIERTO (INTERVENTORÍA DE OBRA)"</formula1>
    </dataValidation>
    <dataValidation type="list" allowBlank="1" showInputMessage="1" showErrorMessage="1" sqref="E10" xr:uid="{D780C91E-F19D-44E3-A677-4337999BF22C}">
      <formula1>"SELECCIONE,PRELIMINAR, DEFINITIVO"</formula1>
    </dataValidation>
    <dataValidation type="list" allowBlank="1" showInputMessage="1" showErrorMessage="1" sqref="B68:B69 B33 B41:B44 B27:B31 B35:B38 B65 B46:B56" xr:uid="{09A6A57A-9163-45B9-879E-E9FCA83EE167}">
      <formula1>"CUMPLE, NO CUMPLE, NO APLICA"</formula1>
    </dataValidation>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24AD3FF9-7DDE-438A-B0D9-FFD1A2D2410E}">
      <formula1>#REF!</formula1>
    </dataValidation>
    <dataValidation allowBlank="1" showInputMessage="1" showErrorMessage="1" promptTitle="NOTA" prompt="Ingrese NO APLICA SI NO HAY LOTES , EN CASO CONTRARIO INDIQUE LOS NÚMEROS DE LOS LOTES A LOS QUE PRESENTA OFERTA SEPARADOS CON COMA" sqref="B23" xr:uid="{885D5FED-166E-449A-9676-DA7F5F667B6D}"/>
    <dataValidation allowBlank="1" showInputMessage="1" showErrorMessage="1" prompt="REVISE QUE HA LLENADO EL CAMPO B14" sqref="C58" xr:uid="{7E83378E-09BF-45E3-892C-170187A661E5}"/>
    <dataValidation allowBlank="1" showInputMessage="1" showErrorMessage="1" prompt="INCLUYA AQUI EL VALOR DEL PTO DEL LOTE AL QUE SE PRESENTA O LA SUMATORIA DE LOS PTOS DE LOS LOTES A LOS QUE PRESENTA OGERTA. VER HOJA PRESUPUESTO" sqref="E23" xr:uid="{27FB7D5B-968A-4D4C-8177-7E45105A923B}"/>
    <dataValidation type="list" allowBlank="1" showInputMessage="1" showErrorMessage="1" sqref="B21:C21 E21" xr:uid="{AAF3EFD3-2B8A-435D-A118-9E1DEE6DDBBB}">
      <formula1>"SI,NO"</formula1>
    </dataValidation>
  </dataValidations>
  <hyperlinks>
    <hyperlink ref="B66" r:id="rId1" xr:uid="{36A94F7D-C803-4A7C-85D7-A8B248AABE1F}"/>
  </hyperlinks>
  <printOptions horizontalCentered="1"/>
  <pageMargins left="0.70866141732283472" right="0.70866141732283472" top="0.74803149606299213" bottom="0.74803149606299213" header="0.31496062992125984" footer="0.31496062992125984"/>
  <pageSetup paperSize="9" scale="51" fitToHeight="0" orientation="portrait" r:id="rId2"/>
  <headerFooter>
    <oddHeader>&amp;Rpágina  &amp;P de &amp;N</oddHeader>
    <oddFooter>&amp;R&amp;P</oddFooter>
  </headerFooter>
  <rowBreaks count="1" manualBreakCount="1">
    <brk id="52" max="4"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r:uid="{487FA4C9-4A05-4837-BD8C-DDB205F78E24}">
          <x14:formula1>
            <xm:f>'hoja de datos'!$H$2:$H$28</xm:f>
          </x14:formula1>
          <xm:sqref>A60:A63</xm:sqref>
        </x14:dataValidation>
        <x14:dataValidation type="list" allowBlank="1" showInputMessage="1" showErrorMessage="1" xr:uid="{44137FA4-DEBB-48ED-BCFE-92FE775C7B09}">
          <x14:formula1>
            <xm:f>'hoja de datos'!$O$2:$O$5</xm:f>
          </x14:formula1>
          <xm:sqref>C17 C19</xm:sqref>
        </x14:dataValidation>
        <x14:dataValidation type="list" allowBlank="1" showInputMessage="1" showErrorMessage="1" xr:uid="{1ABB348B-5D21-43B2-87E8-7ABEB3D63CDF}">
          <x14:formula1>
            <xm:f>'Hoja de Registro'!$A$8:$A$71</xm:f>
          </x14:formula1>
          <xm:sqref>C15</xm:sqref>
        </x14:dataValidation>
        <x14:dataValidation type="list" allowBlank="1" showInputMessage="1" showErrorMessage="1" xr:uid="{0700843C-D87B-404B-8B7F-5440979A0551}">
          <x14:formula1>
            <xm:f>'hoja de datos'!$F$2:$F$29</xm:f>
          </x14:formula1>
          <xm:sqref>C69:E72</xm:sqref>
        </x14:dataValidation>
        <x14:dataValidation type="list" allowBlank="1" showInputMessage="1" showErrorMessage="1" xr:uid="{79B7AE0F-F7B3-48DB-B8A7-3CC1D8C5A553}">
          <x14:formula1>
            <xm:f>'hoja de datos'!$L$2:$L$13</xm:f>
          </x14:formula1>
          <xm:sqref>A76:C76</xm:sqref>
        </x14:dataValidation>
        <x14:dataValidation type="list" allowBlank="1" showInputMessage="1" showErrorMessage="1" xr:uid="{188D588C-5CF0-480D-9867-0C9B2111004F}">
          <x14:formula1>
            <xm:f>'hoja de datos'!$L$6:$L$6</xm:f>
          </x14:formula1>
          <xm:sqref>D76:E76</xm:sqref>
        </x14:dataValidation>
        <x14:dataValidation type="list" allowBlank="1" showInputMessage="1" showErrorMessage="1" xr:uid="{A07CCFEA-601C-448E-BBC7-484A8C4FE27B}">
          <x14:formula1>
            <xm:f>'hoja de datos'!$T$3:$T$6</xm:f>
          </x14:formula1>
          <xm:sqref>C13:E13</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664EF4-CE01-439E-AE8D-F9D7712037D5}">
  <sheetPr>
    <tabColor rgb="FF00B0F0"/>
    <pageSetUpPr fitToPage="1"/>
  </sheetPr>
  <dimension ref="A1:P85"/>
  <sheetViews>
    <sheetView view="pageBreakPreview" topLeftCell="A75" zoomScaleNormal="100" zoomScaleSheetLayoutView="100" workbookViewId="0">
      <selection activeCell="E82" sqref="E82"/>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VLOOKUP('P13'!C15,'Hoja de Registro'!A8:G86,7,0)</f>
        <v>0</v>
      </c>
      <c r="P14" s="121"/>
    </row>
    <row r="15" spans="1:16" ht="43.5" customHeight="1" x14ac:dyDescent="0.25">
      <c r="A15" s="150" t="s">
        <v>324</v>
      </c>
      <c r="B15" s="174" t="s">
        <v>277</v>
      </c>
      <c r="C15" s="118">
        <v>13</v>
      </c>
      <c r="D15" s="408" t="str">
        <f>VLOOKUP($C$15,'Hoja de Registro'!$A$8:$B$90,2)</f>
        <v>Fundacion Espeletia</v>
      </c>
      <c r="E15" s="408"/>
    </row>
    <row r="16" spans="1:16" ht="36" customHeight="1" x14ac:dyDescent="0.25">
      <c r="A16" s="151" t="s">
        <v>325</v>
      </c>
      <c r="B16" s="400" t="str">
        <f>VLOOKUP(C15,'Hoja de Registro'!$A$8:$C$90,3)</f>
        <v>JURIDICO</v>
      </c>
      <c r="C16" s="401"/>
      <c r="D16" s="162" t="s">
        <v>326</v>
      </c>
      <c r="E16" s="152" t="s">
        <v>386</v>
      </c>
    </row>
    <row r="17" spans="1:16" ht="27.75" customHeight="1" x14ac:dyDescent="0.25">
      <c r="A17" s="151" t="s">
        <v>327</v>
      </c>
      <c r="B17" s="151" t="s">
        <v>328</v>
      </c>
      <c r="C17" s="153" t="s">
        <v>157</v>
      </c>
      <c r="D17" s="151" t="s">
        <v>329</v>
      </c>
      <c r="E17" s="153" t="s">
        <v>473</v>
      </c>
    </row>
    <row r="18" spans="1:16" ht="32.25" customHeight="1" x14ac:dyDescent="0.25">
      <c r="A18" s="151" t="s">
        <v>330</v>
      </c>
      <c r="B18" s="398" t="s">
        <v>136</v>
      </c>
      <c r="C18" s="409"/>
      <c r="D18" s="409"/>
      <c r="E18" s="399"/>
    </row>
    <row r="19" spans="1:16" ht="32.25" customHeight="1" x14ac:dyDescent="0.25">
      <c r="A19" s="151" t="s">
        <v>327</v>
      </c>
      <c r="B19" s="151" t="s">
        <v>328</v>
      </c>
      <c r="C19" s="153" t="s">
        <v>151</v>
      </c>
      <c r="D19" s="151" t="s">
        <v>329</v>
      </c>
      <c r="E19" s="355">
        <v>79095123</v>
      </c>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t="s">
        <v>132</v>
      </c>
      <c r="C22" s="399"/>
      <c r="D22" s="151" t="s">
        <v>334</v>
      </c>
      <c r="E22" s="363">
        <v>46132.34652777778</v>
      </c>
    </row>
    <row r="23" spans="1:16" ht="57" customHeight="1" x14ac:dyDescent="0.25">
      <c r="A23" s="151" t="s">
        <v>335</v>
      </c>
      <c r="B23" s="400" t="s">
        <v>31</v>
      </c>
      <c r="C23" s="401"/>
      <c r="D23" s="151" t="s">
        <v>336</v>
      </c>
      <c r="E23" s="356" t="s">
        <v>31</v>
      </c>
    </row>
    <row r="24" spans="1:16" ht="33" customHeight="1" x14ac:dyDescent="0.25">
      <c r="A24" s="403" t="s">
        <v>337</v>
      </c>
      <c r="B24" s="404"/>
      <c r="C24" s="404"/>
      <c r="D24" s="404"/>
      <c r="E24" s="404"/>
      <c r="F24" s="405"/>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t="s">
        <v>25</v>
      </c>
      <c r="C27" s="157" t="s">
        <v>474</v>
      </c>
      <c r="D27" s="394" t="s">
        <v>422</v>
      </c>
      <c r="E27" s="395"/>
    </row>
    <row r="28" spans="1:16" ht="131.25" customHeight="1" x14ac:dyDescent="0.25">
      <c r="A28" s="142" t="s">
        <v>341</v>
      </c>
      <c r="B28" s="120" t="s">
        <v>25</v>
      </c>
      <c r="C28" s="157" t="s">
        <v>474</v>
      </c>
      <c r="D28" s="394" t="s">
        <v>475</v>
      </c>
      <c r="E28" s="395"/>
      <c r="H28" s="123"/>
      <c r="K28" s="112" t="s">
        <v>36</v>
      </c>
    </row>
    <row r="29" spans="1:16" ht="96" customHeight="1" x14ac:dyDescent="0.25">
      <c r="A29" s="142" t="s">
        <v>342</v>
      </c>
      <c r="B29" s="120" t="s">
        <v>31</v>
      </c>
      <c r="C29" s="158"/>
      <c r="D29" s="396"/>
      <c r="E29" s="396"/>
      <c r="H29" s="123"/>
      <c r="K29" s="112" t="s">
        <v>29</v>
      </c>
    </row>
    <row r="30" spans="1:16" ht="80.25" customHeight="1" x14ac:dyDescent="0.25">
      <c r="A30" s="142" t="s">
        <v>343</v>
      </c>
      <c r="B30" s="120" t="s">
        <v>25</v>
      </c>
      <c r="C30" s="158"/>
      <c r="D30" s="397" t="s">
        <v>476</v>
      </c>
      <c r="E30" s="397"/>
      <c r="H30" s="123"/>
    </row>
    <row r="31" spans="1:16" ht="36" customHeight="1" x14ac:dyDescent="0.25">
      <c r="A31" s="142" t="s">
        <v>344</v>
      </c>
      <c r="B31" s="120" t="s">
        <v>31</v>
      </c>
      <c r="C31" s="158"/>
      <c r="D31" s="397"/>
      <c r="E31" s="397"/>
    </row>
    <row r="32" spans="1:16" ht="31.5" customHeight="1" x14ac:dyDescent="0.25">
      <c r="A32" s="373" t="s">
        <v>345</v>
      </c>
      <c r="B32" s="373"/>
      <c r="C32" s="373"/>
      <c r="D32" s="373"/>
      <c r="E32" s="373"/>
    </row>
    <row r="33" spans="1:5" ht="114" customHeight="1" x14ac:dyDescent="0.25">
      <c r="A33" s="142" t="s">
        <v>346</v>
      </c>
      <c r="B33" s="120" t="s">
        <v>25</v>
      </c>
      <c r="C33" s="158" t="s">
        <v>477</v>
      </c>
      <c r="D33" s="396" t="s">
        <v>478</v>
      </c>
      <c r="E33" s="396"/>
    </row>
    <row r="34" spans="1:5" ht="25.5" customHeight="1" x14ac:dyDescent="0.25">
      <c r="A34" s="393" t="s">
        <v>60</v>
      </c>
      <c r="B34" s="393"/>
      <c r="C34" s="393"/>
      <c r="D34" s="393"/>
      <c r="E34" s="393"/>
    </row>
    <row r="35" spans="1:5" ht="129" customHeight="1" x14ac:dyDescent="0.25">
      <c r="A35" s="142" t="s">
        <v>347</v>
      </c>
      <c r="B35" s="120" t="s">
        <v>25</v>
      </c>
      <c r="C35" s="157" t="s">
        <v>479</v>
      </c>
      <c r="D35" s="374" t="s">
        <v>428</v>
      </c>
      <c r="E35" s="374"/>
    </row>
    <row r="36" spans="1:5" ht="75.75" customHeight="1" x14ac:dyDescent="0.25">
      <c r="A36" s="142" t="s">
        <v>348</v>
      </c>
      <c r="B36" s="120" t="s">
        <v>25</v>
      </c>
      <c r="C36" s="157" t="s">
        <v>137</v>
      </c>
      <c r="D36" s="374" t="s">
        <v>428</v>
      </c>
      <c r="E36" s="374"/>
    </row>
    <row r="37" spans="1:5" ht="119.25" customHeight="1" x14ac:dyDescent="0.25">
      <c r="A37" s="142" t="s">
        <v>349</v>
      </c>
      <c r="B37" s="120" t="s">
        <v>25</v>
      </c>
      <c r="C37" s="157" t="s">
        <v>137</v>
      </c>
      <c r="D37" s="374" t="s">
        <v>428</v>
      </c>
      <c r="E37" s="374"/>
    </row>
    <row r="38" spans="1:5" ht="138" customHeight="1" x14ac:dyDescent="0.25">
      <c r="A38" s="142" t="s">
        <v>350</v>
      </c>
      <c r="B38" s="120" t="s">
        <v>25</v>
      </c>
      <c r="C38" s="157" t="s">
        <v>137</v>
      </c>
      <c r="D38" s="374" t="s">
        <v>428</v>
      </c>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c r="C41" s="158"/>
      <c r="D41" s="374"/>
      <c r="E41" s="374"/>
    </row>
    <row r="42" spans="1:5" ht="28.5" customHeight="1" x14ac:dyDescent="0.25">
      <c r="A42" s="142" t="s">
        <v>354</v>
      </c>
      <c r="B42" s="120"/>
      <c r="C42" s="158"/>
      <c r="D42" s="374"/>
      <c r="E42" s="374"/>
    </row>
    <row r="43" spans="1:5" ht="32.25" customHeight="1" x14ac:dyDescent="0.25">
      <c r="A43" s="142" t="s">
        <v>355</v>
      </c>
      <c r="B43" s="120"/>
      <c r="C43" s="158"/>
      <c r="D43" s="374"/>
      <c r="E43" s="374"/>
    </row>
    <row r="44" spans="1:5" ht="118.5" customHeight="1" x14ac:dyDescent="0.25">
      <c r="A44" s="142" t="s">
        <v>356</v>
      </c>
      <c r="B44" s="120"/>
      <c r="C44" s="158"/>
      <c r="D44" s="374"/>
      <c r="E44" s="374"/>
    </row>
    <row r="45" spans="1:5" ht="32.25" customHeight="1" x14ac:dyDescent="0.25">
      <c r="A45" s="393" t="s">
        <v>357</v>
      </c>
      <c r="B45" s="393"/>
      <c r="C45" s="393"/>
      <c r="D45" s="393"/>
      <c r="E45" s="393"/>
    </row>
    <row r="46" spans="1:5" ht="150" customHeight="1" x14ac:dyDescent="0.25">
      <c r="A46" s="142" t="s">
        <v>358</v>
      </c>
      <c r="B46" s="120" t="s">
        <v>25</v>
      </c>
      <c r="C46" s="157" t="s">
        <v>479</v>
      </c>
      <c r="D46" s="374" t="s">
        <v>428</v>
      </c>
      <c r="E46" s="374"/>
    </row>
    <row r="47" spans="1:5" ht="75.75" customHeight="1" x14ac:dyDescent="0.25">
      <c r="A47" s="142" t="s">
        <v>359</v>
      </c>
      <c r="B47" s="120" t="s">
        <v>25</v>
      </c>
      <c r="C47" s="157" t="s">
        <v>479</v>
      </c>
      <c r="D47" s="374" t="s">
        <v>480</v>
      </c>
      <c r="E47" s="374"/>
    </row>
    <row r="48" spans="1:5" ht="52.5" customHeight="1" x14ac:dyDescent="0.25">
      <c r="A48" s="142" t="s">
        <v>360</v>
      </c>
      <c r="B48" s="120" t="s">
        <v>25</v>
      </c>
      <c r="C48" s="157" t="s">
        <v>479</v>
      </c>
      <c r="D48" s="374" t="s">
        <v>428</v>
      </c>
      <c r="E48" s="374"/>
    </row>
    <row r="49" spans="1:5" ht="78.75" customHeight="1" x14ac:dyDescent="0.25">
      <c r="A49" s="142" t="s">
        <v>361</v>
      </c>
      <c r="B49" s="120" t="s">
        <v>25</v>
      </c>
      <c r="C49" s="157" t="s">
        <v>479</v>
      </c>
      <c r="D49" s="374" t="s">
        <v>428</v>
      </c>
      <c r="E49" s="374"/>
    </row>
    <row r="50" spans="1:5" ht="168.75" customHeight="1" x14ac:dyDescent="0.25">
      <c r="A50" s="142" t="s">
        <v>362</v>
      </c>
      <c r="B50" s="120" t="s">
        <v>25</v>
      </c>
      <c r="C50" s="157" t="s">
        <v>479</v>
      </c>
      <c r="D50" s="374" t="s">
        <v>428</v>
      </c>
      <c r="E50" s="374"/>
    </row>
    <row r="51" spans="1:5" ht="81.75" customHeight="1" x14ac:dyDescent="0.25">
      <c r="A51" s="142" t="s">
        <v>363</v>
      </c>
      <c r="B51" s="120" t="s">
        <v>31</v>
      </c>
      <c r="C51" s="158"/>
      <c r="D51" s="374"/>
      <c r="E51" s="374"/>
    </row>
    <row r="52" spans="1:5" ht="61.5" customHeight="1" x14ac:dyDescent="0.25">
      <c r="A52" s="142" t="s">
        <v>364</v>
      </c>
      <c r="B52" s="120" t="s">
        <v>31</v>
      </c>
      <c r="C52" s="158"/>
      <c r="D52" s="374"/>
      <c r="E52" s="374"/>
    </row>
    <row r="53" spans="1:5" ht="59.25" customHeight="1" x14ac:dyDescent="0.25">
      <c r="A53" s="143" t="s">
        <v>365</v>
      </c>
      <c r="B53" s="120" t="s">
        <v>25</v>
      </c>
      <c r="C53" s="157" t="s">
        <v>479</v>
      </c>
      <c r="D53" s="374" t="s">
        <v>428</v>
      </c>
      <c r="E53" s="374"/>
    </row>
    <row r="54" spans="1:5" ht="273.75" customHeight="1" x14ac:dyDescent="0.25">
      <c r="A54" s="142" t="s">
        <v>366</v>
      </c>
      <c r="B54" s="120" t="s">
        <v>31</v>
      </c>
      <c r="C54" s="158"/>
      <c r="D54" s="374"/>
      <c r="E54" s="374"/>
    </row>
    <row r="55" spans="1:5" ht="140.25" customHeight="1" x14ac:dyDescent="0.25">
      <c r="A55" s="142" t="s">
        <v>367</v>
      </c>
      <c r="B55" s="120" t="s">
        <v>31</v>
      </c>
      <c r="C55" s="158"/>
      <c r="D55" s="374"/>
      <c r="E55" s="374"/>
    </row>
    <row r="56" spans="1:5" ht="150" customHeight="1" x14ac:dyDescent="0.25">
      <c r="A56" s="142" t="s">
        <v>368</v>
      </c>
      <c r="B56" s="120" t="s">
        <v>25</v>
      </c>
      <c r="C56" s="157" t="s">
        <v>481</v>
      </c>
      <c r="D56" s="374" t="s">
        <v>428</v>
      </c>
      <c r="E56" s="374"/>
    </row>
    <row r="57" spans="1:5" ht="35.25" customHeight="1" x14ac:dyDescent="0.25">
      <c r="A57" s="373" t="s">
        <v>369</v>
      </c>
      <c r="B57" s="373"/>
      <c r="C57" s="373"/>
      <c r="D57" s="373"/>
      <c r="E57" s="373"/>
    </row>
    <row r="58" spans="1:5" ht="52.5" customHeight="1" x14ac:dyDescent="0.25">
      <c r="A58" s="124" t="s">
        <v>370</v>
      </c>
      <c r="B58" s="144" t="s">
        <v>371</v>
      </c>
      <c r="C58" s="359">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t="s">
        <v>184</v>
      </c>
      <c r="B60" s="147" t="s">
        <v>482</v>
      </c>
      <c r="C60" s="169">
        <v>72476103</v>
      </c>
      <c r="D60" s="170">
        <v>46132</v>
      </c>
      <c r="E60" s="171">
        <v>46233</v>
      </c>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72476103</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t="s">
        <v>25</v>
      </c>
      <c r="C65" s="147" t="s">
        <v>483</v>
      </c>
      <c r="D65" s="379" t="s">
        <v>433</v>
      </c>
      <c r="E65" s="380"/>
    </row>
    <row r="66" spans="1:12" ht="43.5" customHeight="1" x14ac:dyDescent="0.25">
      <c r="A66" s="143" t="s">
        <v>379</v>
      </c>
      <c r="B66" s="381" t="s">
        <v>449</v>
      </c>
      <c r="C66" s="662"/>
      <c r="D66" s="662"/>
      <c r="E66" s="663"/>
    </row>
    <row r="67" spans="1:12" ht="21" customHeight="1" x14ac:dyDescent="0.25">
      <c r="A67" s="373" t="s">
        <v>380</v>
      </c>
      <c r="B67" s="373"/>
      <c r="C67" s="373"/>
      <c r="D67" s="373"/>
      <c r="E67" s="373"/>
    </row>
    <row r="68" spans="1:12" ht="30" customHeight="1" x14ac:dyDescent="0.25">
      <c r="A68" s="384" t="s">
        <v>381</v>
      </c>
      <c r="B68" s="385" t="s">
        <v>25</v>
      </c>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HABILITADA</v>
      </c>
    </row>
    <row r="74" spans="1:12" ht="25.5" customHeight="1" x14ac:dyDescent="0.25">
      <c r="A74" s="218" t="s">
        <v>382</v>
      </c>
      <c r="B74" s="371" t="s">
        <v>383</v>
      </c>
      <c r="C74" s="371"/>
      <c r="D74" s="371" t="s">
        <v>288</v>
      </c>
      <c r="E74" s="372"/>
    </row>
    <row r="75" spans="1:12" ht="36.75" customHeight="1" x14ac:dyDescent="0.25">
      <c r="A75" s="358" t="e" vm="1">
        <v>#VALUE!</v>
      </c>
      <c r="B75" s="375" t="e" vm="2">
        <v>#VALUE!</v>
      </c>
      <c r="C75" s="375"/>
      <c r="D75" s="375" t="e" vm="3">
        <v>#VALUE!</v>
      </c>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algorithmName="SHA-512" hashValue="xw7nCBDtU2VZ00bViCdW05/Lqk6wm+RwGMvUAJeEhYHLJxKsbeOxLe620/oDWf5RXB6mNzfDoDBcYMMO61CYOg==" saltValue="fwD4IJNEkGJIHd5GJ5Obwg==" spinCount="100000" sheet="1" objects="1" scenarios="1"/>
  <protectedRanges>
    <protectedRange sqref="B29:B31 B33 B39:B45 B57:B65" name="Rango1"/>
    <protectedRange sqref="C29:C31 C33 C60:C65 C39:C45 C57:C58" name="Rango1_1"/>
    <protectedRange sqref="B27:B28" name="Rango1_3"/>
    <protectedRange sqref="C27:C28" name="Rango1_1_2"/>
    <protectedRange sqref="C35:C38 C46:C50 C53" name="Rango1_1_7"/>
    <protectedRange sqref="B35:B38" name="Rango1_2_2"/>
    <protectedRange sqref="B46:B56" name="Rango1_4_1"/>
    <protectedRange sqref="C51:C52 C54:C56" name="Rango1_1_1_1"/>
    <protectedRange sqref="B66" name="Rango1_2"/>
    <protectedRange sqref="C66" name="Rango1_1_1"/>
  </protectedRanges>
  <mergeCells count="77">
    <mergeCell ref="C13:E13"/>
    <mergeCell ref="A1:A5"/>
    <mergeCell ref="B1:D5"/>
    <mergeCell ref="E1:E5"/>
    <mergeCell ref="B7:C7"/>
    <mergeCell ref="D7:E7"/>
    <mergeCell ref="B8:C8"/>
    <mergeCell ref="D8:E8"/>
    <mergeCell ref="A9:C9"/>
    <mergeCell ref="D9:E9"/>
    <mergeCell ref="A10:D10"/>
    <mergeCell ref="B11:E11"/>
    <mergeCell ref="B12:C12"/>
    <mergeCell ref="B14:C14"/>
    <mergeCell ref="D15:E15"/>
    <mergeCell ref="B16:C16"/>
    <mergeCell ref="B18:E18"/>
    <mergeCell ref="A20:A21"/>
    <mergeCell ref="C20:D20"/>
    <mergeCell ref="C21:D21"/>
    <mergeCell ref="D33:E33"/>
    <mergeCell ref="B22:C22"/>
    <mergeCell ref="B23:C23"/>
    <mergeCell ref="A24:F24"/>
    <mergeCell ref="D25:E25"/>
    <mergeCell ref="A26:E26"/>
    <mergeCell ref="D27:E27"/>
    <mergeCell ref="D28:E28"/>
    <mergeCell ref="D29:E29"/>
    <mergeCell ref="D30:E30"/>
    <mergeCell ref="D31:E31"/>
    <mergeCell ref="A32:E32"/>
    <mergeCell ref="A45:E45"/>
    <mergeCell ref="A34:E34"/>
    <mergeCell ref="D35:E35"/>
    <mergeCell ref="D36:E36"/>
    <mergeCell ref="D37:E37"/>
    <mergeCell ref="D38:E38"/>
    <mergeCell ref="A39:E39"/>
    <mergeCell ref="A40:E40"/>
    <mergeCell ref="D41:E41"/>
    <mergeCell ref="D42:E42"/>
    <mergeCell ref="D43:E43"/>
    <mergeCell ref="D44:E44"/>
    <mergeCell ref="A57:E57"/>
    <mergeCell ref="D46:E46"/>
    <mergeCell ref="D47:E47"/>
    <mergeCell ref="D48:E48"/>
    <mergeCell ref="D49:E49"/>
    <mergeCell ref="D50:E50"/>
    <mergeCell ref="D51:E51"/>
    <mergeCell ref="D52:E52"/>
    <mergeCell ref="D53:E53"/>
    <mergeCell ref="D54:E54"/>
    <mergeCell ref="D55:E55"/>
    <mergeCell ref="D56:E56"/>
    <mergeCell ref="D64:E64"/>
    <mergeCell ref="D65:E65"/>
    <mergeCell ref="B66:E66"/>
    <mergeCell ref="A67:E67"/>
    <mergeCell ref="A68:A72"/>
    <mergeCell ref="B68:B72"/>
    <mergeCell ref="C68:E68"/>
    <mergeCell ref="C69:E69"/>
    <mergeCell ref="C70:E70"/>
    <mergeCell ref="C71:E71"/>
    <mergeCell ref="C72:E72"/>
    <mergeCell ref="A73:D73"/>
    <mergeCell ref="B74:C74"/>
    <mergeCell ref="D74:E74"/>
    <mergeCell ref="B75:C75"/>
    <mergeCell ref="D75:E75"/>
    <mergeCell ref="B76:C76"/>
    <mergeCell ref="D76:E76"/>
    <mergeCell ref="B77:C77"/>
    <mergeCell ref="D77:E77"/>
    <mergeCell ref="A78:E78"/>
  </mergeCells>
  <conditionalFormatting sqref="A73:A75">
    <cfRule type="containsText" dxfId="98" priority="6" stopIfTrue="1" operator="containsText" text="NO CUMPLE">
      <formula>NOT(ISERROR(SEARCH("NO CUMPLE",A73)))</formula>
    </cfRule>
  </conditionalFormatting>
  <conditionalFormatting sqref="A78:A81">
    <cfRule type="containsText" dxfId="97" priority="21" stopIfTrue="1" operator="containsText" text="NO CUMPLE">
      <formula>NOT(ISERROR(SEARCH("NO CUMPLE",A78)))</formula>
    </cfRule>
  </conditionalFormatting>
  <conditionalFormatting sqref="B13">
    <cfRule type="beginsWith" dxfId="96" priority="8" operator="beginsWith" text="SELE">
      <formula>LEFT(B13,LEN("SELE"))="SELE"</formula>
    </cfRule>
    <cfRule type="beginsWith" dxfId="95" priority="9" operator="beginsWith" text="SELE">
      <formula>LEFT(B13,LEN("SELE"))="SELE"</formula>
    </cfRule>
  </conditionalFormatting>
  <conditionalFormatting sqref="B27:B31">
    <cfRule type="beginsWith" dxfId="94" priority="5" operator="beginsWith" text="NO CUMPLE">
      <formula>LEFT(B27,LEN("NO CUMPLE"))="NO CUMPLE"</formula>
    </cfRule>
  </conditionalFormatting>
  <conditionalFormatting sqref="B33 B41:B44 B68:B72">
    <cfRule type="beginsWith" dxfId="93" priority="19" operator="beginsWith" text="NO CUMPLE">
      <formula>LEFT(B33,LEN("NO CUMPLE"))="NO CUMPLE"</formula>
    </cfRule>
  </conditionalFormatting>
  <conditionalFormatting sqref="B35:B38">
    <cfRule type="beginsWith" dxfId="92" priority="3" operator="beginsWith" text="NO CUMPLE">
      <formula>LEFT(B35,LEN("NO CUMPLE"))="NO CUMPLE"</formula>
    </cfRule>
  </conditionalFormatting>
  <conditionalFormatting sqref="B46:B56">
    <cfRule type="beginsWith" dxfId="91" priority="2" operator="beginsWith" text="NO CUMPLE">
      <formula>LEFT(B46,LEN("NO CUMPLE"))="NO CUMPLE"</formula>
    </cfRule>
  </conditionalFormatting>
  <conditionalFormatting sqref="B65:B66">
    <cfRule type="beginsWith" dxfId="90" priority="1" operator="beginsWith" text="NO CUMPLE">
      <formula>LEFT(B65,LEN("NO CUMPLE"))="NO CUMPLE"</formula>
    </cfRule>
  </conditionalFormatting>
  <conditionalFormatting sqref="B14:C14">
    <cfRule type="containsText" dxfId="89" priority="14" operator="containsText" text="SELECCIONE">
      <formula>NOT(ISERROR(SEARCH("SELECCIONE",B14)))</formula>
    </cfRule>
  </conditionalFormatting>
  <conditionalFormatting sqref="B79:E81">
    <cfRule type="containsText" dxfId="88" priority="20" stopIfTrue="1" operator="containsText" text="NO HABILITADO">
      <formula>NOT(ISERROR(SEARCH("NO HABILITADO",B79)))</formula>
    </cfRule>
  </conditionalFormatting>
  <conditionalFormatting sqref="C60">
    <cfRule type="expression" dxfId="87" priority="13">
      <formula>$C$63&gt;=$C$58</formula>
    </cfRule>
  </conditionalFormatting>
  <conditionalFormatting sqref="C60:C62">
    <cfRule type="expression" dxfId="86" priority="11">
      <formula>$C$63&lt;$C$58</formula>
    </cfRule>
  </conditionalFormatting>
  <conditionalFormatting sqref="C61:C62">
    <cfRule type="expression" dxfId="85" priority="12">
      <formula>$C$63&gt;=$C$58</formula>
    </cfRule>
  </conditionalFormatting>
  <conditionalFormatting sqref="E10">
    <cfRule type="containsText" dxfId="84" priority="17" operator="containsText" text="SELECCIONE">
      <formula>NOT(ISERROR(SEARCH("SELECCIONE",E10)))</formula>
    </cfRule>
  </conditionalFormatting>
  <conditionalFormatting sqref="E14">
    <cfRule type="containsText" dxfId="83" priority="7" operator="containsText" text="SELECCIONE">
      <formula>NOT(ISERROR(SEARCH("SELECCIONE",E14)))</formula>
    </cfRule>
  </conditionalFormatting>
  <conditionalFormatting sqref="E60:E63">
    <cfRule type="cellIs" dxfId="82" priority="15" operator="greaterThanOrEqual">
      <formula>$E$58</formula>
    </cfRule>
    <cfRule type="cellIs" dxfId="81" priority="16" operator="lessThan">
      <formula>$E$58</formula>
    </cfRule>
  </conditionalFormatting>
  <conditionalFormatting sqref="E73 D74:D75">
    <cfRule type="beginsWith" dxfId="80" priority="18" operator="beginsWith" text="HABILITADA">
      <formula>LEFT(D73,LEN("HABILITADA"))="HABILITADA"</formula>
    </cfRule>
  </conditionalFormatting>
  <conditionalFormatting sqref="E73">
    <cfRule type="containsText" dxfId="79" priority="10" operator="containsText" text="NO">
      <formula>NOT(ISERROR(SEARCH("NO",E73)))</formula>
    </cfRule>
  </conditionalFormatting>
  <dataValidations count="11">
    <dataValidation type="list" allowBlank="1" showInputMessage="1" showErrorMessage="1" sqref="B21:C21 E21" xr:uid="{9C552E8F-78C8-4490-9E95-DED6E25AF826}">
      <formula1>"SI,NO"</formula1>
    </dataValidation>
    <dataValidation allowBlank="1" showInputMessage="1" showErrorMessage="1" prompt="INCLUYA AQUI EL VALOR DEL PTO DEL LOTE AL QUE SE PRESENTA O LA SUMATORIA DE LOS PTOS DE LOS LOTES A LOS QUE PRESENTA OGERTA. VER HOJA PRESUPUESTO" sqref="E23" xr:uid="{F166582D-692B-4ECE-8E89-E6E2B8C24F99}"/>
    <dataValidation allowBlank="1" showInputMessage="1" showErrorMessage="1" prompt="REVISE QUE HA LLENADO EL CAMPO B14" sqref="C58" xr:uid="{4DE0A428-59CB-4B1A-9B48-6D79CBE97585}"/>
    <dataValidation allowBlank="1" showInputMessage="1" showErrorMessage="1" promptTitle="NOTA" prompt="Ingrese NO APLICA SI NO HAY LOTES , EN CASO CONTRARIO INDIQUE LOS NÚMEROS DE LOS LOTES A LOS QUE PRESENTA OFERTA SEPARADOS CON COMA" sqref="B23" xr:uid="{2970A98D-6DBB-495A-BFCC-2F9E6FC112E4}"/>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B9C72E11-E69D-4D12-A047-2297261BD642}">
      <formula1>#REF!</formula1>
    </dataValidation>
    <dataValidation type="list" allowBlank="1" showInputMessage="1" showErrorMessage="1" sqref="B68:B69 B33 B41:B44 B27:B31 B35:B38 B65 B46:B56" xr:uid="{7862E679-11EF-4E4E-85B1-3E43077F76CF}">
      <formula1>"CUMPLE, NO CUMPLE, NO APLICA"</formula1>
    </dataValidation>
    <dataValidation type="list" allowBlank="1" showInputMessage="1" showErrorMessage="1" sqref="E10" xr:uid="{52E464F8-5B27-45B9-A5BE-198F2B291C84}">
      <formula1>"SELECCIONE,PRELIMINAR, DEFINITIVO"</formula1>
    </dataValidation>
    <dataValidation type="list" allowBlank="1" showInputMessage="1" showErrorMessage="1" sqref="B12" xr:uid="{923B308A-F71F-4F53-9AC6-9E39884EE37D}">
      <formula1>"LICITACIÓN PÚBLICA (OBRA), CONCURSO DE MÉRITOS ABIERTO (INTERVENTORÍA DE OBRA)"</formula1>
    </dataValidation>
    <dataValidation type="list" allowBlank="1" showInputMessage="1" showErrorMessage="1" sqref="B13 B14:C14" xr:uid="{82765E92-7565-4216-9539-A41B17357CCA}">
      <formula1>"SELECCIONE,SI,NO"</formula1>
    </dataValidation>
    <dataValidation type="list" allowBlank="1" showInputMessage="1" showErrorMessage="1" sqref="E16" xr:uid="{32B730DC-CBAA-4AB0-89B4-164753A1513A}">
      <formula1>"NACIONAL, EXTRANJERO CON SUCURSAL, EXTRANJERO SIN SUCURSAL"</formula1>
    </dataValidation>
    <dataValidation allowBlank="1" showInputMessage="1" showErrorMessage="1" prompt="Especifique con detalle lo que se requiere que el proponente subsane" sqref="E27:E30 D41:E44 D46:E56 D35:E38 D27:D31 D33:E33" xr:uid="{77D2AB5B-287A-425F-B9F1-773750A46F9A}"/>
  </dataValidations>
  <hyperlinks>
    <hyperlink ref="B66" r:id="rId1" xr:uid="{3DEAF3C0-FAFD-4EB3-AD11-0EED198E0233}"/>
  </hyperlinks>
  <printOptions horizontalCentered="1"/>
  <pageMargins left="0.70866141732283472" right="0.70866141732283472" top="0.74803149606299213" bottom="0.74803149606299213" header="0.31496062992125984" footer="0.31496062992125984"/>
  <pageSetup paperSize="9" scale="51" fitToHeight="0" orientation="portrait" r:id="rId2"/>
  <headerFooter>
    <oddHeader>&amp;Rpágina  &amp;P de &amp;N</oddHeader>
    <oddFooter>&amp;R&amp;P</oddFooter>
  </headerFooter>
  <rowBreaks count="1" manualBreakCount="1">
    <brk id="52" max="4"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r:uid="{328D5D64-3086-4811-A131-F3460DE5DDD7}">
          <x14:formula1>
            <xm:f>'hoja de datos'!$T$3:$T$6</xm:f>
          </x14:formula1>
          <xm:sqref>C13:E13</xm:sqref>
        </x14:dataValidation>
        <x14:dataValidation type="list" allowBlank="1" showInputMessage="1" showErrorMessage="1" xr:uid="{7EE0E233-C1E4-4041-8657-1BF0A7E4AA32}">
          <x14:formula1>
            <xm:f>'hoja de datos'!$L$6:$L$6</xm:f>
          </x14:formula1>
          <xm:sqref>D76:E76</xm:sqref>
        </x14:dataValidation>
        <x14:dataValidation type="list" allowBlank="1" showInputMessage="1" showErrorMessage="1" xr:uid="{43A9D600-07EE-424F-BBB4-3207C8344E78}">
          <x14:formula1>
            <xm:f>'hoja de datos'!$L$2:$L$13</xm:f>
          </x14:formula1>
          <xm:sqref>A76:C76</xm:sqref>
        </x14:dataValidation>
        <x14:dataValidation type="list" allowBlank="1" showInputMessage="1" showErrorMessage="1" xr:uid="{F7E81A7A-755D-4A70-BCE0-F8BADBE9B081}">
          <x14:formula1>
            <xm:f>'hoja de datos'!$F$2:$F$29</xm:f>
          </x14:formula1>
          <xm:sqref>C69:E72</xm:sqref>
        </x14:dataValidation>
        <x14:dataValidation type="list" allowBlank="1" showInputMessage="1" showErrorMessage="1" xr:uid="{FBBE8C92-7A9F-4C66-B3EB-13A8F3AC63E7}">
          <x14:formula1>
            <xm:f>'Hoja de Registro'!$A$8:$A$71</xm:f>
          </x14:formula1>
          <xm:sqref>C15</xm:sqref>
        </x14:dataValidation>
        <x14:dataValidation type="list" allowBlank="1" showInputMessage="1" showErrorMessage="1" xr:uid="{7F95E00C-A363-4B00-8F2A-B4F603BFC986}">
          <x14:formula1>
            <xm:f>'hoja de datos'!$O$2:$O$5</xm:f>
          </x14:formula1>
          <xm:sqref>C17 C19</xm:sqref>
        </x14:dataValidation>
        <x14:dataValidation type="list" allowBlank="1" showInputMessage="1" showErrorMessage="1" xr:uid="{82EA7954-7C64-4072-BCD7-4654AD1DE85E}">
          <x14:formula1>
            <xm:f>'hoja de datos'!$H$2:$H$28</xm:f>
          </x14:formula1>
          <xm:sqref>A60:A63</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0D47-ADA4-41F6-86FF-AC5A424BB934}">
  <sheetPr>
    <tabColor rgb="FF00B0F0"/>
    <pageSetUpPr fitToPage="1"/>
  </sheetPr>
  <dimension ref="A1:P85"/>
  <sheetViews>
    <sheetView view="pageBreakPreview" topLeftCell="A75" zoomScaleNormal="100" zoomScaleSheetLayoutView="100" workbookViewId="0">
      <selection activeCell="A76" sqref="A76"/>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VLOOKUP('P14'!C15,'Hoja de Registro'!A8:G86,7,0)</f>
        <v>0</v>
      </c>
      <c r="P14" s="121"/>
    </row>
    <row r="15" spans="1:16" ht="43.5" customHeight="1" x14ac:dyDescent="0.25">
      <c r="A15" s="150" t="s">
        <v>324</v>
      </c>
      <c r="B15" s="174" t="s">
        <v>277</v>
      </c>
      <c r="C15" s="118">
        <v>14</v>
      </c>
      <c r="D15" s="408" t="str">
        <f>VLOOKUP($C$15,'Hoja de Registro'!$A$8:$B$90,2)</f>
        <v>JOSE RAUL GONZALEZ RIVERA</v>
      </c>
      <c r="E15" s="408"/>
    </row>
    <row r="16" spans="1:16" ht="36" customHeight="1" x14ac:dyDescent="0.25">
      <c r="A16" s="151" t="s">
        <v>325</v>
      </c>
      <c r="B16" s="400" t="str">
        <f>VLOOKUP(C15,'Hoja de Registro'!$A$8:$C$90,3)</f>
        <v>PERSONA NATURAL</v>
      </c>
      <c r="C16" s="401"/>
      <c r="D16" s="162" t="s">
        <v>326</v>
      </c>
      <c r="E16" s="152" t="s">
        <v>386</v>
      </c>
    </row>
    <row r="17" spans="1:16" ht="27.75" customHeight="1" x14ac:dyDescent="0.25">
      <c r="A17" s="151" t="s">
        <v>327</v>
      </c>
      <c r="B17" s="151" t="s">
        <v>328</v>
      </c>
      <c r="C17" s="153" t="s">
        <v>151</v>
      </c>
      <c r="D17" s="151" t="s">
        <v>329</v>
      </c>
      <c r="E17" s="355">
        <v>92558977</v>
      </c>
    </row>
    <row r="18" spans="1:16" ht="32.25" customHeight="1" x14ac:dyDescent="0.25">
      <c r="A18" s="151" t="s">
        <v>330</v>
      </c>
      <c r="B18" s="398" t="s">
        <v>138</v>
      </c>
      <c r="C18" s="409"/>
      <c r="D18" s="409"/>
      <c r="E18" s="399"/>
    </row>
    <row r="19" spans="1:16" ht="32.25" customHeight="1" x14ac:dyDescent="0.25">
      <c r="A19" s="151" t="s">
        <v>327</v>
      </c>
      <c r="B19" s="151" t="s">
        <v>328</v>
      </c>
      <c r="C19" s="153" t="s">
        <v>151</v>
      </c>
      <c r="D19" s="151" t="s">
        <v>329</v>
      </c>
      <c r="E19" s="355">
        <v>92558977</v>
      </c>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t="s">
        <v>138</v>
      </c>
      <c r="C22" s="399"/>
      <c r="D22" s="151" t="s">
        <v>334</v>
      </c>
      <c r="E22" s="363">
        <v>46132.350694444445</v>
      </c>
    </row>
    <row r="23" spans="1:16" ht="57" customHeight="1" x14ac:dyDescent="0.25">
      <c r="A23" s="151" t="s">
        <v>335</v>
      </c>
      <c r="B23" s="400" t="s">
        <v>31</v>
      </c>
      <c r="C23" s="401"/>
      <c r="D23" s="151" t="s">
        <v>336</v>
      </c>
      <c r="E23" s="356" t="s">
        <v>31</v>
      </c>
    </row>
    <row r="24" spans="1:16" ht="33" customHeight="1" x14ac:dyDescent="0.25">
      <c r="A24" s="403" t="s">
        <v>337</v>
      </c>
      <c r="B24" s="404"/>
      <c r="C24" s="404"/>
      <c r="D24" s="404"/>
      <c r="E24" s="404"/>
      <c r="F24" s="405"/>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t="s">
        <v>25</v>
      </c>
      <c r="C27" s="157" t="s">
        <v>438</v>
      </c>
      <c r="D27" s="394" t="s">
        <v>484</v>
      </c>
      <c r="E27" s="395"/>
    </row>
    <row r="28" spans="1:16" ht="131.25" customHeight="1" x14ac:dyDescent="0.25">
      <c r="A28" s="142" t="s">
        <v>341</v>
      </c>
      <c r="B28" s="120" t="s">
        <v>25</v>
      </c>
      <c r="C28" s="157" t="s">
        <v>438</v>
      </c>
      <c r="D28" s="394" t="s">
        <v>485</v>
      </c>
      <c r="E28" s="395"/>
      <c r="H28" s="123"/>
      <c r="K28" s="112" t="s">
        <v>36</v>
      </c>
    </row>
    <row r="29" spans="1:16" ht="96" customHeight="1" x14ac:dyDescent="0.25">
      <c r="A29" s="142" t="s">
        <v>342</v>
      </c>
      <c r="B29" s="120" t="s">
        <v>31</v>
      </c>
      <c r="C29" s="158"/>
      <c r="D29" s="396"/>
      <c r="E29" s="396"/>
      <c r="H29" s="123"/>
      <c r="K29" s="112" t="s">
        <v>29</v>
      </c>
    </row>
    <row r="30" spans="1:16" ht="80.25" customHeight="1" x14ac:dyDescent="0.25">
      <c r="A30" s="142" t="s">
        <v>343</v>
      </c>
      <c r="B30" s="120" t="s">
        <v>25</v>
      </c>
      <c r="C30" s="158"/>
      <c r="D30" s="397" t="s">
        <v>465</v>
      </c>
      <c r="E30" s="397"/>
      <c r="H30" s="123"/>
    </row>
    <row r="31" spans="1:16" ht="36" customHeight="1" x14ac:dyDescent="0.25">
      <c r="A31" s="142" t="s">
        <v>344</v>
      </c>
      <c r="B31" s="120" t="s">
        <v>31</v>
      </c>
      <c r="C31" s="158"/>
      <c r="D31" s="397"/>
      <c r="E31" s="397"/>
    </row>
    <row r="32" spans="1:16" ht="31.5" customHeight="1" x14ac:dyDescent="0.25">
      <c r="A32" s="373" t="s">
        <v>345</v>
      </c>
      <c r="B32" s="373"/>
      <c r="C32" s="373"/>
      <c r="D32" s="373"/>
      <c r="E32" s="373"/>
    </row>
    <row r="33" spans="1:5" ht="114" customHeight="1" x14ac:dyDescent="0.25">
      <c r="A33" s="142" t="s">
        <v>346</v>
      </c>
      <c r="B33" s="120" t="s">
        <v>442</v>
      </c>
      <c r="C33" s="158" t="s">
        <v>486</v>
      </c>
      <c r="D33" s="396" t="s">
        <v>487</v>
      </c>
      <c r="E33" s="396"/>
    </row>
    <row r="34" spans="1:5" ht="25.5" customHeight="1" x14ac:dyDescent="0.25">
      <c r="A34" s="393" t="s">
        <v>60</v>
      </c>
      <c r="B34" s="393"/>
      <c r="C34" s="393"/>
      <c r="D34" s="393"/>
      <c r="E34" s="393"/>
    </row>
    <row r="35" spans="1:5" ht="129" customHeight="1" x14ac:dyDescent="0.25">
      <c r="A35" s="142" t="s">
        <v>347</v>
      </c>
      <c r="B35" s="120" t="s">
        <v>25</v>
      </c>
      <c r="C35" s="157" t="s">
        <v>488</v>
      </c>
      <c r="D35" s="374" t="s">
        <v>428</v>
      </c>
      <c r="E35" s="374"/>
    </row>
    <row r="36" spans="1:5" ht="75.75" customHeight="1" x14ac:dyDescent="0.25">
      <c r="A36" s="142" t="s">
        <v>348</v>
      </c>
      <c r="B36" s="120" t="s">
        <v>25</v>
      </c>
      <c r="C36" s="157" t="s">
        <v>137</v>
      </c>
      <c r="D36" s="374" t="s">
        <v>428</v>
      </c>
      <c r="E36" s="374"/>
    </row>
    <row r="37" spans="1:5" ht="119.25" customHeight="1" x14ac:dyDescent="0.25">
      <c r="A37" s="142" t="s">
        <v>349</v>
      </c>
      <c r="B37" s="120" t="s">
        <v>25</v>
      </c>
      <c r="C37" s="157" t="s">
        <v>137</v>
      </c>
      <c r="D37" s="374" t="s">
        <v>428</v>
      </c>
      <c r="E37" s="374"/>
    </row>
    <row r="38" spans="1:5" ht="138" customHeight="1" x14ac:dyDescent="0.25">
      <c r="A38" s="142" t="s">
        <v>350</v>
      </c>
      <c r="B38" s="120" t="s">
        <v>25</v>
      </c>
      <c r="C38" s="157" t="s">
        <v>137</v>
      </c>
      <c r="D38" s="374" t="s">
        <v>428</v>
      </c>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t="s">
        <v>25</v>
      </c>
      <c r="C41" s="158" t="s">
        <v>137</v>
      </c>
      <c r="D41" s="374"/>
      <c r="E41" s="374"/>
    </row>
    <row r="42" spans="1:5" ht="28.5" customHeight="1" x14ac:dyDescent="0.25">
      <c r="A42" s="142" t="s">
        <v>354</v>
      </c>
      <c r="B42" s="120" t="s">
        <v>31</v>
      </c>
      <c r="C42" s="158"/>
      <c r="D42" s="374"/>
      <c r="E42" s="374"/>
    </row>
    <row r="43" spans="1:5" ht="32.25" customHeight="1" x14ac:dyDescent="0.25">
      <c r="A43" s="142" t="s">
        <v>355</v>
      </c>
      <c r="B43" s="120" t="s">
        <v>31</v>
      </c>
      <c r="C43" s="158"/>
      <c r="D43" s="374"/>
      <c r="E43" s="374"/>
    </row>
    <row r="44" spans="1:5" ht="118.5" customHeight="1" x14ac:dyDescent="0.25">
      <c r="A44" s="142" t="s">
        <v>356</v>
      </c>
      <c r="B44" s="120" t="s">
        <v>25</v>
      </c>
      <c r="C44" s="158" t="s">
        <v>489</v>
      </c>
      <c r="D44" s="374" t="s">
        <v>428</v>
      </c>
      <c r="E44" s="374"/>
    </row>
    <row r="45" spans="1:5" ht="32.25" customHeight="1" x14ac:dyDescent="0.25">
      <c r="A45" s="393" t="s">
        <v>357</v>
      </c>
      <c r="B45" s="393"/>
      <c r="C45" s="393"/>
      <c r="D45" s="393"/>
      <c r="E45" s="393"/>
    </row>
    <row r="46" spans="1:5" ht="150" customHeight="1" x14ac:dyDescent="0.25">
      <c r="A46" s="142" t="s">
        <v>358</v>
      </c>
      <c r="B46" s="120"/>
      <c r="C46" s="157"/>
      <c r="D46" s="374"/>
      <c r="E46" s="374"/>
    </row>
    <row r="47" spans="1:5" ht="44.25" customHeight="1" x14ac:dyDescent="0.25">
      <c r="A47" s="142" t="s">
        <v>359</v>
      </c>
      <c r="B47" s="120"/>
      <c r="C47" s="157"/>
      <c r="D47" s="374"/>
      <c r="E47" s="374"/>
    </row>
    <row r="48" spans="1:5" ht="52.5" customHeight="1" x14ac:dyDescent="0.25">
      <c r="A48" s="142" t="s">
        <v>360</v>
      </c>
      <c r="B48" s="120"/>
      <c r="C48" s="157"/>
      <c r="D48" s="374"/>
      <c r="E48" s="374"/>
    </row>
    <row r="49" spans="1:5" ht="78.75" customHeight="1" x14ac:dyDescent="0.25">
      <c r="A49" s="142" t="s">
        <v>361</v>
      </c>
      <c r="B49" s="120"/>
      <c r="C49" s="157"/>
      <c r="D49" s="374"/>
      <c r="E49" s="374"/>
    </row>
    <row r="50" spans="1:5" ht="168.75" customHeight="1" x14ac:dyDescent="0.25">
      <c r="A50" s="142" t="s">
        <v>362</v>
      </c>
      <c r="B50" s="120"/>
      <c r="C50" s="157"/>
      <c r="D50" s="374"/>
      <c r="E50" s="374"/>
    </row>
    <row r="51" spans="1:5" ht="81.75" customHeight="1" x14ac:dyDescent="0.25">
      <c r="A51" s="142" t="s">
        <v>363</v>
      </c>
      <c r="B51" s="120"/>
      <c r="C51" s="158"/>
      <c r="D51" s="374"/>
      <c r="E51" s="374"/>
    </row>
    <row r="52" spans="1:5" ht="61.5" customHeight="1" x14ac:dyDescent="0.25">
      <c r="A52" s="142" t="s">
        <v>364</v>
      </c>
      <c r="B52" s="120"/>
      <c r="C52" s="158"/>
      <c r="D52" s="374"/>
      <c r="E52" s="374"/>
    </row>
    <row r="53" spans="1:5" ht="59.25" customHeight="1" x14ac:dyDescent="0.25">
      <c r="A53" s="143" t="s">
        <v>365</v>
      </c>
      <c r="B53" s="120"/>
      <c r="C53" s="157"/>
      <c r="D53" s="374"/>
      <c r="E53" s="374"/>
    </row>
    <row r="54" spans="1:5" ht="273.75" customHeight="1" x14ac:dyDescent="0.25">
      <c r="A54" s="142" t="s">
        <v>366</v>
      </c>
      <c r="B54" s="120"/>
      <c r="C54" s="158"/>
      <c r="D54" s="374"/>
      <c r="E54" s="374"/>
    </row>
    <row r="55" spans="1:5" ht="140.25" customHeight="1" x14ac:dyDescent="0.25">
      <c r="A55" s="142" t="s">
        <v>367</v>
      </c>
      <c r="B55" s="120"/>
      <c r="C55" s="158"/>
      <c r="D55" s="374"/>
      <c r="E55" s="374"/>
    </row>
    <row r="56" spans="1:5" ht="150" customHeight="1" x14ac:dyDescent="0.25">
      <c r="A56" s="142" t="s">
        <v>368</v>
      </c>
      <c r="B56" s="120"/>
      <c r="C56" s="157"/>
      <c r="D56" s="374"/>
      <c r="E56" s="374"/>
    </row>
    <row r="57" spans="1:5" ht="35.25" customHeight="1" x14ac:dyDescent="0.25">
      <c r="A57" s="373" t="s">
        <v>369</v>
      </c>
      <c r="B57" s="373"/>
      <c r="C57" s="373"/>
      <c r="D57" s="373"/>
      <c r="E57" s="373"/>
    </row>
    <row r="58" spans="1:5" ht="52.5" customHeight="1" x14ac:dyDescent="0.25">
      <c r="A58" s="124" t="s">
        <v>370</v>
      </c>
      <c r="B58" s="144" t="s">
        <v>371</v>
      </c>
      <c r="C58" s="359">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t="s">
        <v>184</v>
      </c>
      <c r="B60" s="147" t="s">
        <v>490</v>
      </c>
      <c r="C60" s="169">
        <v>72476102.900000006</v>
      </c>
      <c r="D60" s="170">
        <v>46132</v>
      </c>
      <c r="E60" s="171">
        <v>46223</v>
      </c>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72476102.900000006</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t="s">
        <v>25</v>
      </c>
      <c r="C65" s="147" t="s">
        <v>491</v>
      </c>
      <c r="D65" s="379" t="s">
        <v>433</v>
      </c>
      <c r="E65" s="380"/>
    </row>
    <row r="66" spans="1:12" ht="43.5" customHeight="1" x14ac:dyDescent="0.25">
      <c r="A66" s="143" t="s">
        <v>379</v>
      </c>
      <c r="B66" s="381" t="s">
        <v>449</v>
      </c>
      <c r="C66" s="662"/>
      <c r="D66" s="662"/>
      <c r="E66" s="663"/>
    </row>
    <row r="67" spans="1:12" ht="21" customHeight="1" x14ac:dyDescent="0.25">
      <c r="A67" s="373" t="s">
        <v>380</v>
      </c>
      <c r="B67" s="373"/>
      <c r="C67" s="373"/>
      <c r="D67" s="373"/>
      <c r="E67" s="373"/>
    </row>
    <row r="68" spans="1:12" ht="30" customHeight="1" x14ac:dyDescent="0.25">
      <c r="A68" s="384" t="s">
        <v>381</v>
      </c>
      <c r="B68" s="385" t="s">
        <v>25</v>
      </c>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NO HABILITADA</v>
      </c>
    </row>
    <row r="74" spans="1:12" ht="25.5" customHeight="1" x14ac:dyDescent="0.25">
      <c r="A74" s="218" t="s">
        <v>382</v>
      </c>
      <c r="B74" s="371" t="s">
        <v>383</v>
      </c>
      <c r="C74" s="371"/>
      <c r="D74" s="371" t="s">
        <v>288</v>
      </c>
      <c r="E74" s="372"/>
    </row>
    <row r="75" spans="1:12" ht="36.75" customHeight="1" x14ac:dyDescent="0.25">
      <c r="A75" s="358" t="e" vm="1">
        <v>#VALUE!</v>
      </c>
      <c r="B75" s="375" t="e" vm="2">
        <v>#VALUE!</v>
      </c>
      <c r="C75" s="375"/>
      <c r="D75" s="375" t="e" vm="3">
        <v>#VALUE!</v>
      </c>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algorithmName="SHA-512" hashValue="uBanVAzCxgDaFYEyCmp2cRVNy5U05XEuxaKzayvfQVP7jD0Af135IGBTFx3+5rE6XfkybJvgtDpBJ7Qfo7D77Q==" saltValue="jeStk9NnDAcFFkWXfM6R2A==" spinCount="100000" sheet="1" objects="1" scenarios="1"/>
  <protectedRanges>
    <protectedRange sqref="B29:B31 B33 B39:B45 B57:B65" name="Rango1"/>
    <protectedRange sqref="C29:C31 C33 C60:C65 C39:C45 C57:C58" name="Rango1_1"/>
    <protectedRange sqref="B27:B28" name="Rango1_3"/>
    <protectedRange sqref="C27:C28" name="Rango1_1_2"/>
    <protectedRange sqref="C35:C38" name="Rango1_1_7"/>
    <protectedRange sqref="B35:B38" name="Rango1_2_2"/>
    <protectedRange sqref="B46:B56" name="Rango1_4_1"/>
    <protectedRange sqref="C46:C56" name="Rango1_1_1_1"/>
    <protectedRange sqref="B66" name="Rango1_2"/>
    <protectedRange sqref="C66" name="Rango1_1_1"/>
  </protectedRanges>
  <mergeCells count="77">
    <mergeCell ref="C13:E13"/>
    <mergeCell ref="A1:A5"/>
    <mergeCell ref="B1:D5"/>
    <mergeCell ref="E1:E5"/>
    <mergeCell ref="B7:C7"/>
    <mergeCell ref="D7:E7"/>
    <mergeCell ref="B8:C8"/>
    <mergeCell ref="D8:E8"/>
    <mergeCell ref="A9:C9"/>
    <mergeCell ref="D9:E9"/>
    <mergeCell ref="A10:D10"/>
    <mergeCell ref="B11:E11"/>
    <mergeCell ref="B12:C12"/>
    <mergeCell ref="B14:C14"/>
    <mergeCell ref="D15:E15"/>
    <mergeCell ref="B16:C16"/>
    <mergeCell ref="B18:E18"/>
    <mergeCell ref="A20:A21"/>
    <mergeCell ref="C20:D20"/>
    <mergeCell ref="C21:D21"/>
    <mergeCell ref="D33:E33"/>
    <mergeCell ref="B22:C22"/>
    <mergeCell ref="B23:C23"/>
    <mergeCell ref="A24:F24"/>
    <mergeCell ref="D25:E25"/>
    <mergeCell ref="A26:E26"/>
    <mergeCell ref="D27:E27"/>
    <mergeCell ref="D28:E28"/>
    <mergeCell ref="D29:E29"/>
    <mergeCell ref="D30:E30"/>
    <mergeCell ref="D31:E31"/>
    <mergeCell ref="A32:E32"/>
    <mergeCell ref="A45:E45"/>
    <mergeCell ref="A34:E34"/>
    <mergeCell ref="D35:E35"/>
    <mergeCell ref="D36:E36"/>
    <mergeCell ref="D37:E37"/>
    <mergeCell ref="D38:E38"/>
    <mergeCell ref="A39:E39"/>
    <mergeCell ref="A40:E40"/>
    <mergeCell ref="D41:E41"/>
    <mergeCell ref="D42:E42"/>
    <mergeCell ref="D43:E43"/>
    <mergeCell ref="D44:E44"/>
    <mergeCell ref="A57:E57"/>
    <mergeCell ref="D46:E46"/>
    <mergeCell ref="D47:E47"/>
    <mergeCell ref="D48:E48"/>
    <mergeCell ref="D49:E49"/>
    <mergeCell ref="D50:E50"/>
    <mergeCell ref="D51:E51"/>
    <mergeCell ref="D52:E52"/>
    <mergeCell ref="D53:E53"/>
    <mergeCell ref="D54:E54"/>
    <mergeCell ref="D55:E55"/>
    <mergeCell ref="D56:E56"/>
    <mergeCell ref="D64:E64"/>
    <mergeCell ref="D65:E65"/>
    <mergeCell ref="B66:E66"/>
    <mergeCell ref="A67:E67"/>
    <mergeCell ref="A68:A72"/>
    <mergeCell ref="B68:B72"/>
    <mergeCell ref="C68:E68"/>
    <mergeCell ref="C69:E69"/>
    <mergeCell ref="C70:E70"/>
    <mergeCell ref="C71:E71"/>
    <mergeCell ref="C72:E72"/>
    <mergeCell ref="A73:D73"/>
    <mergeCell ref="B74:C74"/>
    <mergeCell ref="D74:E74"/>
    <mergeCell ref="B75:C75"/>
    <mergeCell ref="D75:E75"/>
    <mergeCell ref="B76:C76"/>
    <mergeCell ref="D76:E76"/>
    <mergeCell ref="B77:C77"/>
    <mergeCell ref="D77:E77"/>
    <mergeCell ref="A78:E78"/>
  </mergeCells>
  <conditionalFormatting sqref="A73:A75">
    <cfRule type="containsText" dxfId="78" priority="6" stopIfTrue="1" operator="containsText" text="NO CUMPLE">
      <formula>NOT(ISERROR(SEARCH("NO CUMPLE",A73)))</formula>
    </cfRule>
  </conditionalFormatting>
  <conditionalFormatting sqref="A78:A81">
    <cfRule type="containsText" dxfId="77" priority="21" stopIfTrue="1" operator="containsText" text="NO CUMPLE">
      <formula>NOT(ISERROR(SEARCH("NO CUMPLE",A78)))</formula>
    </cfRule>
  </conditionalFormatting>
  <conditionalFormatting sqref="B13">
    <cfRule type="beginsWith" dxfId="76" priority="8" operator="beginsWith" text="SELE">
      <formula>LEFT(B13,LEN("SELE"))="SELE"</formula>
    </cfRule>
    <cfRule type="beginsWith" dxfId="75" priority="9" operator="beginsWith" text="SELE">
      <formula>LEFT(B13,LEN("SELE"))="SELE"</formula>
    </cfRule>
  </conditionalFormatting>
  <conditionalFormatting sqref="B27:B31">
    <cfRule type="beginsWith" dxfId="74" priority="5" operator="beginsWith" text="NO CUMPLE">
      <formula>LEFT(B27,LEN("NO CUMPLE"))="NO CUMPLE"</formula>
    </cfRule>
  </conditionalFormatting>
  <conditionalFormatting sqref="B33 B41:B44 B68:B72">
    <cfRule type="beginsWith" dxfId="73" priority="19" operator="beginsWith" text="NO CUMPLE">
      <formula>LEFT(B33,LEN("NO CUMPLE"))="NO CUMPLE"</formula>
    </cfRule>
  </conditionalFormatting>
  <conditionalFormatting sqref="B35:B38">
    <cfRule type="beginsWith" dxfId="72" priority="3" operator="beginsWith" text="NO CUMPLE">
      <formula>LEFT(B35,LEN("NO CUMPLE"))="NO CUMPLE"</formula>
    </cfRule>
  </conditionalFormatting>
  <conditionalFormatting sqref="B46:B56">
    <cfRule type="beginsWith" dxfId="71" priority="2" operator="beginsWith" text="NO CUMPLE">
      <formula>LEFT(B46,LEN("NO CUMPLE"))="NO CUMPLE"</formula>
    </cfRule>
  </conditionalFormatting>
  <conditionalFormatting sqref="B65:B66">
    <cfRule type="beginsWith" dxfId="70" priority="1" operator="beginsWith" text="NO CUMPLE">
      <formula>LEFT(B65,LEN("NO CUMPLE"))="NO CUMPLE"</formula>
    </cfRule>
  </conditionalFormatting>
  <conditionalFormatting sqref="B14:C14">
    <cfRule type="containsText" dxfId="69" priority="14" operator="containsText" text="SELECCIONE">
      <formula>NOT(ISERROR(SEARCH("SELECCIONE",B14)))</formula>
    </cfRule>
  </conditionalFormatting>
  <conditionalFormatting sqref="B79:E81">
    <cfRule type="containsText" dxfId="68" priority="20" stopIfTrue="1" operator="containsText" text="NO HABILITADO">
      <formula>NOT(ISERROR(SEARCH("NO HABILITADO",B79)))</formula>
    </cfRule>
  </conditionalFormatting>
  <conditionalFormatting sqref="C60">
    <cfRule type="expression" dxfId="67" priority="13">
      <formula>$C$63&gt;=$C$58</formula>
    </cfRule>
  </conditionalFormatting>
  <conditionalFormatting sqref="C60:C62">
    <cfRule type="expression" dxfId="66" priority="11">
      <formula>$C$63&lt;$C$58</formula>
    </cfRule>
  </conditionalFormatting>
  <conditionalFormatting sqref="C61:C62">
    <cfRule type="expression" dxfId="65" priority="12">
      <formula>$C$63&gt;=$C$58</formula>
    </cfRule>
  </conditionalFormatting>
  <conditionalFormatting sqref="E10">
    <cfRule type="containsText" dxfId="64" priority="17" operator="containsText" text="SELECCIONE">
      <formula>NOT(ISERROR(SEARCH("SELECCIONE",E10)))</formula>
    </cfRule>
  </conditionalFormatting>
  <conditionalFormatting sqref="E14">
    <cfRule type="containsText" dxfId="63" priority="7" operator="containsText" text="SELECCIONE">
      <formula>NOT(ISERROR(SEARCH("SELECCIONE",E14)))</formula>
    </cfRule>
  </conditionalFormatting>
  <conditionalFormatting sqref="E60:E63">
    <cfRule type="cellIs" dxfId="62" priority="15" operator="greaterThanOrEqual">
      <formula>$E$58</formula>
    </cfRule>
    <cfRule type="cellIs" dxfId="61" priority="16" operator="lessThan">
      <formula>$E$58</formula>
    </cfRule>
  </conditionalFormatting>
  <conditionalFormatting sqref="E73 D74:D75">
    <cfRule type="beginsWith" dxfId="60" priority="18" operator="beginsWith" text="HABILITADA">
      <formula>LEFT(D73,LEN("HABILITADA"))="HABILITADA"</formula>
    </cfRule>
  </conditionalFormatting>
  <conditionalFormatting sqref="E73">
    <cfRule type="containsText" dxfId="59" priority="10" operator="containsText" text="NO">
      <formula>NOT(ISERROR(SEARCH("NO",E73)))</formula>
    </cfRule>
  </conditionalFormatting>
  <dataValidations count="11">
    <dataValidation type="list" allowBlank="1" showInputMessage="1" showErrorMessage="1" sqref="B21:C21 E21" xr:uid="{D6227724-F14F-4076-97A2-C92F653023A4}">
      <formula1>"SI,NO"</formula1>
    </dataValidation>
    <dataValidation allowBlank="1" showInputMessage="1" showErrorMessage="1" prompt="INCLUYA AQUI EL VALOR DEL PTO DEL LOTE AL QUE SE PRESENTA O LA SUMATORIA DE LOS PTOS DE LOS LOTES A LOS QUE PRESENTA OGERTA. VER HOJA PRESUPUESTO" sqref="E23" xr:uid="{44816A42-EE6C-4182-8038-5F827F964E48}"/>
    <dataValidation allowBlank="1" showInputMessage="1" showErrorMessage="1" prompt="REVISE QUE HA LLENADO EL CAMPO B14" sqref="C58" xr:uid="{B0B6A6FD-38FC-4C1C-A38B-583A1C053F2C}"/>
    <dataValidation allowBlank="1" showInputMessage="1" showErrorMessage="1" promptTitle="NOTA" prompt="Ingrese NO APLICA SI NO HAY LOTES , EN CASO CONTRARIO INDIQUE LOS NÚMEROS DE LOS LOTES A LOS QUE PRESENTA OFERTA SEPARADOS CON COMA" sqref="B23" xr:uid="{E1C0381A-2AB7-4F03-B7C0-CDB039C4A4AF}"/>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062A1E0E-F62B-4C6E-9C57-8EF396386C30}">
      <formula1>#REF!</formula1>
    </dataValidation>
    <dataValidation type="list" allowBlank="1" showInputMessage="1" showErrorMessage="1" sqref="B68:B69 B33 B41:B44 B27:B31 B35:B38 B65 B46:B56" xr:uid="{335C5825-551A-4752-A1C7-BBD673DD3452}">
      <formula1>"CUMPLE, NO CUMPLE, NO APLICA"</formula1>
    </dataValidation>
    <dataValidation type="list" allowBlank="1" showInputMessage="1" showErrorMessage="1" sqref="E10" xr:uid="{709AF3E7-E954-4BA1-83BA-F5BECEE0BDDF}">
      <formula1>"SELECCIONE,PRELIMINAR, DEFINITIVO"</formula1>
    </dataValidation>
    <dataValidation type="list" allowBlank="1" showInputMessage="1" showErrorMessage="1" sqref="B12" xr:uid="{5B4FC31D-C396-48B3-AEAC-ACB8F37FD0B6}">
      <formula1>"LICITACIÓN PÚBLICA (OBRA), CONCURSO DE MÉRITOS ABIERTO (INTERVENTORÍA DE OBRA)"</formula1>
    </dataValidation>
    <dataValidation type="list" allowBlank="1" showInputMessage="1" showErrorMessage="1" sqref="B13 B14:C14" xr:uid="{F89EF89F-C283-4E54-9BD8-A063B97611B6}">
      <formula1>"SELECCIONE,SI,NO"</formula1>
    </dataValidation>
    <dataValidation type="list" allowBlank="1" showInputMessage="1" showErrorMessage="1" sqref="E16" xr:uid="{EA75BB08-2835-44A8-91D3-A5E035DF46EB}">
      <formula1>"NACIONAL, EXTRANJERO CON SUCURSAL, EXTRANJERO SIN SUCURSAL"</formula1>
    </dataValidation>
    <dataValidation allowBlank="1" showInputMessage="1" showErrorMessage="1" prompt="Especifique con detalle lo que se requiere que el proponente subsane" sqref="E27:E30 D41:E44 D33:E33 D35:E38 D27:D31 D46:E56" xr:uid="{1718862F-21ED-4E5F-ACFC-42D66573ED2D}"/>
  </dataValidations>
  <hyperlinks>
    <hyperlink ref="B66" r:id="rId1" xr:uid="{9136603F-01BC-49F3-9874-D7ECEAE1672D}"/>
  </hyperlinks>
  <printOptions horizontalCentered="1"/>
  <pageMargins left="0.70866141732283472" right="0.70866141732283472" top="0.74803149606299213" bottom="0.74803149606299213" header="0.31496062992125984" footer="0.31496062992125984"/>
  <pageSetup paperSize="9" scale="51" fitToHeight="0" orientation="portrait" r:id="rId2"/>
  <headerFooter>
    <oddHeader>&amp;Rpágina  &amp;P de &amp;N</oddHeader>
    <oddFooter>&amp;R&amp;P</oddFooter>
  </headerFooter>
  <rowBreaks count="1" manualBreakCount="1">
    <brk id="52" max="4"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r:uid="{010A2DD3-1F2E-4DEC-AEBD-831371D60FDF}">
          <x14:formula1>
            <xm:f>'hoja de datos'!$T$3:$T$6</xm:f>
          </x14:formula1>
          <xm:sqref>C13:E13</xm:sqref>
        </x14:dataValidation>
        <x14:dataValidation type="list" allowBlank="1" showInputMessage="1" showErrorMessage="1" xr:uid="{027738AA-DF0B-497F-BB26-E08565C81F61}">
          <x14:formula1>
            <xm:f>'hoja de datos'!$L$6:$L$6</xm:f>
          </x14:formula1>
          <xm:sqref>D76:E76</xm:sqref>
        </x14:dataValidation>
        <x14:dataValidation type="list" allowBlank="1" showInputMessage="1" showErrorMessage="1" xr:uid="{0729FB86-A013-4F13-AFFB-B9D39B720436}">
          <x14:formula1>
            <xm:f>'hoja de datos'!$L$2:$L$13</xm:f>
          </x14:formula1>
          <xm:sqref>A76:C76</xm:sqref>
        </x14:dataValidation>
        <x14:dataValidation type="list" allowBlank="1" showInputMessage="1" showErrorMessage="1" xr:uid="{0DA26A4F-8E91-4025-B2FE-06D6DEE4E700}">
          <x14:formula1>
            <xm:f>'hoja de datos'!$F$2:$F$29</xm:f>
          </x14:formula1>
          <xm:sqref>C69:E72</xm:sqref>
        </x14:dataValidation>
        <x14:dataValidation type="list" allowBlank="1" showInputMessage="1" showErrorMessage="1" xr:uid="{B2475984-B368-4FBB-AB4F-10832918A3A3}">
          <x14:formula1>
            <xm:f>'Hoja de Registro'!$A$8:$A$71</xm:f>
          </x14:formula1>
          <xm:sqref>C15</xm:sqref>
        </x14:dataValidation>
        <x14:dataValidation type="list" allowBlank="1" showInputMessage="1" showErrorMessage="1" xr:uid="{82376C7B-EAE3-4AA2-B74E-3BECF46AB1C5}">
          <x14:formula1>
            <xm:f>'hoja de datos'!$O$2:$O$5</xm:f>
          </x14:formula1>
          <xm:sqref>C17 C19</xm:sqref>
        </x14:dataValidation>
        <x14:dataValidation type="list" allowBlank="1" showInputMessage="1" showErrorMessage="1" xr:uid="{7E151A46-6DB3-4836-AB9B-C5F6BCB57148}">
          <x14:formula1>
            <xm:f>'hoja de datos'!$H$2:$H$28</xm:f>
          </x14:formula1>
          <xm:sqref>A60:A63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5C7EF-1CB2-41B9-92A9-7BBAFCD04488}">
  <sheetPr>
    <tabColor rgb="FF7030A0"/>
    <pageSetUpPr fitToPage="1"/>
  </sheetPr>
  <dimension ref="A1:Q118"/>
  <sheetViews>
    <sheetView view="pageBreakPreview" topLeftCell="A99" zoomScale="115" zoomScaleNormal="100" zoomScaleSheetLayoutView="115" workbookViewId="0">
      <selection activeCell="C108" sqref="C108:D108"/>
    </sheetView>
  </sheetViews>
  <sheetFormatPr baseColWidth="10" defaultColWidth="11.44140625" defaultRowHeight="13.2" outlineLevelRow="1" x14ac:dyDescent="0.25"/>
  <cols>
    <col min="1" max="1" width="7.44140625" customWidth="1"/>
    <col min="2" max="2" width="50.88671875" customWidth="1"/>
    <col min="3" max="3" width="34.88671875" customWidth="1"/>
    <col min="4" max="4" width="23.88671875" customWidth="1"/>
    <col min="5" max="5" width="26.6640625" style="18" customWidth="1"/>
    <col min="6" max="6" width="33.44140625" style="18" customWidth="1"/>
    <col min="7" max="7" width="22.109375" customWidth="1"/>
    <col min="8" max="8" width="15.109375" customWidth="1"/>
    <col min="9" max="12" width="11.44140625" customWidth="1"/>
    <col min="13" max="13" width="23.33203125" customWidth="1"/>
    <col min="14" max="14" width="26.109375" customWidth="1"/>
    <col min="15" max="15" width="4.44140625" customWidth="1"/>
    <col min="16" max="16" width="11.44140625" customWidth="1"/>
    <col min="17" max="17" width="18.6640625" customWidth="1"/>
    <col min="18" max="26" width="11.44140625" customWidth="1"/>
    <col min="27" max="255" width="9.109375" customWidth="1"/>
    <col min="256" max="256" width="58.109375" customWidth="1"/>
    <col min="257" max="257" width="20.33203125" customWidth="1"/>
    <col min="258" max="258" width="15.109375" customWidth="1"/>
    <col min="259" max="259" width="13.44140625" customWidth="1"/>
    <col min="260" max="260" width="39" customWidth="1"/>
    <col min="261" max="271" width="0" hidden="1" customWidth="1"/>
    <col min="273" max="273" width="18.6640625" customWidth="1"/>
    <col min="283" max="511" width="9.109375" customWidth="1"/>
    <col min="512" max="512" width="58.109375" customWidth="1"/>
    <col min="513" max="513" width="20.33203125" customWidth="1"/>
    <col min="514" max="514" width="15.109375" customWidth="1"/>
    <col min="515" max="515" width="13.44140625" customWidth="1"/>
    <col min="516" max="516" width="39" customWidth="1"/>
    <col min="517" max="527" width="0" hidden="1" customWidth="1"/>
    <col min="529" max="529" width="18.6640625" customWidth="1"/>
    <col min="539" max="767" width="9.109375" customWidth="1"/>
    <col min="768" max="768" width="58.109375" customWidth="1"/>
    <col min="769" max="769" width="20.33203125" customWidth="1"/>
    <col min="770" max="770" width="15.109375" customWidth="1"/>
    <col min="771" max="771" width="13.44140625" customWidth="1"/>
    <col min="772" max="772" width="39" customWidth="1"/>
    <col min="773" max="783" width="0" hidden="1" customWidth="1"/>
    <col min="785" max="785" width="18.6640625" customWidth="1"/>
    <col min="795" max="1023" width="9.109375" customWidth="1"/>
    <col min="1024" max="1024" width="58.109375" customWidth="1"/>
    <col min="1025" max="1025" width="20.33203125" customWidth="1"/>
    <col min="1026" max="1026" width="15.109375" customWidth="1"/>
    <col min="1027" max="1027" width="13.44140625" customWidth="1"/>
    <col min="1028" max="1028" width="39" customWidth="1"/>
    <col min="1029" max="1039" width="0" hidden="1" customWidth="1"/>
    <col min="1041" max="1041" width="18.6640625" customWidth="1"/>
    <col min="1051" max="1279" width="9.109375" customWidth="1"/>
    <col min="1280" max="1280" width="58.109375" customWidth="1"/>
    <col min="1281" max="1281" width="20.33203125" customWidth="1"/>
    <col min="1282" max="1282" width="15.109375" customWidth="1"/>
    <col min="1283" max="1283" width="13.44140625" customWidth="1"/>
    <col min="1284" max="1284" width="39" customWidth="1"/>
    <col min="1285" max="1295" width="0" hidden="1" customWidth="1"/>
    <col min="1297" max="1297" width="18.6640625" customWidth="1"/>
    <col min="1307" max="1535" width="9.109375" customWidth="1"/>
    <col min="1536" max="1536" width="58.109375" customWidth="1"/>
    <col min="1537" max="1537" width="20.33203125" customWidth="1"/>
    <col min="1538" max="1538" width="15.109375" customWidth="1"/>
    <col min="1539" max="1539" width="13.44140625" customWidth="1"/>
    <col min="1540" max="1540" width="39" customWidth="1"/>
    <col min="1541" max="1551" width="0" hidden="1" customWidth="1"/>
    <col min="1553" max="1553" width="18.6640625" customWidth="1"/>
    <col min="1563" max="1791" width="9.109375" customWidth="1"/>
    <col min="1792" max="1792" width="58.109375" customWidth="1"/>
    <col min="1793" max="1793" width="20.33203125" customWidth="1"/>
    <col min="1794" max="1794" width="15.109375" customWidth="1"/>
    <col min="1795" max="1795" width="13.44140625" customWidth="1"/>
    <col min="1796" max="1796" width="39" customWidth="1"/>
    <col min="1797" max="1807" width="0" hidden="1" customWidth="1"/>
    <col min="1809" max="1809" width="18.6640625" customWidth="1"/>
    <col min="1819" max="2047" width="9.109375" customWidth="1"/>
    <col min="2048" max="2048" width="58.109375" customWidth="1"/>
    <col min="2049" max="2049" width="20.33203125" customWidth="1"/>
    <col min="2050" max="2050" width="15.109375" customWidth="1"/>
    <col min="2051" max="2051" width="13.44140625" customWidth="1"/>
    <col min="2052" max="2052" width="39" customWidth="1"/>
    <col min="2053" max="2063" width="0" hidden="1" customWidth="1"/>
    <col min="2065" max="2065" width="18.6640625" customWidth="1"/>
    <col min="2075" max="2303" width="9.109375" customWidth="1"/>
    <col min="2304" max="2304" width="58.109375" customWidth="1"/>
    <col min="2305" max="2305" width="20.33203125" customWidth="1"/>
    <col min="2306" max="2306" width="15.109375" customWidth="1"/>
    <col min="2307" max="2307" width="13.44140625" customWidth="1"/>
    <col min="2308" max="2308" width="39" customWidth="1"/>
    <col min="2309" max="2319" width="0" hidden="1" customWidth="1"/>
    <col min="2321" max="2321" width="18.6640625" customWidth="1"/>
    <col min="2331" max="2559" width="9.109375" customWidth="1"/>
    <col min="2560" max="2560" width="58.109375" customWidth="1"/>
    <col min="2561" max="2561" width="20.33203125" customWidth="1"/>
    <col min="2562" max="2562" width="15.109375" customWidth="1"/>
    <col min="2563" max="2563" width="13.44140625" customWidth="1"/>
    <col min="2564" max="2564" width="39" customWidth="1"/>
    <col min="2565" max="2575" width="0" hidden="1" customWidth="1"/>
    <col min="2577" max="2577" width="18.6640625" customWidth="1"/>
    <col min="2587" max="2815" width="9.109375" customWidth="1"/>
    <col min="2816" max="2816" width="58.109375" customWidth="1"/>
    <col min="2817" max="2817" width="20.33203125" customWidth="1"/>
    <col min="2818" max="2818" width="15.109375" customWidth="1"/>
    <col min="2819" max="2819" width="13.44140625" customWidth="1"/>
    <col min="2820" max="2820" width="39" customWidth="1"/>
    <col min="2821" max="2831" width="0" hidden="1" customWidth="1"/>
    <col min="2833" max="2833" width="18.6640625" customWidth="1"/>
    <col min="2843" max="3071" width="9.109375" customWidth="1"/>
    <col min="3072" max="3072" width="58.109375" customWidth="1"/>
    <col min="3073" max="3073" width="20.33203125" customWidth="1"/>
    <col min="3074" max="3074" width="15.109375" customWidth="1"/>
    <col min="3075" max="3075" width="13.44140625" customWidth="1"/>
    <col min="3076" max="3076" width="39" customWidth="1"/>
    <col min="3077" max="3087" width="0" hidden="1" customWidth="1"/>
    <col min="3089" max="3089" width="18.6640625" customWidth="1"/>
    <col min="3099" max="3327" width="9.109375" customWidth="1"/>
    <col min="3328" max="3328" width="58.109375" customWidth="1"/>
    <col min="3329" max="3329" width="20.33203125" customWidth="1"/>
    <col min="3330" max="3330" width="15.109375" customWidth="1"/>
    <col min="3331" max="3331" width="13.44140625" customWidth="1"/>
    <col min="3332" max="3332" width="39" customWidth="1"/>
    <col min="3333" max="3343" width="0" hidden="1" customWidth="1"/>
    <col min="3345" max="3345" width="18.6640625" customWidth="1"/>
    <col min="3355" max="3583" width="9.109375" customWidth="1"/>
    <col min="3584" max="3584" width="58.109375" customWidth="1"/>
    <col min="3585" max="3585" width="20.33203125" customWidth="1"/>
    <col min="3586" max="3586" width="15.109375" customWidth="1"/>
    <col min="3587" max="3587" width="13.44140625" customWidth="1"/>
    <col min="3588" max="3588" width="39" customWidth="1"/>
    <col min="3589" max="3599" width="0" hidden="1" customWidth="1"/>
    <col min="3601" max="3601" width="18.6640625" customWidth="1"/>
    <col min="3611" max="3839" width="9.109375" customWidth="1"/>
    <col min="3840" max="3840" width="58.109375" customWidth="1"/>
    <col min="3841" max="3841" width="20.33203125" customWidth="1"/>
    <col min="3842" max="3842" width="15.109375" customWidth="1"/>
    <col min="3843" max="3843" width="13.44140625" customWidth="1"/>
    <col min="3844" max="3844" width="39" customWidth="1"/>
    <col min="3845" max="3855" width="0" hidden="1" customWidth="1"/>
    <col min="3857" max="3857" width="18.6640625" customWidth="1"/>
    <col min="3867" max="4095" width="9.109375" customWidth="1"/>
    <col min="4096" max="4096" width="58.109375" customWidth="1"/>
    <col min="4097" max="4097" width="20.33203125" customWidth="1"/>
    <col min="4098" max="4098" width="15.109375" customWidth="1"/>
    <col min="4099" max="4099" width="13.44140625" customWidth="1"/>
    <col min="4100" max="4100" width="39" customWidth="1"/>
    <col min="4101" max="4111" width="0" hidden="1" customWidth="1"/>
    <col min="4113" max="4113" width="18.6640625" customWidth="1"/>
    <col min="4123" max="4351" width="9.109375" customWidth="1"/>
    <col min="4352" max="4352" width="58.109375" customWidth="1"/>
    <col min="4353" max="4353" width="20.33203125" customWidth="1"/>
    <col min="4354" max="4354" width="15.109375" customWidth="1"/>
    <col min="4355" max="4355" width="13.44140625" customWidth="1"/>
    <col min="4356" max="4356" width="39" customWidth="1"/>
    <col min="4357" max="4367" width="0" hidden="1" customWidth="1"/>
    <col min="4369" max="4369" width="18.6640625" customWidth="1"/>
    <col min="4379" max="4607" width="9.109375" customWidth="1"/>
    <col min="4608" max="4608" width="58.109375" customWidth="1"/>
    <col min="4609" max="4609" width="20.33203125" customWidth="1"/>
    <col min="4610" max="4610" width="15.109375" customWidth="1"/>
    <col min="4611" max="4611" width="13.44140625" customWidth="1"/>
    <col min="4612" max="4612" width="39" customWidth="1"/>
    <col min="4613" max="4623" width="0" hidden="1" customWidth="1"/>
    <col min="4625" max="4625" width="18.6640625" customWidth="1"/>
    <col min="4635" max="4863" width="9.109375" customWidth="1"/>
    <col min="4864" max="4864" width="58.109375" customWidth="1"/>
    <col min="4865" max="4865" width="20.33203125" customWidth="1"/>
    <col min="4866" max="4866" width="15.109375" customWidth="1"/>
    <col min="4867" max="4867" width="13.44140625" customWidth="1"/>
    <col min="4868" max="4868" width="39" customWidth="1"/>
    <col min="4869" max="4879" width="0" hidden="1" customWidth="1"/>
    <col min="4881" max="4881" width="18.6640625" customWidth="1"/>
    <col min="4891" max="5119" width="9.109375" customWidth="1"/>
    <col min="5120" max="5120" width="58.109375" customWidth="1"/>
    <col min="5121" max="5121" width="20.33203125" customWidth="1"/>
    <col min="5122" max="5122" width="15.109375" customWidth="1"/>
    <col min="5123" max="5123" width="13.44140625" customWidth="1"/>
    <col min="5124" max="5124" width="39" customWidth="1"/>
    <col min="5125" max="5135" width="0" hidden="1" customWidth="1"/>
    <col min="5137" max="5137" width="18.6640625" customWidth="1"/>
    <col min="5147" max="5375" width="9.109375" customWidth="1"/>
    <col min="5376" max="5376" width="58.109375" customWidth="1"/>
    <col min="5377" max="5377" width="20.33203125" customWidth="1"/>
    <col min="5378" max="5378" width="15.109375" customWidth="1"/>
    <col min="5379" max="5379" width="13.44140625" customWidth="1"/>
    <col min="5380" max="5380" width="39" customWidth="1"/>
    <col min="5381" max="5391" width="0" hidden="1" customWidth="1"/>
    <col min="5393" max="5393" width="18.6640625" customWidth="1"/>
    <col min="5403" max="5631" width="9.109375" customWidth="1"/>
    <col min="5632" max="5632" width="58.109375" customWidth="1"/>
    <col min="5633" max="5633" width="20.33203125" customWidth="1"/>
    <col min="5634" max="5634" width="15.109375" customWidth="1"/>
    <col min="5635" max="5635" width="13.44140625" customWidth="1"/>
    <col min="5636" max="5636" width="39" customWidth="1"/>
    <col min="5637" max="5647" width="0" hidden="1" customWidth="1"/>
    <col min="5649" max="5649" width="18.6640625" customWidth="1"/>
    <col min="5659" max="5887" width="9.109375" customWidth="1"/>
    <col min="5888" max="5888" width="58.109375" customWidth="1"/>
    <col min="5889" max="5889" width="20.33203125" customWidth="1"/>
    <col min="5890" max="5890" width="15.109375" customWidth="1"/>
    <col min="5891" max="5891" width="13.44140625" customWidth="1"/>
    <col min="5892" max="5892" width="39" customWidth="1"/>
    <col min="5893" max="5903" width="0" hidden="1" customWidth="1"/>
    <col min="5905" max="5905" width="18.6640625" customWidth="1"/>
    <col min="5915" max="6143" width="9.109375" customWidth="1"/>
    <col min="6144" max="6144" width="58.109375" customWidth="1"/>
    <col min="6145" max="6145" width="20.33203125" customWidth="1"/>
    <col min="6146" max="6146" width="15.109375" customWidth="1"/>
    <col min="6147" max="6147" width="13.44140625" customWidth="1"/>
    <col min="6148" max="6148" width="39" customWidth="1"/>
    <col min="6149" max="6159" width="0" hidden="1" customWidth="1"/>
    <col min="6161" max="6161" width="18.6640625" customWidth="1"/>
    <col min="6171" max="6399" width="9.109375" customWidth="1"/>
    <col min="6400" max="6400" width="58.109375" customWidth="1"/>
    <col min="6401" max="6401" width="20.33203125" customWidth="1"/>
    <col min="6402" max="6402" width="15.109375" customWidth="1"/>
    <col min="6403" max="6403" width="13.44140625" customWidth="1"/>
    <col min="6404" max="6404" width="39" customWidth="1"/>
    <col min="6405" max="6415" width="0" hidden="1" customWidth="1"/>
    <col min="6417" max="6417" width="18.6640625" customWidth="1"/>
    <col min="6427" max="6655" width="9.109375" customWidth="1"/>
    <col min="6656" max="6656" width="58.109375" customWidth="1"/>
    <col min="6657" max="6657" width="20.33203125" customWidth="1"/>
    <col min="6658" max="6658" width="15.109375" customWidth="1"/>
    <col min="6659" max="6659" width="13.44140625" customWidth="1"/>
    <col min="6660" max="6660" width="39" customWidth="1"/>
    <col min="6661" max="6671" width="0" hidden="1" customWidth="1"/>
    <col min="6673" max="6673" width="18.6640625" customWidth="1"/>
    <col min="6683" max="6911" width="9.109375" customWidth="1"/>
    <col min="6912" max="6912" width="58.109375" customWidth="1"/>
    <col min="6913" max="6913" width="20.33203125" customWidth="1"/>
    <col min="6914" max="6914" width="15.109375" customWidth="1"/>
    <col min="6915" max="6915" width="13.44140625" customWidth="1"/>
    <col min="6916" max="6916" width="39" customWidth="1"/>
    <col min="6917" max="6927" width="0" hidden="1" customWidth="1"/>
    <col min="6929" max="6929" width="18.6640625" customWidth="1"/>
    <col min="6939" max="7167" width="9.109375" customWidth="1"/>
    <col min="7168" max="7168" width="58.109375" customWidth="1"/>
    <col min="7169" max="7169" width="20.33203125" customWidth="1"/>
    <col min="7170" max="7170" width="15.109375" customWidth="1"/>
    <col min="7171" max="7171" width="13.44140625" customWidth="1"/>
    <col min="7172" max="7172" width="39" customWidth="1"/>
    <col min="7173" max="7183" width="0" hidden="1" customWidth="1"/>
    <col min="7185" max="7185" width="18.6640625" customWidth="1"/>
    <col min="7195" max="7423" width="9.109375" customWidth="1"/>
    <col min="7424" max="7424" width="58.109375" customWidth="1"/>
    <col min="7425" max="7425" width="20.33203125" customWidth="1"/>
    <col min="7426" max="7426" width="15.109375" customWidth="1"/>
    <col min="7427" max="7427" width="13.44140625" customWidth="1"/>
    <col min="7428" max="7428" width="39" customWidth="1"/>
    <col min="7429" max="7439" width="0" hidden="1" customWidth="1"/>
    <col min="7441" max="7441" width="18.6640625" customWidth="1"/>
    <col min="7451" max="7679" width="9.109375" customWidth="1"/>
    <col min="7680" max="7680" width="58.109375" customWidth="1"/>
    <col min="7681" max="7681" width="20.33203125" customWidth="1"/>
    <col min="7682" max="7682" width="15.109375" customWidth="1"/>
    <col min="7683" max="7683" width="13.44140625" customWidth="1"/>
    <col min="7684" max="7684" width="39" customWidth="1"/>
    <col min="7685" max="7695" width="0" hidden="1" customWidth="1"/>
    <col min="7697" max="7697" width="18.6640625" customWidth="1"/>
    <col min="7707" max="7935" width="9.109375" customWidth="1"/>
    <col min="7936" max="7936" width="58.109375" customWidth="1"/>
    <col min="7937" max="7937" width="20.33203125" customWidth="1"/>
    <col min="7938" max="7938" width="15.109375" customWidth="1"/>
    <col min="7939" max="7939" width="13.44140625" customWidth="1"/>
    <col min="7940" max="7940" width="39" customWidth="1"/>
    <col min="7941" max="7951" width="0" hidden="1" customWidth="1"/>
    <col min="7953" max="7953" width="18.6640625" customWidth="1"/>
    <col min="7963" max="8191" width="9.109375" customWidth="1"/>
    <col min="8192" max="8192" width="58.109375" customWidth="1"/>
    <col min="8193" max="8193" width="20.33203125" customWidth="1"/>
    <col min="8194" max="8194" width="15.109375" customWidth="1"/>
    <col min="8195" max="8195" width="13.44140625" customWidth="1"/>
    <col min="8196" max="8196" width="39" customWidth="1"/>
    <col min="8197" max="8207" width="0" hidden="1" customWidth="1"/>
    <col min="8209" max="8209" width="18.6640625" customWidth="1"/>
    <col min="8219" max="8447" width="9.109375" customWidth="1"/>
    <col min="8448" max="8448" width="58.109375" customWidth="1"/>
    <col min="8449" max="8449" width="20.33203125" customWidth="1"/>
    <col min="8450" max="8450" width="15.109375" customWidth="1"/>
    <col min="8451" max="8451" width="13.44140625" customWidth="1"/>
    <col min="8452" max="8452" width="39" customWidth="1"/>
    <col min="8453" max="8463" width="0" hidden="1" customWidth="1"/>
    <col min="8465" max="8465" width="18.6640625" customWidth="1"/>
    <col min="8475" max="8703" width="9.109375" customWidth="1"/>
    <col min="8704" max="8704" width="58.109375" customWidth="1"/>
    <col min="8705" max="8705" width="20.33203125" customWidth="1"/>
    <col min="8706" max="8706" width="15.109375" customWidth="1"/>
    <col min="8707" max="8707" width="13.44140625" customWidth="1"/>
    <col min="8708" max="8708" width="39" customWidth="1"/>
    <col min="8709" max="8719" width="0" hidden="1" customWidth="1"/>
    <col min="8721" max="8721" width="18.6640625" customWidth="1"/>
    <col min="8731" max="8959" width="9.109375" customWidth="1"/>
    <col min="8960" max="8960" width="58.109375" customWidth="1"/>
    <col min="8961" max="8961" width="20.33203125" customWidth="1"/>
    <col min="8962" max="8962" width="15.109375" customWidth="1"/>
    <col min="8963" max="8963" width="13.44140625" customWidth="1"/>
    <col min="8964" max="8964" width="39" customWidth="1"/>
    <col min="8965" max="8975" width="0" hidden="1" customWidth="1"/>
    <col min="8977" max="8977" width="18.6640625" customWidth="1"/>
    <col min="8987" max="9215" width="9.109375" customWidth="1"/>
    <col min="9216" max="9216" width="58.109375" customWidth="1"/>
    <col min="9217" max="9217" width="20.33203125" customWidth="1"/>
    <col min="9218" max="9218" width="15.109375" customWidth="1"/>
    <col min="9219" max="9219" width="13.44140625" customWidth="1"/>
    <col min="9220" max="9220" width="39" customWidth="1"/>
    <col min="9221" max="9231" width="0" hidden="1" customWidth="1"/>
    <col min="9233" max="9233" width="18.6640625" customWidth="1"/>
    <col min="9243" max="9471" width="9.109375" customWidth="1"/>
    <col min="9472" max="9472" width="58.109375" customWidth="1"/>
    <col min="9473" max="9473" width="20.33203125" customWidth="1"/>
    <col min="9474" max="9474" width="15.109375" customWidth="1"/>
    <col min="9475" max="9475" width="13.44140625" customWidth="1"/>
    <col min="9476" max="9476" width="39" customWidth="1"/>
    <col min="9477" max="9487" width="0" hidden="1" customWidth="1"/>
    <col min="9489" max="9489" width="18.6640625" customWidth="1"/>
    <col min="9499" max="9727" width="9.109375" customWidth="1"/>
    <col min="9728" max="9728" width="58.109375" customWidth="1"/>
    <col min="9729" max="9729" width="20.33203125" customWidth="1"/>
    <col min="9730" max="9730" width="15.109375" customWidth="1"/>
    <col min="9731" max="9731" width="13.44140625" customWidth="1"/>
    <col min="9732" max="9732" width="39" customWidth="1"/>
    <col min="9733" max="9743" width="0" hidden="1" customWidth="1"/>
    <col min="9745" max="9745" width="18.6640625" customWidth="1"/>
    <col min="9755" max="9983" width="9.109375" customWidth="1"/>
    <col min="9984" max="9984" width="58.109375" customWidth="1"/>
    <col min="9985" max="9985" width="20.33203125" customWidth="1"/>
    <col min="9986" max="9986" width="15.109375" customWidth="1"/>
    <col min="9987" max="9987" width="13.44140625" customWidth="1"/>
    <col min="9988" max="9988" width="39" customWidth="1"/>
    <col min="9989" max="9999" width="0" hidden="1" customWidth="1"/>
    <col min="10001" max="10001" width="18.6640625" customWidth="1"/>
    <col min="10011" max="10239" width="9.109375" customWidth="1"/>
    <col min="10240" max="10240" width="58.109375" customWidth="1"/>
    <col min="10241" max="10241" width="20.33203125" customWidth="1"/>
    <col min="10242" max="10242" width="15.109375" customWidth="1"/>
    <col min="10243" max="10243" width="13.44140625" customWidth="1"/>
    <col min="10244" max="10244" width="39" customWidth="1"/>
    <col min="10245" max="10255" width="0" hidden="1" customWidth="1"/>
    <col min="10257" max="10257" width="18.6640625" customWidth="1"/>
    <col min="10267" max="10495" width="9.109375" customWidth="1"/>
    <col min="10496" max="10496" width="58.109375" customWidth="1"/>
    <col min="10497" max="10497" width="20.33203125" customWidth="1"/>
    <col min="10498" max="10498" width="15.109375" customWidth="1"/>
    <col min="10499" max="10499" width="13.44140625" customWidth="1"/>
    <col min="10500" max="10500" width="39" customWidth="1"/>
    <col min="10501" max="10511" width="0" hidden="1" customWidth="1"/>
    <col min="10513" max="10513" width="18.6640625" customWidth="1"/>
    <col min="10523" max="10751" width="9.109375" customWidth="1"/>
    <col min="10752" max="10752" width="58.109375" customWidth="1"/>
    <col min="10753" max="10753" width="20.33203125" customWidth="1"/>
    <col min="10754" max="10754" width="15.109375" customWidth="1"/>
    <col min="10755" max="10755" width="13.44140625" customWidth="1"/>
    <col min="10756" max="10756" width="39" customWidth="1"/>
    <col min="10757" max="10767" width="0" hidden="1" customWidth="1"/>
    <col min="10769" max="10769" width="18.6640625" customWidth="1"/>
    <col min="10779" max="11007" width="9.109375" customWidth="1"/>
    <col min="11008" max="11008" width="58.109375" customWidth="1"/>
    <col min="11009" max="11009" width="20.33203125" customWidth="1"/>
    <col min="11010" max="11010" width="15.109375" customWidth="1"/>
    <col min="11011" max="11011" width="13.44140625" customWidth="1"/>
    <col min="11012" max="11012" width="39" customWidth="1"/>
    <col min="11013" max="11023" width="0" hidden="1" customWidth="1"/>
    <col min="11025" max="11025" width="18.6640625" customWidth="1"/>
    <col min="11035" max="11263" width="9.109375" customWidth="1"/>
    <col min="11264" max="11264" width="58.109375" customWidth="1"/>
    <col min="11265" max="11265" width="20.33203125" customWidth="1"/>
    <col min="11266" max="11266" width="15.109375" customWidth="1"/>
    <col min="11267" max="11267" width="13.44140625" customWidth="1"/>
    <col min="11268" max="11268" width="39" customWidth="1"/>
    <col min="11269" max="11279" width="0" hidden="1" customWidth="1"/>
    <col min="11281" max="11281" width="18.6640625" customWidth="1"/>
    <col min="11291" max="11519" width="9.109375" customWidth="1"/>
    <col min="11520" max="11520" width="58.109375" customWidth="1"/>
    <col min="11521" max="11521" width="20.33203125" customWidth="1"/>
    <col min="11522" max="11522" width="15.109375" customWidth="1"/>
    <col min="11523" max="11523" width="13.44140625" customWidth="1"/>
    <col min="11524" max="11524" width="39" customWidth="1"/>
    <col min="11525" max="11535" width="0" hidden="1" customWidth="1"/>
    <col min="11537" max="11537" width="18.6640625" customWidth="1"/>
    <col min="11547" max="11775" width="9.109375" customWidth="1"/>
    <col min="11776" max="11776" width="58.109375" customWidth="1"/>
    <col min="11777" max="11777" width="20.33203125" customWidth="1"/>
    <col min="11778" max="11778" width="15.109375" customWidth="1"/>
    <col min="11779" max="11779" width="13.44140625" customWidth="1"/>
    <col min="11780" max="11780" width="39" customWidth="1"/>
    <col min="11781" max="11791" width="0" hidden="1" customWidth="1"/>
    <col min="11793" max="11793" width="18.6640625" customWidth="1"/>
    <col min="11803" max="12031" width="9.109375" customWidth="1"/>
    <col min="12032" max="12032" width="58.109375" customWidth="1"/>
    <col min="12033" max="12033" width="20.33203125" customWidth="1"/>
    <col min="12034" max="12034" width="15.109375" customWidth="1"/>
    <col min="12035" max="12035" width="13.44140625" customWidth="1"/>
    <col min="12036" max="12036" width="39" customWidth="1"/>
    <col min="12037" max="12047" width="0" hidden="1" customWidth="1"/>
    <col min="12049" max="12049" width="18.6640625" customWidth="1"/>
    <col min="12059" max="12287" width="9.109375" customWidth="1"/>
    <col min="12288" max="12288" width="58.109375" customWidth="1"/>
    <col min="12289" max="12289" width="20.33203125" customWidth="1"/>
    <col min="12290" max="12290" width="15.109375" customWidth="1"/>
    <col min="12291" max="12291" width="13.44140625" customWidth="1"/>
    <col min="12292" max="12292" width="39" customWidth="1"/>
    <col min="12293" max="12303" width="0" hidden="1" customWidth="1"/>
    <col min="12305" max="12305" width="18.6640625" customWidth="1"/>
    <col min="12315" max="12543" width="9.109375" customWidth="1"/>
    <col min="12544" max="12544" width="58.109375" customWidth="1"/>
    <col min="12545" max="12545" width="20.33203125" customWidth="1"/>
    <col min="12546" max="12546" width="15.109375" customWidth="1"/>
    <col min="12547" max="12547" width="13.44140625" customWidth="1"/>
    <col min="12548" max="12548" width="39" customWidth="1"/>
    <col min="12549" max="12559" width="0" hidden="1" customWidth="1"/>
    <col min="12561" max="12561" width="18.6640625" customWidth="1"/>
    <col min="12571" max="12799" width="9.109375" customWidth="1"/>
    <col min="12800" max="12800" width="58.109375" customWidth="1"/>
    <col min="12801" max="12801" width="20.33203125" customWidth="1"/>
    <col min="12802" max="12802" width="15.109375" customWidth="1"/>
    <col min="12803" max="12803" width="13.44140625" customWidth="1"/>
    <col min="12804" max="12804" width="39" customWidth="1"/>
    <col min="12805" max="12815" width="0" hidden="1" customWidth="1"/>
    <col min="12817" max="12817" width="18.6640625" customWidth="1"/>
    <col min="12827" max="13055" width="9.109375" customWidth="1"/>
    <col min="13056" max="13056" width="58.109375" customWidth="1"/>
    <col min="13057" max="13057" width="20.33203125" customWidth="1"/>
    <col min="13058" max="13058" width="15.109375" customWidth="1"/>
    <col min="13059" max="13059" width="13.44140625" customWidth="1"/>
    <col min="13060" max="13060" width="39" customWidth="1"/>
    <col min="13061" max="13071" width="0" hidden="1" customWidth="1"/>
    <col min="13073" max="13073" width="18.6640625" customWidth="1"/>
    <col min="13083" max="13311" width="9.109375" customWidth="1"/>
    <col min="13312" max="13312" width="58.109375" customWidth="1"/>
    <col min="13313" max="13313" width="20.33203125" customWidth="1"/>
    <col min="13314" max="13314" width="15.109375" customWidth="1"/>
    <col min="13315" max="13315" width="13.44140625" customWidth="1"/>
    <col min="13316" max="13316" width="39" customWidth="1"/>
    <col min="13317" max="13327" width="0" hidden="1" customWidth="1"/>
    <col min="13329" max="13329" width="18.6640625" customWidth="1"/>
    <col min="13339" max="13567" width="9.109375" customWidth="1"/>
    <col min="13568" max="13568" width="58.109375" customWidth="1"/>
    <col min="13569" max="13569" width="20.33203125" customWidth="1"/>
    <col min="13570" max="13570" width="15.109375" customWidth="1"/>
    <col min="13571" max="13571" width="13.44140625" customWidth="1"/>
    <col min="13572" max="13572" width="39" customWidth="1"/>
    <col min="13573" max="13583" width="0" hidden="1" customWidth="1"/>
    <col min="13585" max="13585" width="18.6640625" customWidth="1"/>
    <col min="13595" max="13823" width="9.109375" customWidth="1"/>
    <col min="13824" max="13824" width="58.109375" customWidth="1"/>
    <col min="13825" max="13825" width="20.33203125" customWidth="1"/>
    <col min="13826" max="13826" width="15.109375" customWidth="1"/>
    <col min="13827" max="13827" width="13.44140625" customWidth="1"/>
    <col min="13828" max="13828" width="39" customWidth="1"/>
    <col min="13829" max="13839" width="0" hidden="1" customWidth="1"/>
    <col min="13841" max="13841" width="18.6640625" customWidth="1"/>
    <col min="13851" max="14079" width="9.109375" customWidth="1"/>
    <col min="14080" max="14080" width="58.109375" customWidth="1"/>
    <col min="14081" max="14081" width="20.33203125" customWidth="1"/>
    <col min="14082" max="14082" width="15.109375" customWidth="1"/>
    <col min="14083" max="14083" width="13.44140625" customWidth="1"/>
    <col min="14084" max="14084" width="39" customWidth="1"/>
    <col min="14085" max="14095" width="0" hidden="1" customWidth="1"/>
    <col min="14097" max="14097" width="18.6640625" customWidth="1"/>
    <col min="14107" max="14335" width="9.109375" customWidth="1"/>
    <col min="14336" max="14336" width="58.109375" customWidth="1"/>
    <col min="14337" max="14337" width="20.33203125" customWidth="1"/>
    <col min="14338" max="14338" width="15.109375" customWidth="1"/>
    <col min="14339" max="14339" width="13.44140625" customWidth="1"/>
    <col min="14340" max="14340" width="39" customWidth="1"/>
    <col min="14341" max="14351" width="0" hidden="1" customWidth="1"/>
    <col min="14353" max="14353" width="18.6640625" customWidth="1"/>
    <col min="14363" max="14591" width="9.109375" customWidth="1"/>
    <col min="14592" max="14592" width="58.109375" customWidth="1"/>
    <col min="14593" max="14593" width="20.33203125" customWidth="1"/>
    <col min="14594" max="14594" width="15.109375" customWidth="1"/>
    <col min="14595" max="14595" width="13.44140625" customWidth="1"/>
    <col min="14596" max="14596" width="39" customWidth="1"/>
    <col min="14597" max="14607" width="0" hidden="1" customWidth="1"/>
    <col min="14609" max="14609" width="18.6640625" customWidth="1"/>
    <col min="14619" max="14847" width="9.109375" customWidth="1"/>
    <col min="14848" max="14848" width="58.109375" customWidth="1"/>
    <col min="14849" max="14849" width="20.33203125" customWidth="1"/>
    <col min="14850" max="14850" width="15.109375" customWidth="1"/>
    <col min="14851" max="14851" width="13.44140625" customWidth="1"/>
    <col min="14852" max="14852" width="39" customWidth="1"/>
    <col min="14853" max="14863" width="0" hidden="1" customWidth="1"/>
    <col min="14865" max="14865" width="18.6640625" customWidth="1"/>
    <col min="14875" max="15103" width="9.109375" customWidth="1"/>
    <col min="15104" max="15104" width="58.109375" customWidth="1"/>
    <col min="15105" max="15105" width="20.33203125" customWidth="1"/>
    <col min="15106" max="15106" width="15.109375" customWidth="1"/>
    <col min="15107" max="15107" width="13.44140625" customWidth="1"/>
    <col min="15108" max="15108" width="39" customWidth="1"/>
    <col min="15109" max="15119" width="0" hidden="1" customWidth="1"/>
    <col min="15121" max="15121" width="18.6640625" customWidth="1"/>
    <col min="15131" max="15359" width="9.109375" customWidth="1"/>
    <col min="15360" max="15360" width="58.109375" customWidth="1"/>
    <col min="15361" max="15361" width="20.33203125" customWidth="1"/>
    <col min="15362" max="15362" width="15.109375" customWidth="1"/>
    <col min="15363" max="15363" width="13.44140625" customWidth="1"/>
    <col min="15364" max="15364" width="39" customWidth="1"/>
    <col min="15365" max="15375" width="0" hidden="1" customWidth="1"/>
    <col min="15377" max="15377" width="18.6640625" customWidth="1"/>
    <col min="15387" max="15615" width="9.109375" customWidth="1"/>
    <col min="15616" max="15616" width="58.109375" customWidth="1"/>
    <col min="15617" max="15617" width="20.33203125" customWidth="1"/>
    <col min="15618" max="15618" width="15.109375" customWidth="1"/>
    <col min="15619" max="15619" width="13.44140625" customWidth="1"/>
    <col min="15620" max="15620" width="39" customWidth="1"/>
    <col min="15621" max="15631" width="0" hidden="1" customWidth="1"/>
    <col min="15633" max="15633" width="18.6640625" customWidth="1"/>
    <col min="15643" max="15871" width="9.109375" customWidth="1"/>
    <col min="15872" max="15872" width="58.109375" customWidth="1"/>
    <col min="15873" max="15873" width="20.33203125" customWidth="1"/>
    <col min="15874" max="15874" width="15.109375" customWidth="1"/>
    <col min="15875" max="15875" width="13.44140625" customWidth="1"/>
    <col min="15876" max="15876" width="39" customWidth="1"/>
    <col min="15877" max="15887" width="0" hidden="1" customWidth="1"/>
    <col min="15889" max="15889" width="18.6640625" customWidth="1"/>
    <col min="15899" max="16127" width="9.109375" customWidth="1"/>
    <col min="16128" max="16128" width="58.109375" customWidth="1"/>
    <col min="16129" max="16129" width="20.33203125" customWidth="1"/>
    <col min="16130" max="16130" width="15.109375" customWidth="1"/>
    <col min="16131" max="16131" width="13.44140625" customWidth="1"/>
    <col min="16132" max="16132" width="39" customWidth="1"/>
    <col min="16133" max="16143" width="0" hidden="1" customWidth="1"/>
    <col min="16145" max="16145" width="18.6640625" customWidth="1"/>
    <col min="16155" max="16384" width="9.109375" customWidth="1"/>
  </cols>
  <sheetData>
    <row r="1" spans="1:6" ht="13.8" thickTop="1" x14ac:dyDescent="0.25">
      <c r="A1" s="564"/>
      <c r="B1" s="565"/>
      <c r="C1" s="604" t="s">
        <v>316</v>
      </c>
      <c r="D1" s="604"/>
      <c r="E1" s="604"/>
      <c r="F1" s="554" t="s">
        <v>1</v>
      </c>
    </row>
    <row r="2" spans="1:6" x14ac:dyDescent="0.25">
      <c r="A2" s="566"/>
      <c r="B2" s="567"/>
      <c r="C2" s="416"/>
      <c r="D2" s="416"/>
      <c r="E2" s="416"/>
      <c r="F2" s="555"/>
    </row>
    <row r="3" spans="1:6" x14ac:dyDescent="0.25">
      <c r="A3" s="566"/>
      <c r="B3" s="567"/>
      <c r="C3" s="416"/>
      <c r="D3" s="416"/>
      <c r="E3" s="416"/>
      <c r="F3" s="555"/>
    </row>
    <row r="4" spans="1:6" x14ac:dyDescent="0.25">
      <c r="A4" s="566"/>
      <c r="B4" s="567"/>
      <c r="C4" s="416"/>
      <c r="D4" s="416"/>
      <c r="E4" s="416"/>
      <c r="F4" s="555"/>
    </row>
    <row r="5" spans="1:6" ht="28.5" customHeight="1" x14ac:dyDescent="0.25">
      <c r="A5" s="568"/>
      <c r="B5" s="569"/>
      <c r="C5" s="416"/>
      <c r="D5" s="416"/>
      <c r="E5" s="416"/>
      <c r="F5" s="555"/>
    </row>
    <row r="6" spans="1:6" x14ac:dyDescent="0.25">
      <c r="A6" s="183"/>
      <c r="B6" s="184"/>
      <c r="C6" s="112"/>
      <c r="D6" s="114"/>
      <c r="E6" s="115"/>
      <c r="F6" s="185"/>
    </row>
    <row r="7" spans="1:6" ht="27.75" customHeight="1" x14ac:dyDescent="0.25">
      <c r="A7" s="566"/>
      <c r="B7" s="567"/>
      <c r="C7" s="418" t="s">
        <v>11</v>
      </c>
      <c r="D7" s="418"/>
      <c r="E7" s="419">
        <f>'Hoja de Registro'!C6</f>
        <v>46132</v>
      </c>
      <c r="F7" s="556"/>
    </row>
    <row r="8" spans="1:6" ht="28.5" customHeight="1" x14ac:dyDescent="0.25">
      <c r="A8" s="566"/>
      <c r="B8" s="567"/>
      <c r="C8" s="557" t="s">
        <v>317</v>
      </c>
      <c r="D8" s="557"/>
      <c r="E8" s="558">
        <f ca="1">TODAY()</f>
        <v>46135</v>
      </c>
      <c r="F8" s="559"/>
    </row>
    <row r="9" spans="1:6" ht="30.75" customHeight="1" x14ac:dyDescent="0.25">
      <c r="A9" s="575" t="s">
        <v>318</v>
      </c>
      <c r="B9" s="576"/>
      <c r="C9" s="576"/>
      <c r="D9" s="577"/>
      <c r="E9" s="560" t="str">
        <f>'Hoja de Registro'!C3</f>
        <v>MC-SA-MC-0001-2026</v>
      </c>
      <c r="F9" s="561"/>
    </row>
    <row r="10" spans="1:6" ht="31.5" customHeight="1" x14ac:dyDescent="0.25">
      <c r="A10" s="572" t="s">
        <v>309</v>
      </c>
      <c r="B10" s="573"/>
      <c r="C10" s="573"/>
      <c r="D10" s="573"/>
      <c r="E10" s="574"/>
      <c r="F10" s="177" t="s">
        <v>5</v>
      </c>
    </row>
    <row r="11" spans="1:6" ht="40.5" customHeight="1" x14ac:dyDescent="0.25">
      <c r="A11" s="570" t="s">
        <v>6</v>
      </c>
      <c r="B11" s="571"/>
      <c r="C11" s="562" t="str">
        <f>'Hoja de Registro'!C4</f>
        <v xml:space="preserve">Realizar las obras de reparaciones locativas del inmueble Casa Museo Guillermo León Valencia de Popayán - Cauca, ubicado en el centro histórico declarado bien de interés cultural del ámbito nacional			</v>
      </c>
      <c r="D11" s="562"/>
      <c r="E11" s="562"/>
      <c r="F11" s="563"/>
    </row>
    <row r="12" spans="1:6" ht="43.5" customHeight="1" x14ac:dyDescent="0.25">
      <c r="A12" s="570" t="s">
        <v>8</v>
      </c>
      <c r="B12" s="571"/>
      <c r="C12" s="560" t="s">
        <v>74</v>
      </c>
      <c r="D12" s="560"/>
      <c r="E12" s="149" t="s">
        <v>319</v>
      </c>
      <c r="F12" s="186">
        <f>'Hoja de Registro'!C5</f>
        <v>724761029</v>
      </c>
    </row>
    <row r="13" spans="1:6" ht="39" customHeight="1" x14ac:dyDescent="0.25">
      <c r="A13" s="570" t="s">
        <v>320</v>
      </c>
      <c r="B13" s="571"/>
      <c r="C13" s="120" t="s">
        <v>321</v>
      </c>
      <c r="D13" s="578" t="str">
        <f>IF(C13="SI","Documentos tipo de licitación de obra pública para proyectos de infraestructura sociall","")</f>
        <v>Documentos tipo de licitación de obra pública para proyectos de infraestructura sociall</v>
      </c>
      <c r="E13" s="579"/>
      <c r="F13" s="580"/>
    </row>
    <row r="14" spans="1:6" ht="31.5" customHeight="1" x14ac:dyDescent="0.25">
      <c r="A14" s="570" t="s">
        <v>322</v>
      </c>
      <c r="B14" s="571"/>
      <c r="C14" s="406" t="s">
        <v>35</v>
      </c>
      <c r="D14" s="407"/>
      <c r="E14" s="149" t="s">
        <v>385</v>
      </c>
      <c r="F14" s="335"/>
    </row>
    <row r="15" spans="1:6" ht="35.25" customHeight="1" x14ac:dyDescent="0.25">
      <c r="A15" s="570" t="s">
        <v>324</v>
      </c>
      <c r="B15" s="571"/>
      <c r="C15" s="124" t="s">
        <v>277</v>
      </c>
      <c r="D15" s="118">
        <v>15</v>
      </c>
      <c r="E15" s="581" t="str">
        <f>VLOOKUP(D15,'Hoja de Registro'!A8:B90,2)</f>
        <v>UT CAMPEN MINCULTURA 2026</v>
      </c>
      <c r="F15" s="582"/>
    </row>
    <row r="16" spans="1:6" ht="33.75" customHeight="1" x14ac:dyDescent="0.25">
      <c r="A16" s="588" t="s">
        <v>325</v>
      </c>
      <c r="B16" s="589"/>
      <c r="C16" s="583" t="str">
        <f>VLOOKUP($D$15,'Hoja de Registro'!$A$8:$C$90,3)</f>
        <v>UNION TEMPORAL</v>
      </c>
      <c r="D16" s="584"/>
      <c r="E16" s="162" t="s">
        <v>326</v>
      </c>
      <c r="F16" s="178" t="s">
        <v>386</v>
      </c>
    </row>
    <row r="17" spans="1:17" ht="28.5" hidden="1" customHeight="1" x14ac:dyDescent="0.25">
      <c r="A17" s="588" t="s">
        <v>327</v>
      </c>
      <c r="B17" s="589"/>
      <c r="C17" s="151" t="s">
        <v>328</v>
      </c>
      <c r="D17" s="153"/>
      <c r="E17" s="151" t="s">
        <v>329</v>
      </c>
      <c r="F17" s="179"/>
    </row>
    <row r="18" spans="1:17" ht="30.75" customHeight="1" x14ac:dyDescent="0.25">
      <c r="A18" s="588" t="s">
        <v>387</v>
      </c>
      <c r="B18" s="589"/>
      <c r="C18" s="398" t="s">
        <v>142</v>
      </c>
      <c r="D18" s="409"/>
      <c r="E18" s="409"/>
      <c r="F18" s="585"/>
    </row>
    <row r="19" spans="1:17" ht="38.25" customHeight="1" x14ac:dyDescent="0.25">
      <c r="A19" s="588" t="s">
        <v>327</v>
      </c>
      <c r="B19" s="589"/>
      <c r="C19" s="151" t="s">
        <v>328</v>
      </c>
      <c r="D19" s="153" t="s">
        <v>151</v>
      </c>
      <c r="E19" s="151" t="s">
        <v>329</v>
      </c>
      <c r="F19" s="360">
        <v>28411482</v>
      </c>
    </row>
    <row r="20" spans="1:17" ht="38.25" customHeight="1" x14ac:dyDescent="0.25">
      <c r="A20" s="548" t="s">
        <v>331</v>
      </c>
      <c r="B20" s="549"/>
      <c r="C20" s="341" t="s">
        <v>223</v>
      </c>
      <c r="D20" s="412" t="s">
        <v>332</v>
      </c>
      <c r="E20" s="413"/>
      <c r="F20" s="341" t="s">
        <v>333</v>
      </c>
    </row>
    <row r="21" spans="1:17" ht="38.25" customHeight="1" x14ac:dyDescent="0.25">
      <c r="A21" s="550"/>
      <c r="B21" s="413"/>
      <c r="C21" s="345"/>
      <c r="D21" s="551"/>
      <c r="E21" s="551"/>
      <c r="F21" s="345"/>
    </row>
    <row r="22" spans="1:17" ht="36" customHeight="1" x14ac:dyDescent="0.25">
      <c r="A22" s="588" t="s">
        <v>17</v>
      </c>
      <c r="B22" s="589"/>
      <c r="C22" s="398" t="s">
        <v>140</v>
      </c>
      <c r="D22" s="399"/>
      <c r="E22" s="343" t="s">
        <v>334</v>
      </c>
      <c r="F22" s="361">
        <v>46132.362500000003</v>
      </c>
    </row>
    <row r="23" spans="1:17" ht="66" x14ac:dyDescent="0.25">
      <c r="A23" s="590" t="s">
        <v>335</v>
      </c>
      <c r="B23" s="591"/>
      <c r="C23" s="664" t="s">
        <v>31</v>
      </c>
      <c r="D23" s="665"/>
      <c r="E23" s="151" t="s">
        <v>336</v>
      </c>
      <c r="F23" s="664" t="s">
        <v>31</v>
      </c>
      <c r="G23" s="665"/>
    </row>
    <row r="24" spans="1:17" ht="32.25" customHeight="1" x14ac:dyDescent="0.25">
      <c r="A24" s="592" t="s">
        <v>388</v>
      </c>
      <c r="B24" s="593"/>
      <c r="C24" s="593"/>
      <c r="D24" s="593"/>
      <c r="E24" s="593"/>
      <c r="F24" s="594"/>
    </row>
    <row r="25" spans="1:17" ht="39.75" customHeight="1" x14ac:dyDescent="0.25">
      <c r="A25" s="187" t="s">
        <v>277</v>
      </c>
      <c r="B25" s="188" t="s">
        <v>271</v>
      </c>
      <c r="C25" s="188" t="s">
        <v>83</v>
      </c>
      <c r="D25" s="188" t="s">
        <v>389</v>
      </c>
      <c r="E25" s="188" t="s">
        <v>390</v>
      </c>
      <c r="F25" s="189" t="s">
        <v>391</v>
      </c>
      <c r="G25">
        <f>IF(F30&lt;&gt;100%,"REVISE SUMATORIA",0)</f>
        <v>0</v>
      </c>
    </row>
    <row r="26" spans="1:17" ht="52.5" customHeight="1" x14ac:dyDescent="0.25">
      <c r="A26" s="203">
        <v>1</v>
      </c>
      <c r="B26" s="236" t="s">
        <v>492</v>
      </c>
      <c r="C26" s="111" t="s">
        <v>158</v>
      </c>
      <c r="D26" s="362" t="s">
        <v>493</v>
      </c>
      <c r="E26" s="236" t="s">
        <v>494</v>
      </c>
      <c r="F26" s="237">
        <v>0.495</v>
      </c>
    </row>
    <row r="27" spans="1:17" ht="51" customHeight="1" x14ac:dyDescent="0.25">
      <c r="A27" s="203">
        <v>2</v>
      </c>
      <c r="B27" s="236" t="s">
        <v>495</v>
      </c>
      <c r="C27" s="111" t="s">
        <v>158</v>
      </c>
      <c r="D27" s="111" t="s">
        <v>496</v>
      </c>
      <c r="E27" s="236" t="s">
        <v>142</v>
      </c>
      <c r="F27" s="237">
        <v>0.495</v>
      </c>
    </row>
    <row r="28" spans="1:17" ht="39.75" customHeight="1" x14ac:dyDescent="0.35">
      <c r="A28" s="203">
        <v>3</v>
      </c>
      <c r="B28" s="236" t="s">
        <v>497</v>
      </c>
      <c r="C28" s="111" t="s">
        <v>153</v>
      </c>
      <c r="D28" s="111" t="s">
        <v>498</v>
      </c>
      <c r="E28" s="236" t="s">
        <v>497</v>
      </c>
      <c r="F28" s="237">
        <v>0.01</v>
      </c>
      <c r="G28" s="108"/>
    </row>
    <row r="29" spans="1:17" ht="53.25" hidden="1" customHeight="1" x14ac:dyDescent="0.25">
      <c r="A29" s="203">
        <v>4</v>
      </c>
      <c r="B29" s="223"/>
      <c r="C29" s="109"/>
      <c r="D29" s="109"/>
      <c r="E29" s="109"/>
      <c r="F29" s="224"/>
    </row>
    <row r="30" spans="1:17" ht="39.75" hidden="1" customHeight="1" x14ac:dyDescent="0.25">
      <c r="A30" s="192"/>
      <c r="B30" s="190"/>
      <c r="C30" s="191"/>
      <c r="D30" s="191"/>
      <c r="E30" s="191"/>
      <c r="F30" s="181">
        <f>SUM(F26:F29)</f>
        <v>1</v>
      </c>
    </row>
    <row r="31" spans="1:17" ht="33" customHeight="1" x14ac:dyDescent="0.25">
      <c r="A31" s="403" t="s">
        <v>337</v>
      </c>
      <c r="B31" s="404"/>
      <c r="C31" s="404"/>
      <c r="D31" s="404"/>
      <c r="E31" s="404"/>
      <c r="F31" s="405"/>
      <c r="H31" s="4"/>
    </row>
    <row r="32" spans="1:17" ht="36" customHeight="1" x14ac:dyDescent="0.25">
      <c r="A32" s="595" t="s">
        <v>339</v>
      </c>
      <c r="B32" s="596"/>
      <c r="C32" s="596"/>
      <c r="D32" s="596"/>
      <c r="E32" s="596"/>
      <c r="F32" s="597"/>
      <c r="H32" s="4"/>
      <c r="Q32" s="5"/>
    </row>
    <row r="33" spans="1:17" ht="36" customHeight="1" x14ac:dyDescent="0.25">
      <c r="A33" s="615" t="s">
        <v>338</v>
      </c>
      <c r="B33" s="616"/>
      <c r="C33" s="35" t="s">
        <v>21</v>
      </c>
      <c r="D33" s="193" t="s">
        <v>22</v>
      </c>
      <c r="E33" s="619" t="s">
        <v>23</v>
      </c>
      <c r="F33" s="620"/>
      <c r="H33" s="4"/>
      <c r="Q33" s="5"/>
    </row>
    <row r="34" spans="1:17" ht="69.75" customHeight="1" x14ac:dyDescent="0.25">
      <c r="A34" s="586" t="s">
        <v>340</v>
      </c>
      <c r="B34" s="587"/>
      <c r="C34" s="104" t="s">
        <v>25</v>
      </c>
      <c r="D34" s="99" t="s">
        <v>499</v>
      </c>
      <c r="E34" s="543" t="s">
        <v>439</v>
      </c>
      <c r="F34" s="543"/>
    </row>
    <row r="35" spans="1:17" ht="119.25" customHeight="1" x14ac:dyDescent="0.25">
      <c r="A35" s="586" t="s">
        <v>393</v>
      </c>
      <c r="B35" s="587"/>
      <c r="C35" s="104" t="s">
        <v>25</v>
      </c>
      <c r="D35" s="99" t="s">
        <v>499</v>
      </c>
      <c r="E35" s="543" t="s">
        <v>500</v>
      </c>
      <c r="F35" s="543"/>
      <c r="I35" s="7"/>
      <c r="L35" s="89"/>
    </row>
    <row r="36" spans="1:17" ht="93.75" customHeight="1" x14ac:dyDescent="0.25">
      <c r="A36" s="586" t="s">
        <v>342</v>
      </c>
      <c r="B36" s="587"/>
      <c r="C36" s="104" t="s">
        <v>31</v>
      </c>
      <c r="D36" s="82"/>
      <c r="E36" s="611"/>
      <c r="F36" s="612"/>
      <c r="I36" s="7"/>
      <c r="L36" s="89"/>
    </row>
    <row r="37" spans="1:17" ht="69.75" customHeight="1" x14ac:dyDescent="0.25">
      <c r="A37" s="586" t="s">
        <v>394</v>
      </c>
      <c r="B37" s="587"/>
      <c r="C37" s="104" t="s">
        <v>25</v>
      </c>
      <c r="D37" s="82"/>
      <c r="E37" s="397" t="s">
        <v>501</v>
      </c>
      <c r="F37" s="397"/>
      <c r="I37" s="7"/>
      <c r="L37" s="89"/>
    </row>
    <row r="38" spans="1:17" ht="36" customHeight="1" x14ac:dyDescent="0.25">
      <c r="A38" s="586" t="s">
        <v>344</v>
      </c>
      <c r="B38" s="587"/>
      <c r="C38" s="104" t="s">
        <v>31</v>
      </c>
      <c r="D38" s="82"/>
      <c r="E38" s="613"/>
      <c r="F38" s="614"/>
    </row>
    <row r="39" spans="1:17" ht="36" hidden="1" customHeight="1" x14ac:dyDescent="0.25">
      <c r="A39" s="194"/>
      <c r="B39" s="195"/>
      <c r="C39" s="196"/>
      <c r="D39" s="197"/>
      <c r="E39" s="617" t="str">
        <f>IFERROR(IF(MATCH("NO CUMPLE",C34:C38,0)&gt;0,"NO CUMPLE"),"CUMPLE")</f>
        <v>CUMPLE</v>
      </c>
      <c r="F39" s="618"/>
    </row>
    <row r="40" spans="1:17" ht="36" customHeight="1" x14ac:dyDescent="0.25">
      <c r="A40" s="595" t="s">
        <v>345</v>
      </c>
      <c r="B40" s="596"/>
      <c r="C40" s="596"/>
      <c r="D40" s="596"/>
      <c r="E40" s="596"/>
      <c r="F40" s="597"/>
    </row>
    <row r="41" spans="1:17" ht="36" customHeight="1" x14ac:dyDescent="0.25">
      <c r="A41" s="598" t="s">
        <v>395</v>
      </c>
      <c r="B41" s="599"/>
      <c r="C41" s="599"/>
      <c r="D41" s="599"/>
      <c r="E41" s="599"/>
      <c r="F41" s="600"/>
    </row>
    <row r="42" spans="1:17" ht="36" customHeight="1" x14ac:dyDescent="0.25">
      <c r="A42" s="615" t="s">
        <v>338</v>
      </c>
      <c r="B42" s="616"/>
      <c r="C42" s="35" t="s">
        <v>21</v>
      </c>
      <c r="D42" s="193" t="s">
        <v>22</v>
      </c>
      <c r="E42" s="619" t="s">
        <v>23</v>
      </c>
      <c r="F42" s="620"/>
    </row>
    <row r="43" spans="1:17" ht="111.75" customHeight="1" x14ac:dyDescent="0.25">
      <c r="A43" s="586" t="s">
        <v>396</v>
      </c>
      <c r="B43" s="587"/>
      <c r="C43" s="104" t="s">
        <v>25</v>
      </c>
      <c r="D43" s="99" t="s">
        <v>502</v>
      </c>
      <c r="E43" s="666" t="s">
        <v>428</v>
      </c>
      <c r="F43" s="543"/>
    </row>
    <row r="44" spans="1:17" ht="83.25" customHeight="1" x14ac:dyDescent="0.25">
      <c r="A44" s="586" t="s">
        <v>397</v>
      </c>
      <c r="B44" s="587"/>
      <c r="C44" s="104" t="s">
        <v>25</v>
      </c>
      <c r="D44" s="99" t="s">
        <v>502</v>
      </c>
      <c r="E44" s="666" t="s">
        <v>428</v>
      </c>
      <c r="F44" s="543"/>
    </row>
    <row r="45" spans="1:17" ht="48" customHeight="1" x14ac:dyDescent="0.25">
      <c r="A45" s="586" t="s">
        <v>398</v>
      </c>
      <c r="B45" s="587"/>
      <c r="C45" s="104" t="s">
        <v>25</v>
      </c>
      <c r="D45" s="99" t="s">
        <v>503</v>
      </c>
      <c r="E45" s="666" t="s">
        <v>428</v>
      </c>
      <c r="F45" s="543"/>
    </row>
    <row r="46" spans="1:17" ht="58.5" customHeight="1" x14ac:dyDescent="0.25">
      <c r="A46" s="586" t="s">
        <v>399</v>
      </c>
      <c r="B46" s="587"/>
      <c r="C46" s="104" t="s">
        <v>25</v>
      </c>
      <c r="D46" s="99" t="s">
        <v>502</v>
      </c>
      <c r="E46" s="666" t="s">
        <v>428</v>
      </c>
      <c r="F46" s="543"/>
    </row>
    <row r="47" spans="1:17" ht="50.25" customHeight="1" x14ac:dyDescent="0.25">
      <c r="A47" s="586" t="s">
        <v>400</v>
      </c>
      <c r="B47" s="587"/>
      <c r="C47" s="104" t="s">
        <v>25</v>
      </c>
      <c r="D47" s="99" t="s">
        <v>502</v>
      </c>
      <c r="E47" s="666" t="s">
        <v>428</v>
      </c>
      <c r="F47" s="543"/>
    </row>
    <row r="48" spans="1:17" ht="53.25" customHeight="1" x14ac:dyDescent="0.25">
      <c r="A48" s="586" t="s">
        <v>401</v>
      </c>
      <c r="B48" s="587"/>
      <c r="C48" s="104" t="s">
        <v>25</v>
      </c>
      <c r="D48" s="99" t="s">
        <v>502</v>
      </c>
      <c r="E48" s="666" t="s">
        <v>428</v>
      </c>
      <c r="F48" s="543"/>
    </row>
    <row r="49" spans="1:6" ht="53.25" hidden="1" customHeight="1" x14ac:dyDescent="0.25">
      <c r="A49" s="194"/>
      <c r="B49" s="195"/>
      <c r="C49" s="199"/>
      <c r="D49" s="198"/>
      <c r="E49" s="621" t="str">
        <f>IFERROR(IF(MATCH("NO CUMPLE",C43:C48,0)&gt;0,"NO CUMPLE"),"CUMPLE")</f>
        <v>CUMPLE</v>
      </c>
      <c r="F49" s="622"/>
    </row>
    <row r="50" spans="1:6" ht="35.25" customHeight="1" x14ac:dyDescent="0.25">
      <c r="A50" s="598" t="s">
        <v>402</v>
      </c>
      <c r="B50" s="599"/>
      <c r="C50" s="599"/>
      <c r="D50" s="599"/>
      <c r="E50" s="599"/>
      <c r="F50" s="600"/>
    </row>
    <row r="51" spans="1:6" ht="36" customHeight="1" x14ac:dyDescent="0.25">
      <c r="A51" s="605" t="s">
        <v>403</v>
      </c>
      <c r="B51" s="606"/>
      <c r="C51" s="200" t="s">
        <v>404</v>
      </c>
      <c r="D51" s="200" t="s">
        <v>405</v>
      </c>
      <c r="E51" s="200" t="s">
        <v>406</v>
      </c>
      <c r="F51" s="201" t="s">
        <v>407</v>
      </c>
    </row>
    <row r="52" spans="1:6" ht="120" customHeight="1" x14ac:dyDescent="0.25">
      <c r="A52" s="586" t="s">
        <v>408</v>
      </c>
      <c r="B52" s="587"/>
      <c r="C52" s="104" t="s">
        <v>442</v>
      </c>
      <c r="D52" s="104" t="s">
        <v>442</v>
      </c>
      <c r="E52" s="104" t="s">
        <v>442</v>
      </c>
      <c r="F52" s="212"/>
    </row>
    <row r="53" spans="1:6" ht="120" customHeight="1" x14ac:dyDescent="0.25">
      <c r="A53" s="603" t="s">
        <v>409</v>
      </c>
      <c r="B53" s="428"/>
      <c r="C53" s="20" t="s">
        <v>504</v>
      </c>
      <c r="D53" s="20" t="s">
        <v>504</v>
      </c>
      <c r="E53" s="20" t="s">
        <v>504</v>
      </c>
      <c r="F53" s="214"/>
    </row>
    <row r="54" spans="1:6" ht="30.75" hidden="1" customHeight="1" x14ac:dyDescent="0.25">
      <c r="A54" s="203"/>
      <c r="B54" s="139"/>
      <c r="C54" s="196"/>
      <c r="D54" s="197"/>
      <c r="E54" s="631" t="str">
        <f>IFERROR(IF(MATCH("NO CUMPLE",C52:F52,0)&gt;0,"NO CUMPLE"),"CUMPLE")</f>
        <v>NO CUMPLE</v>
      </c>
      <c r="F54" s="632"/>
    </row>
    <row r="55" spans="1:6" ht="25.5" customHeight="1" x14ac:dyDescent="0.25">
      <c r="A55" s="598" t="s">
        <v>60</v>
      </c>
      <c r="B55" s="599"/>
      <c r="C55" s="599"/>
      <c r="D55" s="599"/>
      <c r="E55" s="599"/>
      <c r="F55" s="600"/>
    </row>
    <row r="56" spans="1:6" ht="61.5" customHeight="1" x14ac:dyDescent="0.25">
      <c r="A56" s="605" t="s">
        <v>403</v>
      </c>
      <c r="B56" s="606"/>
      <c r="C56" s="200" t="s">
        <v>404</v>
      </c>
      <c r="D56" s="200" t="s">
        <v>405</v>
      </c>
      <c r="E56" s="200" t="s">
        <v>406</v>
      </c>
      <c r="F56" s="201" t="s">
        <v>407</v>
      </c>
    </row>
    <row r="57" spans="1:6" ht="125.25" customHeight="1" x14ac:dyDescent="0.25">
      <c r="A57" s="586" t="s">
        <v>410</v>
      </c>
      <c r="B57" s="587"/>
      <c r="C57" s="104" t="s">
        <v>25</v>
      </c>
      <c r="D57" s="104" t="s">
        <v>25</v>
      </c>
      <c r="E57" s="104" t="s">
        <v>25</v>
      </c>
      <c r="F57" s="212"/>
    </row>
    <row r="58" spans="1:6" ht="60" customHeight="1" x14ac:dyDescent="0.25">
      <c r="A58" s="586" t="s">
        <v>411</v>
      </c>
      <c r="B58" s="587"/>
      <c r="C58" s="104" t="s">
        <v>25</v>
      </c>
      <c r="D58" s="104" t="s">
        <v>25</v>
      </c>
      <c r="E58" s="104" t="s">
        <v>25</v>
      </c>
      <c r="F58" s="212"/>
    </row>
    <row r="59" spans="1:6" ht="137.25" customHeight="1" x14ac:dyDescent="0.25">
      <c r="A59" s="586" t="s">
        <v>349</v>
      </c>
      <c r="B59" s="587"/>
      <c r="C59" s="104" t="s">
        <v>25</v>
      </c>
      <c r="D59" s="104" t="s">
        <v>25</v>
      </c>
      <c r="E59" s="104" t="s">
        <v>25</v>
      </c>
      <c r="F59" s="212"/>
    </row>
    <row r="60" spans="1:6" ht="138" customHeight="1" x14ac:dyDescent="0.25">
      <c r="A60" s="586" t="s">
        <v>412</v>
      </c>
      <c r="B60" s="587"/>
      <c r="C60" s="104" t="s">
        <v>25</v>
      </c>
      <c r="D60" s="104" t="s">
        <v>25</v>
      </c>
      <c r="E60" s="104" t="s">
        <v>25</v>
      </c>
      <c r="F60" s="212"/>
    </row>
    <row r="61" spans="1:6" ht="66" customHeight="1" x14ac:dyDescent="0.25">
      <c r="A61" s="603" t="s">
        <v>409</v>
      </c>
      <c r="B61" s="428"/>
      <c r="C61" s="20" t="s">
        <v>446</v>
      </c>
      <c r="D61" s="20" t="s">
        <v>446</v>
      </c>
      <c r="E61" s="20" t="s">
        <v>446</v>
      </c>
      <c r="F61" s="212"/>
    </row>
    <row r="62" spans="1:6" ht="45" hidden="1" customHeight="1" x14ac:dyDescent="0.25">
      <c r="A62" s="203"/>
      <c r="B62" s="139"/>
      <c r="C62" s="104" t="str">
        <f>IFERROR(IF(MATCH("NO CUMPLE",C57:C60,0)&gt;0,"NO CUMPLE"),"CUMPLE")</f>
        <v>CUMPLE</v>
      </c>
      <c r="D62" s="104" t="str">
        <f t="shared" ref="D62:F62" si="0">IFERROR(IF(MATCH("NO CUMPLE",D57:D60,0)&gt;0,"NO CUMPLE"),"CUMPLE")</f>
        <v>CUMPLE</v>
      </c>
      <c r="E62" s="104" t="str">
        <f t="shared" si="0"/>
        <v>CUMPLE</v>
      </c>
      <c r="F62" s="104" t="str">
        <f t="shared" si="0"/>
        <v>CUMPLE</v>
      </c>
    </row>
    <row r="63" spans="1:6" ht="45.75" hidden="1" customHeight="1" x14ac:dyDescent="0.25">
      <c r="A63" s="203"/>
      <c r="B63" s="139"/>
      <c r="C63" s="196"/>
      <c r="D63" s="196"/>
      <c r="E63" s="641" t="str">
        <f>IFERROR(IF(MATCH("NO CUMPLE",C62:F62,0)&gt;0,"NO CUMPLE"),"CUMPLE")</f>
        <v>CUMPLE</v>
      </c>
      <c r="F63" s="642"/>
    </row>
    <row r="64" spans="1:6" ht="33" customHeight="1" x14ac:dyDescent="0.25">
      <c r="A64" s="595" t="s">
        <v>351</v>
      </c>
      <c r="B64" s="596"/>
      <c r="C64" s="596"/>
      <c r="D64" s="596"/>
      <c r="E64" s="596"/>
      <c r="F64" s="597"/>
    </row>
    <row r="65" spans="1:6" ht="33.75" customHeight="1" x14ac:dyDescent="0.25">
      <c r="A65" s="598" t="s">
        <v>352</v>
      </c>
      <c r="B65" s="599"/>
      <c r="C65" s="599"/>
      <c r="D65" s="599"/>
      <c r="E65" s="599"/>
      <c r="F65" s="600"/>
    </row>
    <row r="66" spans="1:6" ht="28.5" customHeight="1" x14ac:dyDescent="0.25">
      <c r="A66" s="605" t="s">
        <v>403</v>
      </c>
      <c r="B66" s="606"/>
      <c r="C66" s="200" t="s">
        <v>404</v>
      </c>
      <c r="D66" s="200" t="s">
        <v>405</v>
      </c>
      <c r="E66" s="200" t="s">
        <v>406</v>
      </c>
      <c r="F66" s="201" t="s">
        <v>407</v>
      </c>
    </row>
    <row r="67" spans="1:6" ht="30.75" customHeight="1" x14ac:dyDescent="0.25">
      <c r="A67" s="586" t="s">
        <v>413</v>
      </c>
      <c r="B67" s="587"/>
      <c r="C67" s="104"/>
      <c r="D67" s="104"/>
      <c r="E67" s="104" t="s">
        <v>25</v>
      </c>
      <c r="F67" s="212"/>
    </row>
    <row r="68" spans="1:6" ht="29.25" customHeight="1" x14ac:dyDescent="0.25">
      <c r="A68" s="586" t="s">
        <v>354</v>
      </c>
      <c r="B68" s="587"/>
      <c r="C68" s="104"/>
      <c r="D68" s="104"/>
      <c r="E68" s="104" t="s">
        <v>31</v>
      </c>
      <c r="F68" s="212"/>
    </row>
    <row r="69" spans="1:6" ht="42.75" customHeight="1" x14ac:dyDescent="0.25">
      <c r="A69" s="586" t="s">
        <v>355</v>
      </c>
      <c r="B69" s="587"/>
      <c r="C69" s="104"/>
      <c r="D69" s="104"/>
      <c r="E69" s="104" t="s">
        <v>31</v>
      </c>
      <c r="F69" s="212"/>
    </row>
    <row r="70" spans="1:6" ht="104.25" customHeight="1" x14ac:dyDescent="0.25">
      <c r="A70" s="586" t="s">
        <v>414</v>
      </c>
      <c r="B70" s="587"/>
      <c r="C70" s="104"/>
      <c r="D70" s="104"/>
      <c r="E70" s="104" t="s">
        <v>25</v>
      </c>
      <c r="F70" s="212"/>
    </row>
    <row r="71" spans="1:6" ht="80.25" customHeight="1" x14ac:dyDescent="0.25">
      <c r="A71" s="603" t="s">
        <v>409</v>
      </c>
      <c r="B71" s="428"/>
      <c r="C71" s="20"/>
      <c r="D71" s="82"/>
      <c r="E71" s="20" t="s">
        <v>428</v>
      </c>
      <c r="F71" s="214"/>
    </row>
    <row r="72" spans="1:6" ht="80.25" hidden="1" customHeight="1" x14ac:dyDescent="0.25">
      <c r="A72" s="203"/>
      <c r="B72" s="139"/>
      <c r="C72" s="104" t="str">
        <f>IFERROR(IF(MATCH("NO CUMPLE",C67:C70,0)&gt;0,"NO CUMPLE"),"CUMPLE")</f>
        <v>CUMPLE</v>
      </c>
      <c r="D72" s="104" t="str">
        <f t="shared" ref="D72:F72" si="1">IFERROR(IF(MATCH("NO CUMPLE",D67:D70,0)&gt;0,"NO CUMPLE"),"CUMPLE")</f>
        <v>CUMPLE</v>
      </c>
      <c r="E72" s="104" t="str">
        <f t="shared" si="1"/>
        <v>CUMPLE</v>
      </c>
      <c r="F72" s="104" t="str">
        <f t="shared" si="1"/>
        <v>CUMPLE</v>
      </c>
    </row>
    <row r="73" spans="1:6" ht="68.25" hidden="1" customHeight="1" x14ac:dyDescent="0.25">
      <c r="A73" s="215"/>
      <c r="B73" s="109"/>
      <c r="C73" s="104"/>
      <c r="D73" s="82"/>
      <c r="E73" s="611" t="str">
        <f>IFERROR(IF(MATCH("NO CUMPLE",C72:F72,0)&gt;0,"NO CUMPLE"),"CUMPLE")</f>
        <v>CUMPLE</v>
      </c>
      <c r="F73" s="612"/>
    </row>
    <row r="74" spans="1:6" ht="37.5" customHeight="1" x14ac:dyDescent="0.25">
      <c r="A74" s="598" t="s">
        <v>357</v>
      </c>
      <c r="B74" s="599"/>
      <c r="C74" s="599"/>
      <c r="D74" s="599"/>
      <c r="E74" s="599"/>
      <c r="F74" s="600"/>
    </row>
    <row r="75" spans="1:6" ht="45" customHeight="1" x14ac:dyDescent="0.25">
      <c r="A75" s="601" t="s">
        <v>403</v>
      </c>
      <c r="B75" s="602"/>
      <c r="C75" s="204" t="s">
        <v>404</v>
      </c>
      <c r="D75" s="204" t="s">
        <v>405</v>
      </c>
      <c r="E75" s="204" t="s">
        <v>406</v>
      </c>
      <c r="F75" s="205" t="s">
        <v>407</v>
      </c>
    </row>
    <row r="76" spans="1:6" ht="129.75" customHeight="1" x14ac:dyDescent="0.25">
      <c r="A76" s="586" t="s">
        <v>415</v>
      </c>
      <c r="B76" s="587"/>
      <c r="C76" s="104" t="s">
        <v>25</v>
      </c>
      <c r="D76" s="104" t="s">
        <v>25</v>
      </c>
      <c r="E76" s="104"/>
      <c r="F76" s="212"/>
    </row>
    <row r="77" spans="1:6" ht="63.75" customHeight="1" x14ac:dyDescent="0.25">
      <c r="A77" s="586" t="s">
        <v>359</v>
      </c>
      <c r="B77" s="587"/>
      <c r="C77" s="104" t="s">
        <v>25</v>
      </c>
      <c r="D77" s="104" t="s">
        <v>25</v>
      </c>
      <c r="E77" s="104"/>
      <c r="F77" s="212"/>
    </row>
    <row r="78" spans="1:6" ht="48.75" customHeight="1" x14ac:dyDescent="0.25">
      <c r="A78" s="586" t="s">
        <v>360</v>
      </c>
      <c r="B78" s="587"/>
      <c r="C78" s="104" t="s">
        <v>25</v>
      </c>
      <c r="D78" s="104" t="s">
        <v>25</v>
      </c>
      <c r="E78" s="104"/>
      <c r="F78" s="212"/>
    </row>
    <row r="79" spans="1:6" ht="79.5" customHeight="1" x14ac:dyDescent="0.25">
      <c r="A79" s="586" t="s">
        <v>361</v>
      </c>
      <c r="B79" s="587"/>
      <c r="C79" s="104" t="s">
        <v>25</v>
      </c>
      <c r="D79" s="104" t="s">
        <v>25</v>
      </c>
      <c r="E79" s="104"/>
      <c r="F79" s="212"/>
    </row>
    <row r="80" spans="1:6" ht="145.5" customHeight="1" x14ac:dyDescent="0.25">
      <c r="A80" s="586" t="s">
        <v>416</v>
      </c>
      <c r="B80" s="587"/>
      <c r="C80" s="104" t="s">
        <v>25</v>
      </c>
      <c r="D80" s="104" t="s">
        <v>31</v>
      </c>
      <c r="E80" s="104"/>
      <c r="F80" s="212"/>
    </row>
    <row r="81" spans="1:6" ht="87" customHeight="1" x14ac:dyDescent="0.25">
      <c r="A81" s="586" t="s">
        <v>363</v>
      </c>
      <c r="B81" s="587"/>
      <c r="C81" s="104" t="s">
        <v>31</v>
      </c>
      <c r="D81" s="104" t="s">
        <v>31</v>
      </c>
      <c r="E81" s="104"/>
      <c r="F81" s="212"/>
    </row>
    <row r="82" spans="1:6" ht="59.25" customHeight="1" x14ac:dyDescent="0.25">
      <c r="A82" s="586" t="s">
        <v>364</v>
      </c>
      <c r="B82" s="587"/>
      <c r="C82" s="104" t="s">
        <v>31</v>
      </c>
      <c r="D82" s="104" t="s">
        <v>31</v>
      </c>
      <c r="E82" s="104"/>
      <c r="F82" s="212"/>
    </row>
    <row r="83" spans="1:6" ht="55.5" customHeight="1" x14ac:dyDescent="0.25">
      <c r="A83" s="586" t="s">
        <v>417</v>
      </c>
      <c r="B83" s="587"/>
      <c r="C83" s="104" t="s">
        <v>25</v>
      </c>
      <c r="D83" s="104" t="s">
        <v>25</v>
      </c>
      <c r="E83" s="104"/>
      <c r="F83" s="212"/>
    </row>
    <row r="84" spans="1:6" ht="282.75" customHeight="1" x14ac:dyDescent="0.25">
      <c r="A84" s="586" t="s">
        <v>366</v>
      </c>
      <c r="B84" s="587"/>
      <c r="C84" s="104" t="s">
        <v>31</v>
      </c>
      <c r="D84" s="104" t="s">
        <v>31</v>
      </c>
      <c r="E84" s="104"/>
      <c r="F84" s="212"/>
    </row>
    <row r="85" spans="1:6" ht="131.25" customHeight="1" x14ac:dyDescent="0.25">
      <c r="A85" s="586" t="s">
        <v>367</v>
      </c>
      <c r="B85" s="587"/>
      <c r="C85" s="104" t="s">
        <v>31</v>
      </c>
      <c r="D85" s="104" t="s">
        <v>31</v>
      </c>
      <c r="E85" s="104"/>
      <c r="F85" s="212"/>
    </row>
    <row r="86" spans="1:6" ht="139.5" customHeight="1" x14ac:dyDescent="0.25">
      <c r="A86" s="586" t="s">
        <v>418</v>
      </c>
      <c r="B86" s="587"/>
      <c r="C86" s="196" t="s">
        <v>442</v>
      </c>
      <c r="D86" s="196" t="s">
        <v>25</v>
      </c>
      <c r="E86" s="196"/>
      <c r="F86" s="202"/>
    </row>
    <row r="87" spans="1:6" ht="102" customHeight="1" x14ac:dyDescent="0.25">
      <c r="A87" s="603" t="s">
        <v>409</v>
      </c>
      <c r="B87" s="428"/>
      <c r="C87" s="45" t="s">
        <v>505</v>
      </c>
      <c r="D87" s="45" t="s">
        <v>428</v>
      </c>
      <c r="E87" s="216"/>
      <c r="F87" s="217"/>
    </row>
    <row r="88" spans="1:6" ht="38.25" hidden="1" customHeight="1" x14ac:dyDescent="0.25">
      <c r="A88" s="203"/>
      <c r="B88" s="139"/>
      <c r="C88" s="104" t="str">
        <f>IFERROR(IF(MATCH("NO CUMPLE",C76:C86,0)&gt;0,"NO CUMPLE"),"CUMPLE")</f>
        <v>NO CUMPLE</v>
      </c>
      <c r="D88" s="104" t="str">
        <f t="shared" ref="D88:F88" si="2">IFERROR(IF(MATCH("NO CUMPLE",D76:D86,0)&gt;0,"NO CUMPLE"),"CUMPLE")</f>
        <v>CUMPLE</v>
      </c>
      <c r="E88" s="104" t="str">
        <f t="shared" si="2"/>
        <v>CUMPLE</v>
      </c>
      <c r="F88" s="104" t="str">
        <f t="shared" si="2"/>
        <v>CUMPLE</v>
      </c>
    </row>
    <row r="89" spans="1:6" ht="38.25" hidden="1" customHeight="1" x14ac:dyDescent="0.25">
      <c r="A89" s="203"/>
      <c r="B89" s="139"/>
      <c r="C89" s="196"/>
      <c r="D89" s="206"/>
      <c r="E89" s="646" t="str">
        <f>IFERROR(IF(MATCH("NO CUMPLE",C88:F88,0)&gt;0,"NO CUMPLE"),"CUMPLE")</f>
        <v>NO CUMPLE</v>
      </c>
      <c r="F89" s="647"/>
    </row>
    <row r="90" spans="1:6" ht="45" customHeight="1" x14ac:dyDescent="0.25">
      <c r="A90" s="595" t="s">
        <v>369</v>
      </c>
      <c r="B90" s="596"/>
      <c r="C90" s="596"/>
      <c r="D90" s="596"/>
      <c r="E90" s="596"/>
      <c r="F90" s="597"/>
    </row>
    <row r="91" spans="1:6" ht="45" customHeight="1" x14ac:dyDescent="0.25">
      <c r="A91" s="635" t="s">
        <v>370</v>
      </c>
      <c r="B91" s="636"/>
      <c r="C91" s="144" t="s">
        <v>371</v>
      </c>
      <c r="D91" s="359">
        <f>IF(C14="NO",F12*10%,F23*10%)</f>
        <v>72476102.900000006</v>
      </c>
      <c r="E91" s="124" t="s">
        <v>372</v>
      </c>
      <c r="F91" s="207">
        <f>EDATE(E7,3)</f>
        <v>46223</v>
      </c>
    </row>
    <row r="92" spans="1:6" ht="62.25" customHeight="1" x14ac:dyDescent="0.25">
      <c r="A92" s="635" t="s">
        <v>373</v>
      </c>
      <c r="B92" s="636"/>
      <c r="C92" s="124" t="s">
        <v>374</v>
      </c>
      <c r="D92" s="124" t="s">
        <v>375</v>
      </c>
      <c r="E92" s="125" t="s">
        <v>376</v>
      </c>
      <c r="F92" s="208" t="s">
        <v>377</v>
      </c>
    </row>
    <row r="93" spans="1:6" ht="45" customHeight="1" x14ac:dyDescent="0.25">
      <c r="A93" s="637" t="s">
        <v>184</v>
      </c>
      <c r="B93" s="638"/>
      <c r="C93" s="147" t="s">
        <v>506</v>
      </c>
      <c r="D93" s="169">
        <v>72476102.900000006</v>
      </c>
      <c r="E93" s="171">
        <v>46132</v>
      </c>
      <c r="F93" s="182">
        <v>46264</v>
      </c>
    </row>
    <row r="94" spans="1:6" ht="39" hidden="1" customHeight="1" outlineLevel="1" x14ac:dyDescent="0.25">
      <c r="A94" s="637"/>
      <c r="B94" s="638"/>
      <c r="C94" s="163"/>
      <c r="D94" s="172"/>
      <c r="E94" s="175"/>
      <c r="F94" s="182"/>
    </row>
    <row r="95" spans="1:6" ht="45" hidden="1" customHeight="1" outlineLevel="1" x14ac:dyDescent="0.25">
      <c r="A95" s="637"/>
      <c r="B95" s="638"/>
      <c r="C95" s="163"/>
      <c r="D95" s="172"/>
      <c r="E95" s="175"/>
      <c r="F95" s="182"/>
    </row>
    <row r="96" spans="1:6" ht="24" hidden="1" customHeight="1" collapsed="1" x14ac:dyDescent="0.25">
      <c r="A96" s="639"/>
      <c r="B96" s="640"/>
      <c r="C96" s="165"/>
      <c r="D96" s="168">
        <f>SUM(D93:D95)</f>
        <v>72476102.900000006</v>
      </c>
      <c r="E96" s="166"/>
      <c r="F96" s="209"/>
    </row>
    <row r="97" spans="1:13" ht="33.75" customHeight="1" x14ac:dyDescent="0.25">
      <c r="A97" s="644" t="s">
        <v>338</v>
      </c>
      <c r="B97" s="645"/>
      <c r="C97" s="210" t="s">
        <v>21</v>
      </c>
      <c r="D97" s="211" t="s">
        <v>22</v>
      </c>
      <c r="E97" s="633" t="s">
        <v>23</v>
      </c>
      <c r="F97" s="634"/>
    </row>
    <row r="98" spans="1:13" ht="77.25" customHeight="1" x14ac:dyDescent="0.25">
      <c r="A98" s="586" t="s">
        <v>419</v>
      </c>
      <c r="B98" s="587"/>
      <c r="C98" s="104" t="s">
        <v>25</v>
      </c>
      <c r="D98" s="111" t="s">
        <v>507</v>
      </c>
      <c r="E98" s="379" t="s">
        <v>433</v>
      </c>
      <c r="F98" s="380"/>
    </row>
    <row r="99" spans="1:13" ht="36" customHeight="1" x14ac:dyDescent="0.25">
      <c r="A99" s="586" t="s">
        <v>379</v>
      </c>
      <c r="B99" s="587"/>
      <c r="C99" s="381" t="s">
        <v>449</v>
      </c>
      <c r="D99" s="662"/>
      <c r="E99" s="662"/>
      <c r="F99" s="663"/>
    </row>
    <row r="100" spans="1:13" ht="36" customHeight="1" x14ac:dyDescent="0.25">
      <c r="A100" s="595" t="s">
        <v>63</v>
      </c>
      <c r="B100" s="596"/>
      <c r="C100" s="596"/>
      <c r="D100" s="596"/>
      <c r="E100" s="596"/>
      <c r="F100" s="597"/>
      <c r="M100">
        <f>+C106</f>
        <v>0</v>
      </c>
    </row>
    <row r="101" spans="1:13" ht="33" customHeight="1" x14ac:dyDescent="0.25">
      <c r="A101" s="623" t="s">
        <v>381</v>
      </c>
      <c r="B101" s="624"/>
      <c r="C101" s="653" t="s">
        <v>25</v>
      </c>
      <c r="D101" s="654" t="s">
        <v>65</v>
      </c>
      <c r="E101" s="655"/>
      <c r="F101" s="656"/>
    </row>
    <row r="102" spans="1:13" x14ac:dyDescent="0.25">
      <c r="A102" s="623"/>
      <c r="B102" s="624"/>
      <c r="C102" s="653"/>
      <c r="D102" s="626"/>
      <c r="E102" s="627"/>
      <c r="F102" s="628"/>
    </row>
    <row r="103" spans="1:13" x14ac:dyDescent="0.25">
      <c r="A103" s="623"/>
      <c r="B103" s="624"/>
      <c r="C103" s="653"/>
      <c r="D103" s="626"/>
      <c r="E103" s="627"/>
      <c r="F103" s="628"/>
    </row>
    <row r="104" spans="1:13" x14ac:dyDescent="0.25">
      <c r="A104" s="623"/>
      <c r="B104" s="624"/>
      <c r="C104" s="653"/>
      <c r="D104" s="626"/>
      <c r="E104" s="627"/>
      <c r="F104" s="628"/>
    </row>
    <row r="105" spans="1:13" x14ac:dyDescent="0.25">
      <c r="A105" s="623"/>
      <c r="B105" s="624"/>
      <c r="C105" s="653"/>
      <c r="D105" s="626"/>
      <c r="E105" s="627"/>
      <c r="F105" s="628"/>
    </row>
    <row r="106" spans="1:13" ht="31.5" customHeight="1" x14ac:dyDescent="0.25">
      <c r="A106" s="625" t="s">
        <v>66</v>
      </c>
      <c r="B106" s="450"/>
      <c r="C106" s="450"/>
      <c r="D106" s="450"/>
      <c r="E106" s="450"/>
      <c r="F106" s="225" t="str">
        <f>IF(AND(OR(C101="NO CUMPLE",C98="NO CUMPLE", E89="NO CUMPLE",E73="NO CUMPLE",E63="NO CUMPLE", E54="NO CUMPLE",E49="NO CUMPLE",E39="NO CUMPLE",)),"NO HABILITADA","HABILITADA")</f>
        <v>NO HABILITADA</v>
      </c>
    </row>
    <row r="107" spans="1:13" ht="30.75" customHeight="1" x14ac:dyDescent="0.25">
      <c r="A107" s="651" t="s">
        <v>382</v>
      </c>
      <c r="B107" s="629"/>
      <c r="C107" s="629" t="s">
        <v>383</v>
      </c>
      <c r="D107" s="629"/>
      <c r="E107" s="629" t="s">
        <v>288</v>
      </c>
      <c r="F107" s="630"/>
    </row>
    <row r="108" spans="1:13" ht="51" customHeight="1" x14ac:dyDescent="0.25">
      <c r="A108" s="658" t="e" vm="1">
        <v>#VALUE!</v>
      </c>
      <c r="B108" s="552"/>
      <c r="C108" s="552" t="e" vm="2">
        <v>#VALUE!</v>
      </c>
      <c r="D108" s="552"/>
      <c r="E108" s="552" t="e" vm="3">
        <v>#VALUE!</v>
      </c>
      <c r="F108" s="553"/>
    </row>
    <row r="109" spans="1:13" ht="22.5" customHeight="1" x14ac:dyDescent="0.25">
      <c r="A109" s="652" t="s">
        <v>244</v>
      </c>
      <c r="B109" s="648"/>
      <c r="C109" s="648" t="s">
        <v>246</v>
      </c>
      <c r="D109" s="648"/>
      <c r="E109" s="649" t="s">
        <v>170</v>
      </c>
      <c r="F109" s="650"/>
    </row>
    <row r="110" spans="1:13" ht="42.75" customHeight="1" thickBot="1" x14ac:dyDescent="0.3">
      <c r="A110" s="643" t="s">
        <v>384</v>
      </c>
      <c r="B110" s="643"/>
      <c r="C110" s="643" t="s">
        <v>384</v>
      </c>
      <c r="D110" s="643"/>
      <c r="E110" s="643" t="str">
        <f>VLOOKUP(E109,Hoja1!L1:M8,2,0)</f>
        <v>Coordinadora  Grupo de Convenios y Contratos</v>
      </c>
      <c r="F110" s="657"/>
    </row>
    <row r="111" spans="1:13" ht="13.8" thickTop="1" x14ac:dyDescent="0.25">
      <c r="B111" s="547"/>
      <c r="C111" s="547"/>
      <c r="D111" s="547"/>
      <c r="E111" s="547"/>
      <c r="F111" s="547"/>
    </row>
    <row r="112" spans="1:13" x14ac:dyDescent="0.25">
      <c r="B112" s="9"/>
      <c r="C112" s="10"/>
      <c r="D112" s="10"/>
      <c r="E112" s="17"/>
      <c r="F112" s="17"/>
    </row>
    <row r="113" spans="2:6" x14ac:dyDescent="0.25">
      <c r="B113" s="9"/>
      <c r="C113" s="10"/>
      <c r="D113" s="10"/>
      <c r="E113" s="17"/>
      <c r="F113" s="17"/>
    </row>
    <row r="114" spans="2:6" x14ac:dyDescent="0.25">
      <c r="B114" s="9"/>
      <c r="C114" s="10"/>
      <c r="D114" s="10"/>
      <c r="E114" s="17"/>
      <c r="F114" s="17"/>
    </row>
    <row r="115" spans="2:6" x14ac:dyDescent="0.25">
      <c r="B115" s="11"/>
      <c r="C115" s="30"/>
    </row>
    <row r="116" spans="2:6" x14ac:dyDescent="0.25">
      <c r="B116" s="12"/>
      <c r="C116" s="12"/>
    </row>
    <row r="117" spans="2:6" x14ac:dyDescent="0.25">
      <c r="B117" s="89"/>
      <c r="C117" s="89"/>
    </row>
    <row r="118" spans="2:6" x14ac:dyDescent="0.25">
      <c r="B118" s="13"/>
      <c r="C118" s="13"/>
    </row>
  </sheetData>
  <sheetProtection algorithmName="SHA-512" hashValue="ldyMKENxxcaxpsl1VJj4uXS2rAw+PPOE3qmIYbV7GDaB3Te2CeTgfD74p0aasE7krYx0mTtWg+1QW8XSCsVLrw==" saltValue="kRq6Gs7pxn/mRk+7zym5gg==" spinCount="100000" sheet="1" objects="1" scenarios="1"/>
  <protectedRanges>
    <protectedRange sqref="C34:C39 C62:C65 D67:D70 D76:F86 C97:C98 C49 D62:F63 D72:F72 D88:F88 C54 F61 C57:F60 F67:F70 E67:E71 C88:C90 C67:C86 C52:F52" name="Rango1"/>
    <protectedRange sqref="D54 D97:D98 D64:D65 D71 D73:D75 D89:D90 D34:D39 C87:D87" name="Rango1_1"/>
    <protectedRange sqref="C99" name="Rango1_2"/>
    <protectedRange sqref="D99" name="Rango1_1_1"/>
    <protectedRange sqref="C91:C96" name="Rango1_5"/>
    <protectedRange sqref="D91 D93:D96" name="Rango1_1_4"/>
    <protectedRange sqref="C43:C48" name="Rango1_3_1"/>
    <protectedRange sqref="C53:E53" name="Rango1_4_1_1"/>
    <protectedRange sqref="C61:E61" name="Rango1_6_1_2_1"/>
  </protectedRanges>
  <mergeCells count="141">
    <mergeCell ref="A1:B5"/>
    <mergeCell ref="C1:E5"/>
    <mergeCell ref="F1:F5"/>
    <mergeCell ref="A7:B7"/>
    <mergeCell ref="C7:D7"/>
    <mergeCell ref="E7:F7"/>
    <mergeCell ref="A11:B11"/>
    <mergeCell ref="C11:F11"/>
    <mergeCell ref="A12:B12"/>
    <mergeCell ref="C12:D12"/>
    <mergeCell ref="A13:B13"/>
    <mergeCell ref="D13:F13"/>
    <mergeCell ref="A8:B8"/>
    <mergeCell ref="C8:D8"/>
    <mergeCell ref="E8:F8"/>
    <mergeCell ref="A9:D9"/>
    <mergeCell ref="E9:F9"/>
    <mergeCell ref="A10:E10"/>
    <mergeCell ref="A17:B17"/>
    <mergeCell ref="A18:B18"/>
    <mergeCell ref="C18:F18"/>
    <mergeCell ref="A19:B19"/>
    <mergeCell ref="A20:B21"/>
    <mergeCell ref="D20:E20"/>
    <mergeCell ref="D21:E21"/>
    <mergeCell ref="A14:B14"/>
    <mergeCell ref="C14:D14"/>
    <mergeCell ref="A15:B15"/>
    <mergeCell ref="E15:F15"/>
    <mergeCell ref="A16:B16"/>
    <mergeCell ref="C16:D16"/>
    <mergeCell ref="A31:F31"/>
    <mergeCell ref="A32:F32"/>
    <mergeCell ref="A33:B33"/>
    <mergeCell ref="E33:F33"/>
    <mergeCell ref="A34:B34"/>
    <mergeCell ref="E34:F34"/>
    <mergeCell ref="A22:B22"/>
    <mergeCell ref="C22:D22"/>
    <mergeCell ref="A23:B23"/>
    <mergeCell ref="C23:D23"/>
    <mergeCell ref="F23:G23"/>
    <mergeCell ref="A24:F24"/>
    <mergeCell ref="A38:B38"/>
    <mergeCell ref="E38:F38"/>
    <mergeCell ref="E39:F39"/>
    <mergeCell ref="A40:F40"/>
    <mergeCell ref="A41:F41"/>
    <mergeCell ref="A42:B42"/>
    <mergeCell ref="E42:F42"/>
    <mergeCell ref="A35:B35"/>
    <mergeCell ref="E35:F35"/>
    <mergeCell ref="A36:B36"/>
    <mergeCell ref="E36:F36"/>
    <mergeCell ref="A37:B37"/>
    <mergeCell ref="E37:F37"/>
    <mergeCell ref="A46:B46"/>
    <mergeCell ref="E46:F46"/>
    <mergeCell ref="A47:B47"/>
    <mergeCell ref="E47:F47"/>
    <mergeCell ref="A48:B48"/>
    <mergeCell ref="E48:F48"/>
    <mergeCell ref="A43:B43"/>
    <mergeCell ref="E43:F43"/>
    <mergeCell ref="A44:B44"/>
    <mergeCell ref="E44:F44"/>
    <mergeCell ref="A45:B45"/>
    <mergeCell ref="E45:F45"/>
    <mergeCell ref="A55:F55"/>
    <mergeCell ref="A56:B56"/>
    <mergeCell ref="A57:B57"/>
    <mergeCell ref="A58:B58"/>
    <mergeCell ref="A59:B59"/>
    <mergeCell ref="A60:B60"/>
    <mergeCell ref="E49:F49"/>
    <mergeCell ref="A50:F50"/>
    <mergeCell ref="A51:B51"/>
    <mergeCell ref="A52:B52"/>
    <mergeCell ref="A53:B53"/>
    <mergeCell ref="E54:F54"/>
    <mergeCell ref="A68:B68"/>
    <mergeCell ref="A69:B69"/>
    <mergeCell ref="A70:B70"/>
    <mergeCell ref="A71:B71"/>
    <mergeCell ref="E73:F73"/>
    <mergeCell ref="A74:F74"/>
    <mergeCell ref="A61:B61"/>
    <mergeCell ref="E63:F63"/>
    <mergeCell ref="A64:F64"/>
    <mergeCell ref="A65:F65"/>
    <mergeCell ref="A66:B66"/>
    <mergeCell ref="A67:B67"/>
    <mergeCell ref="A81:B81"/>
    <mergeCell ref="A82:B82"/>
    <mergeCell ref="A83:B83"/>
    <mergeCell ref="A84:B84"/>
    <mergeCell ref="A85:B85"/>
    <mergeCell ref="A86:B86"/>
    <mergeCell ref="A75:B75"/>
    <mergeCell ref="A76:B76"/>
    <mergeCell ref="A77:B77"/>
    <mergeCell ref="A78:B78"/>
    <mergeCell ref="A79:B79"/>
    <mergeCell ref="A80:B80"/>
    <mergeCell ref="A94:B94"/>
    <mergeCell ref="A95:B95"/>
    <mergeCell ref="A96:B96"/>
    <mergeCell ref="A97:B97"/>
    <mergeCell ref="E97:F97"/>
    <mergeCell ref="A98:B98"/>
    <mergeCell ref="E98:F98"/>
    <mergeCell ref="A87:B87"/>
    <mergeCell ref="E89:F89"/>
    <mergeCell ref="A90:F90"/>
    <mergeCell ref="A91:B91"/>
    <mergeCell ref="A92:B92"/>
    <mergeCell ref="A93:B93"/>
    <mergeCell ref="A99:B99"/>
    <mergeCell ref="C99:F99"/>
    <mergeCell ref="A100:F100"/>
    <mergeCell ref="A101:B105"/>
    <mergeCell ref="C101:C105"/>
    <mergeCell ref="D101:F101"/>
    <mergeCell ref="D102:F102"/>
    <mergeCell ref="D103:F103"/>
    <mergeCell ref="D104:F104"/>
    <mergeCell ref="D105:F105"/>
    <mergeCell ref="B111:F111"/>
    <mergeCell ref="A109:B109"/>
    <mergeCell ref="C109:D109"/>
    <mergeCell ref="E109:F109"/>
    <mergeCell ref="A110:B110"/>
    <mergeCell ref="C110:D110"/>
    <mergeCell ref="E110:F110"/>
    <mergeCell ref="A106:E106"/>
    <mergeCell ref="A107:B107"/>
    <mergeCell ref="C107:D107"/>
    <mergeCell ref="E107:F107"/>
    <mergeCell ref="A108:B108"/>
    <mergeCell ref="C108:D108"/>
    <mergeCell ref="E108:F108"/>
  </mergeCells>
  <conditionalFormatting sqref="A106:A108 B111:B114">
    <cfRule type="containsText" dxfId="58" priority="27" stopIfTrue="1" operator="containsText" text="NO CUMPLE">
      <formula>NOT(ISERROR(SEARCH("NO CUMPLE",A106)))</formula>
    </cfRule>
  </conditionalFormatting>
  <conditionalFormatting sqref="C13">
    <cfRule type="beginsWith" dxfId="57" priority="7" operator="beginsWith" text="SELE">
      <formula>LEFT(C13,LEN("SELE"))="SELE"</formula>
    </cfRule>
    <cfRule type="beginsWith" dxfId="56" priority="8" operator="beginsWith" text="SELE">
      <formula>LEFT(C13,LEN("SELE"))="SELE"</formula>
    </cfRule>
  </conditionalFormatting>
  <conditionalFormatting sqref="C34:C39 C54 C63:E63 D67:D70 F67:F70 E67:E71 C67:C73 D72:F72 C76:F86 C101:C105">
    <cfRule type="beginsWith" dxfId="55" priority="25" operator="beginsWith" text="NO CUMPLE">
      <formula>LEFT(C34,LEN("NO CUMPLE"))="NO CUMPLE"</formula>
    </cfRule>
  </conditionalFormatting>
  <conditionalFormatting sqref="C43:C49">
    <cfRule type="beginsWith" dxfId="54" priority="4" operator="beginsWith" text="NO CUMPLE">
      <formula>LEFT(C43,LEN("NO CUMPLE"))="NO CUMPLE"</formula>
    </cfRule>
  </conditionalFormatting>
  <conditionalFormatting sqref="C98:C99">
    <cfRule type="beginsWith" dxfId="53" priority="23" operator="beginsWith" text="NO CUMPLE">
      <formula>LEFT(C98,LEN("NO CUMPLE"))="NO CUMPLE"</formula>
    </cfRule>
  </conditionalFormatting>
  <conditionalFormatting sqref="C14:D14">
    <cfRule type="containsText" dxfId="52" priority="16" operator="containsText" text="SELECCIONE">
      <formula>NOT(ISERROR(SEARCH("SELECCIONE",C14)))</formula>
    </cfRule>
  </conditionalFormatting>
  <conditionalFormatting sqref="C53:E53">
    <cfRule type="beginsWith" dxfId="51" priority="3" operator="beginsWith" text="NO CUMPLE">
      <formula>LEFT(C53,LEN("NO CUMPLE"))="NO CUMPLE"</formula>
    </cfRule>
  </conditionalFormatting>
  <conditionalFormatting sqref="C52:F52">
    <cfRule type="beginsWith" dxfId="50" priority="1" operator="beginsWith" text="NO CUMPLE">
      <formula>LEFT(C52,LEN("NO CUMPLE"))="NO CUMPLE"</formula>
    </cfRule>
  </conditionalFormatting>
  <conditionalFormatting sqref="C57:F62">
    <cfRule type="beginsWith" dxfId="49" priority="2" operator="beginsWith" text="NO CUMPLE">
      <formula>LEFT(C57,LEN("NO CUMPLE"))="NO CUMPLE"</formula>
    </cfRule>
  </conditionalFormatting>
  <conditionalFormatting sqref="C88:F88">
    <cfRule type="beginsWith" dxfId="48" priority="5" operator="beginsWith" text="NO CUMPLE">
      <formula>LEFT(C88,LEN("NO CUMPLE"))="NO CUMPLE"</formula>
    </cfRule>
  </conditionalFormatting>
  <conditionalFormatting sqref="C112:F114">
    <cfRule type="containsText" dxfId="47" priority="26" stopIfTrue="1" operator="containsText" text="NO HABILITADO">
      <formula>NOT(ISERROR(SEARCH("NO HABILITADO",C112)))</formula>
    </cfRule>
  </conditionalFormatting>
  <conditionalFormatting sqref="D93:D95">
    <cfRule type="expression" dxfId="46" priority="12">
      <formula>$D$96&lt;$D$91</formula>
    </cfRule>
    <cfRule type="expression" dxfId="45" priority="13">
      <formula>$D$96&gt;=$D$91</formula>
    </cfRule>
  </conditionalFormatting>
  <conditionalFormatting sqref="E107:E108">
    <cfRule type="beginsWith" dxfId="44" priority="24" stopIfTrue="1" operator="beginsWith" text="HABILITADA">
      <formula>LEFT(E107,LEN("HABILITADA"))="HABILITADA"</formula>
    </cfRule>
  </conditionalFormatting>
  <conditionalFormatting sqref="F10">
    <cfRule type="containsText" dxfId="43" priority="17" operator="containsText" text="SELECCIONE">
      <formula>NOT(ISERROR(SEARCH("SELECCIONE",F10)))</formula>
    </cfRule>
  </conditionalFormatting>
  <conditionalFormatting sqref="F14">
    <cfRule type="containsText" dxfId="42" priority="6" operator="containsText" text="SELECCIONE">
      <formula>NOT(ISERROR(SEARCH("SELECCIONE",F14)))</formula>
    </cfRule>
  </conditionalFormatting>
  <conditionalFormatting sqref="F93:F96">
    <cfRule type="cellIs" dxfId="41" priority="14" operator="greaterThanOrEqual">
      <formula>$F$91</formula>
    </cfRule>
    <cfRule type="cellIs" dxfId="40" priority="15" stopIfTrue="1" operator="lessThan">
      <formula>$F$91</formula>
    </cfRule>
  </conditionalFormatting>
  <conditionalFormatting sqref="F106">
    <cfRule type="beginsWith" dxfId="39" priority="9" operator="beginsWith" text="HABILITADA">
      <formula>LEFT(F106,LEN("HABILITADA"))="HABILITADA"</formula>
    </cfRule>
    <cfRule type="beginsWith" dxfId="38" priority="10" operator="beginsWith" text="NO">
      <formula>LEFT(F106,LEN("NO"))="NO"</formula>
    </cfRule>
    <cfRule type="beginsWith" dxfId="37" priority="11" stopIfTrue="1" operator="beginsWith" text="HABILITADA">
      <formula>LEFT(F106,LEN("HABILITADA"))="HABILITADA"</formula>
    </cfRule>
  </conditionalFormatting>
  <conditionalFormatting sqref="G25">
    <cfRule type="containsText" dxfId="36" priority="20" operator="containsText" text="REVISE">
      <formula>NOT(ISERROR(SEARCH("REVISE",G25)))</formula>
    </cfRule>
  </conditionalFormatting>
  <conditionalFormatting sqref="G28">
    <cfRule type="beginsWith" dxfId="35" priority="22" operator="beginsWith" text="revise">
      <formula>LEFT(G28,LEN("revise"))="revise"</formula>
    </cfRule>
  </conditionalFormatting>
  <conditionalFormatting sqref="G30">
    <cfRule type="beginsWith" dxfId="34" priority="21" stopIfTrue="1" operator="beginsWith" text="REVISE">
      <formula>LEFT(G30,LEN("REVISE"))="REVISE"</formula>
    </cfRule>
  </conditionalFormatting>
  <dataValidations count="13">
    <dataValidation allowBlank="1" showInputMessage="1" showErrorMessage="1" prompt="Especifique con detalle lo que se requiere que el proponente subsane" sqref="E34:E39 F34:F37" xr:uid="{CC873595-EB31-418E-8480-BD4CC9B32A3D}"/>
    <dataValidation type="list" allowBlank="1" showInputMessage="1" showErrorMessage="1" sqref="C101:C102 C98 C34:C39 C43:C49 C57:F60 C52:F52" xr:uid="{44670521-768F-474F-A2FB-67D036904575}">
      <formula1>"CUMPLE, NO CUMPLE, NO APLICA"</formula1>
    </dataValidation>
    <dataValidation type="list" allowBlank="1" showInputMessage="1" showErrorMessage="1" sqref="WVI983124:WVI983135 WBQ983124:WBQ983135 VRU983124:VRU983135 VHY983124:VHY983135 UYC983124:UYC983135 UOG983124:UOG983135 UEK983124:UEK983135 TUO983124:TUO983135 TKS983124:TKS983135 TAW983124:TAW983135 SRA983124:SRA983135 SHE983124:SHE983135 RXI983124:RXI983135 RNM983124:RNM983135 RDQ983124:RDQ983135 QTU983124:QTU983135 QJY983124:QJY983135 QAC983124:QAC983135 PQG983124:PQG983135 PGK983124:PGK983135 OWO983124:OWO983135 OMS983124:OMS983135 OCW983124:OCW983135 NTA983124:NTA983135 NJE983124:NJE983135 MZI983124:MZI983135 MPM983124:MPM983135 MFQ983124:MFQ983135 LVU983124:LVU983135 LLY983124:LLY983135 LCC983124:LCC983135 KSG983124:KSG983135 KIK983124:KIK983135 JYO983124:JYO983135 JOS983124:JOS983135 JEW983124:JEW983135 IVA983124:IVA983135 ILE983124:ILE983135 IBI983124:IBI983135 HRM983124:HRM983135 HHQ983124:HHQ983135 GXU983124:GXU983135 GNY983124:GNY983135 GEC983124:GEC983135 FUG983124:FUG983135 FKK983124:FKK983135 FAO983124:FAO983135 EQS983124:EQS983135 EGW983124:EGW983135 DXA983124:DXA983135 DNE983124:DNE983135 DDI983124:DDI983135 CTM983124:CTM983135 CJQ983124:CJQ983135 BZU983124:BZU983135 BPY983124:BPY983135 BGC983124:BGC983135 AWG983124:AWG983135 AMK983124:AMK983135 ACO983124:ACO983135 SS983124:SS983135 IW983124:IW983135 C983130:C983141 WVI917588:WVI917599 WLM917588:WLM917599 WBQ917588:WBQ917599 VRU917588:VRU917599 VHY917588:VHY917599 UYC917588:UYC917599 UOG917588:UOG917599 UEK917588:UEK917599 TUO917588:TUO917599 TKS917588:TKS917599 TAW917588:TAW917599 SRA917588:SRA917599 SHE917588:SHE917599 RXI917588:RXI917599 RNM917588:RNM917599 RDQ917588:RDQ917599 QTU917588:QTU917599 QJY917588:QJY917599 QAC917588:QAC917599 PQG917588:PQG917599 PGK917588:PGK917599 OWO917588:OWO917599 OMS917588:OMS917599 OCW917588:OCW917599 NTA917588:NTA917599 NJE917588:NJE917599 MZI917588:MZI917599 MPM917588:MPM917599 MFQ917588:MFQ917599 LVU917588:LVU917599 LLY917588:LLY917599 LCC917588:LCC917599 KSG917588:KSG917599 KIK917588:KIK917599 JYO917588:JYO917599 JOS917588:JOS917599 JEW917588:JEW917599 IVA917588:IVA917599 ILE917588:ILE917599 IBI917588:IBI917599 HRM917588:HRM917599 HHQ917588:HHQ917599 GXU917588:GXU917599 GNY917588:GNY917599 GEC917588:GEC917599 FUG917588:FUG917599 FKK917588:FKK917599 FAO917588:FAO917599 EQS917588:EQS917599 EGW917588:EGW917599 DXA917588:DXA917599 DNE917588:DNE917599 DDI917588:DDI917599 CTM917588:CTM917599 CJQ917588:CJQ917599 BZU917588:BZU917599 BPY917588:BPY917599 BGC917588:BGC917599 AWG917588:AWG917599 AMK917588:AMK917599 ACO917588:ACO917599 SS917588:SS917599 IW917588:IW917599 C917594:C917605 WVI852052:WVI852063 WLM852052:WLM852063 WBQ852052:WBQ852063 VRU852052:VRU852063 VHY852052:VHY852063 UYC852052:UYC852063 UOG852052:UOG852063 UEK852052:UEK852063 TUO852052:TUO852063 TKS852052:TKS852063 TAW852052:TAW852063 SRA852052:SRA852063 SHE852052:SHE852063 RXI852052:RXI852063 RNM852052:RNM852063 RDQ852052:RDQ852063 QTU852052:QTU852063 QJY852052:QJY852063 QAC852052:QAC852063 PQG852052:PQG852063 PGK852052:PGK852063 OWO852052:OWO852063 OMS852052:OMS852063 OCW852052:OCW852063 NTA852052:NTA852063 NJE852052:NJE852063 MZI852052:MZI852063 MPM852052:MPM852063 MFQ852052:MFQ852063 LVU852052:LVU852063 LLY852052:LLY852063 LCC852052:LCC852063 KSG852052:KSG852063 KIK852052:KIK852063 JYO852052:JYO852063 JOS852052:JOS852063 JEW852052:JEW852063 IVA852052:IVA852063 ILE852052:ILE852063 IBI852052:IBI852063 HRM852052:HRM852063 HHQ852052:HHQ852063 GXU852052:GXU852063 GNY852052:GNY852063 GEC852052:GEC852063 FUG852052:FUG852063 FKK852052:FKK852063 FAO852052:FAO852063 EQS852052:EQS852063 EGW852052:EGW852063 DXA852052:DXA852063 DNE852052:DNE852063 DDI852052:DDI852063 CTM852052:CTM852063 CJQ852052:CJQ852063 BZU852052:BZU852063 BPY852052:BPY852063 BGC852052:BGC852063 AWG852052:AWG852063 AMK852052:AMK852063 ACO852052:ACO852063 SS852052:SS852063 IW852052:IW852063 C852058:C852069 WVI786516:WVI786527 WLM786516:WLM786527 WBQ786516:WBQ786527 VRU786516:VRU786527 VHY786516:VHY786527 UYC786516:UYC786527 UOG786516:UOG786527 UEK786516:UEK786527 TUO786516:TUO786527 TKS786516:TKS786527 TAW786516:TAW786527 SRA786516:SRA786527 SHE786516:SHE786527 RXI786516:RXI786527 RNM786516:RNM786527 RDQ786516:RDQ786527 QTU786516:QTU786527 QJY786516:QJY786527 QAC786516:QAC786527 PQG786516:PQG786527 PGK786516:PGK786527 OWO786516:OWO786527 OMS786516:OMS786527 OCW786516:OCW786527 NTA786516:NTA786527 NJE786516:NJE786527 MZI786516:MZI786527 MPM786516:MPM786527 MFQ786516:MFQ786527 LVU786516:LVU786527 LLY786516:LLY786527 LCC786516:LCC786527 KSG786516:KSG786527 KIK786516:KIK786527 JYO786516:JYO786527 JOS786516:JOS786527 JEW786516:JEW786527 IVA786516:IVA786527 ILE786516:ILE786527 IBI786516:IBI786527 HRM786516:HRM786527 HHQ786516:HHQ786527 GXU786516:GXU786527 GNY786516:GNY786527 GEC786516:GEC786527 FUG786516:FUG786527 FKK786516:FKK786527 FAO786516:FAO786527 EQS786516:EQS786527 EGW786516:EGW786527 DXA786516:DXA786527 DNE786516:DNE786527 DDI786516:DDI786527 CTM786516:CTM786527 CJQ786516:CJQ786527 BZU786516:BZU786527 BPY786516:BPY786527 BGC786516:BGC786527 AWG786516:AWG786527 AMK786516:AMK786527 ACO786516:ACO786527 SS786516:SS786527 IW786516:IW786527 C786522:C786533 WVI720980:WVI720991 WLM720980:WLM720991 WBQ720980:WBQ720991 VRU720980:VRU720991 VHY720980:VHY720991 UYC720980:UYC720991 UOG720980:UOG720991 UEK720980:UEK720991 TUO720980:TUO720991 TKS720980:TKS720991 TAW720980:TAW720991 SRA720980:SRA720991 SHE720980:SHE720991 RXI720980:RXI720991 RNM720980:RNM720991 RDQ720980:RDQ720991 QTU720980:QTU720991 QJY720980:QJY720991 QAC720980:QAC720991 PQG720980:PQG720991 PGK720980:PGK720991 OWO720980:OWO720991 OMS720980:OMS720991 OCW720980:OCW720991 NTA720980:NTA720991 NJE720980:NJE720991 MZI720980:MZI720991 MPM720980:MPM720991 MFQ720980:MFQ720991 LVU720980:LVU720991 LLY720980:LLY720991 LCC720980:LCC720991 KSG720980:KSG720991 KIK720980:KIK720991 JYO720980:JYO720991 JOS720980:JOS720991 JEW720980:JEW720991 IVA720980:IVA720991 ILE720980:ILE720991 IBI720980:IBI720991 HRM720980:HRM720991 HHQ720980:HHQ720991 GXU720980:GXU720991 GNY720980:GNY720991 GEC720980:GEC720991 FUG720980:FUG720991 FKK720980:FKK720991 FAO720980:FAO720991 EQS720980:EQS720991 EGW720980:EGW720991 DXA720980:DXA720991 DNE720980:DNE720991 DDI720980:DDI720991 CTM720980:CTM720991 CJQ720980:CJQ720991 BZU720980:BZU720991 BPY720980:BPY720991 BGC720980:BGC720991 AWG720980:AWG720991 AMK720980:AMK720991 ACO720980:ACO720991 SS720980:SS720991 IW720980:IW720991 C720986:C720997 WVI655444:WVI655455 WLM655444:WLM655455 WBQ655444:WBQ655455 VRU655444:VRU655455 VHY655444:VHY655455 UYC655444:UYC655455 UOG655444:UOG655455 UEK655444:UEK655455 TUO655444:TUO655455 TKS655444:TKS655455 TAW655444:TAW655455 SRA655444:SRA655455 SHE655444:SHE655455 RXI655444:RXI655455 RNM655444:RNM655455 RDQ655444:RDQ655455 QTU655444:QTU655455 QJY655444:QJY655455 QAC655444:QAC655455 PQG655444:PQG655455 PGK655444:PGK655455 OWO655444:OWO655455 OMS655444:OMS655455 OCW655444:OCW655455 NTA655444:NTA655455 NJE655444:NJE655455 MZI655444:MZI655455 MPM655444:MPM655455 MFQ655444:MFQ655455 LVU655444:LVU655455 LLY655444:LLY655455 LCC655444:LCC655455 KSG655444:KSG655455 KIK655444:KIK655455 JYO655444:JYO655455 JOS655444:JOS655455 JEW655444:JEW655455 IVA655444:IVA655455 ILE655444:ILE655455 IBI655444:IBI655455 HRM655444:HRM655455 HHQ655444:HHQ655455 GXU655444:GXU655455 GNY655444:GNY655455 GEC655444:GEC655455 FUG655444:FUG655455 FKK655444:FKK655455 FAO655444:FAO655455 EQS655444:EQS655455 EGW655444:EGW655455 DXA655444:DXA655455 DNE655444:DNE655455 DDI655444:DDI655455 CTM655444:CTM655455 CJQ655444:CJQ655455 BZU655444:BZU655455 BPY655444:BPY655455 BGC655444:BGC655455 AWG655444:AWG655455 AMK655444:AMK655455 ACO655444:ACO655455 SS655444:SS655455 IW655444:IW655455 C655450:C655461 WVI589908:WVI589919 WLM589908:WLM589919 WBQ589908:WBQ589919 VRU589908:VRU589919 VHY589908:VHY589919 UYC589908:UYC589919 UOG589908:UOG589919 UEK589908:UEK589919 TUO589908:TUO589919 TKS589908:TKS589919 TAW589908:TAW589919 SRA589908:SRA589919 SHE589908:SHE589919 RXI589908:RXI589919 RNM589908:RNM589919 RDQ589908:RDQ589919 QTU589908:QTU589919 QJY589908:QJY589919 QAC589908:QAC589919 PQG589908:PQG589919 PGK589908:PGK589919 OWO589908:OWO589919 OMS589908:OMS589919 OCW589908:OCW589919 NTA589908:NTA589919 NJE589908:NJE589919 MZI589908:MZI589919 MPM589908:MPM589919 MFQ589908:MFQ589919 LVU589908:LVU589919 LLY589908:LLY589919 LCC589908:LCC589919 KSG589908:KSG589919 KIK589908:KIK589919 JYO589908:JYO589919 JOS589908:JOS589919 JEW589908:JEW589919 IVA589908:IVA589919 ILE589908:ILE589919 IBI589908:IBI589919 HRM589908:HRM589919 HHQ589908:HHQ589919 GXU589908:GXU589919 GNY589908:GNY589919 GEC589908:GEC589919 FUG589908:FUG589919 FKK589908:FKK589919 FAO589908:FAO589919 EQS589908:EQS589919 EGW589908:EGW589919 DXA589908:DXA589919 DNE589908:DNE589919 DDI589908:DDI589919 CTM589908:CTM589919 CJQ589908:CJQ589919 BZU589908:BZU589919 BPY589908:BPY589919 BGC589908:BGC589919 AWG589908:AWG589919 AMK589908:AMK589919 ACO589908:ACO589919 SS589908:SS589919 IW589908:IW589919 C589914:C589925 WVI524372:WVI524383 WLM524372:WLM524383 WBQ524372:WBQ524383 VRU524372:VRU524383 VHY524372:VHY524383 UYC524372:UYC524383 UOG524372:UOG524383 UEK524372:UEK524383 TUO524372:TUO524383 TKS524372:TKS524383 TAW524372:TAW524383 SRA524372:SRA524383 SHE524372:SHE524383 RXI524372:RXI524383 RNM524372:RNM524383 RDQ524372:RDQ524383 QTU524372:QTU524383 QJY524372:QJY524383 QAC524372:QAC524383 PQG524372:PQG524383 PGK524372:PGK524383 OWO524372:OWO524383 OMS524372:OMS524383 OCW524372:OCW524383 NTA524372:NTA524383 NJE524372:NJE524383 MZI524372:MZI524383 MPM524372:MPM524383 MFQ524372:MFQ524383 LVU524372:LVU524383 LLY524372:LLY524383 LCC524372:LCC524383 KSG524372:KSG524383 KIK524372:KIK524383 JYO524372:JYO524383 JOS524372:JOS524383 JEW524372:JEW524383 IVA524372:IVA524383 ILE524372:ILE524383 IBI524372:IBI524383 HRM524372:HRM524383 HHQ524372:HHQ524383 GXU524372:GXU524383 GNY524372:GNY524383 GEC524372:GEC524383 FUG524372:FUG524383 FKK524372:FKK524383 FAO524372:FAO524383 EQS524372:EQS524383 EGW524372:EGW524383 DXA524372:DXA524383 DNE524372:DNE524383 DDI524372:DDI524383 CTM524372:CTM524383 CJQ524372:CJQ524383 BZU524372:BZU524383 BPY524372:BPY524383 BGC524372:BGC524383 AWG524372:AWG524383 AMK524372:AMK524383 ACO524372:ACO524383 SS524372:SS524383 IW524372:IW524383 C524378:C524389 WVI458836:WVI458847 WLM458836:WLM458847 WBQ458836:WBQ458847 VRU458836:VRU458847 VHY458836:VHY458847 UYC458836:UYC458847 UOG458836:UOG458847 UEK458836:UEK458847 TUO458836:TUO458847 TKS458836:TKS458847 TAW458836:TAW458847 SRA458836:SRA458847 SHE458836:SHE458847 RXI458836:RXI458847 RNM458836:RNM458847 RDQ458836:RDQ458847 QTU458836:QTU458847 QJY458836:QJY458847 QAC458836:QAC458847 PQG458836:PQG458847 PGK458836:PGK458847 OWO458836:OWO458847 OMS458836:OMS458847 OCW458836:OCW458847 NTA458836:NTA458847 NJE458836:NJE458847 MZI458836:MZI458847 MPM458836:MPM458847 MFQ458836:MFQ458847 LVU458836:LVU458847 LLY458836:LLY458847 LCC458836:LCC458847 KSG458836:KSG458847 KIK458836:KIK458847 JYO458836:JYO458847 JOS458836:JOS458847 JEW458836:JEW458847 IVA458836:IVA458847 ILE458836:ILE458847 IBI458836:IBI458847 HRM458836:HRM458847 HHQ458836:HHQ458847 GXU458836:GXU458847 GNY458836:GNY458847 GEC458836:GEC458847 FUG458836:FUG458847 FKK458836:FKK458847 FAO458836:FAO458847 EQS458836:EQS458847 EGW458836:EGW458847 DXA458836:DXA458847 DNE458836:DNE458847 DDI458836:DDI458847 CTM458836:CTM458847 CJQ458836:CJQ458847 BZU458836:BZU458847 BPY458836:BPY458847 BGC458836:BGC458847 AWG458836:AWG458847 AMK458836:AMK458847 ACO458836:ACO458847 SS458836:SS458847 IW458836:IW458847 C458842:C458853 WVI393300:WVI393311 WLM393300:WLM393311 WBQ393300:WBQ393311 VRU393300:VRU393311 VHY393300:VHY393311 UYC393300:UYC393311 UOG393300:UOG393311 UEK393300:UEK393311 TUO393300:TUO393311 TKS393300:TKS393311 TAW393300:TAW393311 SRA393300:SRA393311 SHE393300:SHE393311 RXI393300:RXI393311 RNM393300:RNM393311 RDQ393300:RDQ393311 QTU393300:QTU393311 QJY393300:QJY393311 QAC393300:QAC393311 PQG393300:PQG393311 PGK393300:PGK393311 OWO393300:OWO393311 OMS393300:OMS393311 OCW393300:OCW393311 NTA393300:NTA393311 NJE393300:NJE393311 MZI393300:MZI393311 MPM393300:MPM393311 MFQ393300:MFQ393311 LVU393300:LVU393311 LLY393300:LLY393311 LCC393300:LCC393311 KSG393300:KSG393311 KIK393300:KIK393311 JYO393300:JYO393311 JOS393300:JOS393311 JEW393300:JEW393311 IVA393300:IVA393311 ILE393300:ILE393311 IBI393300:IBI393311 HRM393300:HRM393311 HHQ393300:HHQ393311 GXU393300:GXU393311 GNY393300:GNY393311 GEC393300:GEC393311 FUG393300:FUG393311 FKK393300:FKK393311 FAO393300:FAO393311 EQS393300:EQS393311 EGW393300:EGW393311 DXA393300:DXA393311 DNE393300:DNE393311 DDI393300:DDI393311 CTM393300:CTM393311 CJQ393300:CJQ393311 BZU393300:BZU393311 BPY393300:BPY393311 BGC393300:BGC393311 AWG393300:AWG393311 AMK393300:AMK393311 ACO393300:ACO393311 SS393300:SS393311 IW393300:IW393311 C393306:C393317 WVI327764:WVI327775 WLM327764:WLM327775 WBQ327764:WBQ327775 VRU327764:VRU327775 VHY327764:VHY327775 UYC327764:UYC327775 UOG327764:UOG327775 UEK327764:UEK327775 TUO327764:TUO327775 TKS327764:TKS327775 TAW327764:TAW327775 SRA327764:SRA327775 SHE327764:SHE327775 RXI327764:RXI327775 RNM327764:RNM327775 RDQ327764:RDQ327775 QTU327764:QTU327775 QJY327764:QJY327775 QAC327764:QAC327775 PQG327764:PQG327775 PGK327764:PGK327775 OWO327764:OWO327775 OMS327764:OMS327775 OCW327764:OCW327775 NTA327764:NTA327775 NJE327764:NJE327775 MZI327764:MZI327775 MPM327764:MPM327775 MFQ327764:MFQ327775 LVU327764:LVU327775 LLY327764:LLY327775 LCC327764:LCC327775 KSG327764:KSG327775 KIK327764:KIK327775 JYO327764:JYO327775 JOS327764:JOS327775 JEW327764:JEW327775 IVA327764:IVA327775 ILE327764:ILE327775 IBI327764:IBI327775 HRM327764:HRM327775 HHQ327764:HHQ327775 GXU327764:GXU327775 GNY327764:GNY327775 GEC327764:GEC327775 FUG327764:FUG327775 FKK327764:FKK327775 FAO327764:FAO327775 EQS327764:EQS327775 EGW327764:EGW327775 DXA327764:DXA327775 DNE327764:DNE327775 DDI327764:DDI327775 CTM327764:CTM327775 CJQ327764:CJQ327775 BZU327764:BZU327775 BPY327764:BPY327775 BGC327764:BGC327775 AWG327764:AWG327775 AMK327764:AMK327775 ACO327764:ACO327775 SS327764:SS327775 IW327764:IW327775 C327770:C327781 WVI262228:WVI262239 WLM262228:WLM262239 WBQ262228:WBQ262239 VRU262228:VRU262239 VHY262228:VHY262239 UYC262228:UYC262239 UOG262228:UOG262239 UEK262228:UEK262239 TUO262228:TUO262239 TKS262228:TKS262239 TAW262228:TAW262239 SRA262228:SRA262239 SHE262228:SHE262239 RXI262228:RXI262239 RNM262228:RNM262239 RDQ262228:RDQ262239 QTU262228:QTU262239 QJY262228:QJY262239 QAC262228:QAC262239 PQG262228:PQG262239 PGK262228:PGK262239 OWO262228:OWO262239 OMS262228:OMS262239 OCW262228:OCW262239 NTA262228:NTA262239 NJE262228:NJE262239 MZI262228:MZI262239 MPM262228:MPM262239 MFQ262228:MFQ262239 LVU262228:LVU262239 LLY262228:LLY262239 LCC262228:LCC262239 KSG262228:KSG262239 KIK262228:KIK262239 JYO262228:JYO262239 JOS262228:JOS262239 JEW262228:JEW262239 IVA262228:IVA262239 ILE262228:ILE262239 IBI262228:IBI262239 HRM262228:HRM262239 HHQ262228:HHQ262239 GXU262228:GXU262239 GNY262228:GNY262239 GEC262228:GEC262239 FUG262228:FUG262239 FKK262228:FKK262239 FAO262228:FAO262239 EQS262228:EQS262239 EGW262228:EGW262239 DXA262228:DXA262239 DNE262228:DNE262239 DDI262228:DDI262239 CTM262228:CTM262239 CJQ262228:CJQ262239 BZU262228:BZU262239 BPY262228:BPY262239 BGC262228:BGC262239 AWG262228:AWG262239 AMK262228:AMK262239 ACO262228:ACO262239 SS262228:SS262239 IW262228:IW262239 C262234:C262245 WVI196692:WVI196703 WLM196692:WLM196703 WBQ196692:WBQ196703 VRU196692:VRU196703 VHY196692:VHY196703 UYC196692:UYC196703 UOG196692:UOG196703 UEK196692:UEK196703 TUO196692:TUO196703 TKS196692:TKS196703 TAW196692:TAW196703 SRA196692:SRA196703 SHE196692:SHE196703 RXI196692:RXI196703 RNM196692:RNM196703 RDQ196692:RDQ196703 QTU196692:QTU196703 QJY196692:QJY196703 QAC196692:QAC196703 PQG196692:PQG196703 PGK196692:PGK196703 OWO196692:OWO196703 OMS196692:OMS196703 OCW196692:OCW196703 NTA196692:NTA196703 NJE196692:NJE196703 MZI196692:MZI196703 MPM196692:MPM196703 MFQ196692:MFQ196703 LVU196692:LVU196703 LLY196692:LLY196703 LCC196692:LCC196703 KSG196692:KSG196703 KIK196692:KIK196703 JYO196692:JYO196703 JOS196692:JOS196703 JEW196692:JEW196703 IVA196692:IVA196703 ILE196692:ILE196703 IBI196692:IBI196703 HRM196692:HRM196703 HHQ196692:HHQ196703 GXU196692:GXU196703 GNY196692:GNY196703 GEC196692:GEC196703 FUG196692:FUG196703 FKK196692:FKK196703 FAO196692:FAO196703 EQS196692:EQS196703 EGW196692:EGW196703 DXA196692:DXA196703 DNE196692:DNE196703 DDI196692:DDI196703 CTM196692:CTM196703 CJQ196692:CJQ196703 BZU196692:BZU196703 BPY196692:BPY196703 BGC196692:BGC196703 AWG196692:AWG196703 AMK196692:AMK196703 ACO196692:ACO196703 SS196692:SS196703 IW196692:IW196703 C196698:C196709 WVI131156:WVI131167 WLM131156:WLM131167 WBQ131156:WBQ131167 VRU131156:VRU131167 VHY131156:VHY131167 UYC131156:UYC131167 UOG131156:UOG131167 UEK131156:UEK131167 TUO131156:TUO131167 TKS131156:TKS131167 TAW131156:TAW131167 SRA131156:SRA131167 SHE131156:SHE131167 RXI131156:RXI131167 RNM131156:RNM131167 RDQ131156:RDQ131167 QTU131156:QTU131167 QJY131156:QJY131167 QAC131156:QAC131167 PQG131156:PQG131167 PGK131156:PGK131167 OWO131156:OWO131167 OMS131156:OMS131167 OCW131156:OCW131167 NTA131156:NTA131167 NJE131156:NJE131167 MZI131156:MZI131167 MPM131156:MPM131167 MFQ131156:MFQ131167 LVU131156:LVU131167 LLY131156:LLY131167 LCC131156:LCC131167 KSG131156:KSG131167 KIK131156:KIK131167 JYO131156:JYO131167 JOS131156:JOS131167 JEW131156:JEW131167 IVA131156:IVA131167 ILE131156:ILE131167 IBI131156:IBI131167 HRM131156:HRM131167 HHQ131156:HHQ131167 GXU131156:GXU131167 GNY131156:GNY131167 GEC131156:GEC131167 FUG131156:FUG131167 FKK131156:FKK131167 FAO131156:FAO131167 EQS131156:EQS131167 EGW131156:EGW131167 DXA131156:DXA131167 DNE131156:DNE131167 DDI131156:DDI131167 CTM131156:CTM131167 CJQ131156:CJQ131167 BZU131156:BZU131167 BPY131156:BPY131167 BGC131156:BGC131167 AWG131156:AWG131167 AMK131156:AMK131167 ACO131156:ACO131167 SS131156:SS131167 IW131156:IW131167 C131162:C131173 WVI65620:WVI65631 WLM65620:WLM65631 WBQ65620:WBQ65631 VRU65620:VRU65631 VHY65620:VHY65631 UYC65620:UYC65631 UOG65620:UOG65631 UEK65620:UEK65631 TUO65620:TUO65631 TKS65620:TKS65631 TAW65620:TAW65631 SRA65620:SRA65631 SHE65620:SHE65631 RXI65620:RXI65631 RNM65620:RNM65631 RDQ65620:RDQ65631 QTU65620:QTU65631 QJY65620:QJY65631 QAC65620:QAC65631 PQG65620:PQG65631 PGK65620:PGK65631 OWO65620:OWO65631 OMS65620:OMS65631 OCW65620:OCW65631 NTA65620:NTA65631 NJE65620:NJE65631 MZI65620:MZI65631 MPM65620:MPM65631 MFQ65620:MFQ65631 LVU65620:LVU65631 LLY65620:LLY65631 LCC65620:LCC65631 KSG65620:KSG65631 KIK65620:KIK65631 JYO65620:JYO65631 JOS65620:JOS65631 JEW65620:JEW65631 IVA65620:IVA65631 ILE65620:ILE65631 IBI65620:IBI65631 HRM65620:HRM65631 HHQ65620:HHQ65631 GXU65620:GXU65631 GNY65620:GNY65631 GEC65620:GEC65631 FUG65620:FUG65631 FKK65620:FKK65631 FAO65620:FAO65631 EQS65620:EQS65631 EGW65620:EGW65631 DXA65620:DXA65631 DNE65620:DNE65631 DDI65620:DDI65631 CTM65620:CTM65631 CJQ65620:CJQ65631 BZU65620:BZU65631 BPY65620:BPY65631 BGC65620:BGC65631 AWG65620:AWG65631 AMK65620:AMK65631 ACO65620:ACO65631 SS65620:SS65631 IW65620:IW65631 C65626:C65637 WLM983124:WLM983135 IW31:IW51 WVI31:WVI51 WLM31:WLM51 WBQ31:WBQ51 VRU31:VRU51 VHY31:VHY51 UYC31:UYC51 UOG31:UOG51 UEK31:UEK51 TUO31:TUO51 TKS31:TKS51 TAW31:TAW51 SRA31:SRA51 SHE31:SHE51 RXI31:RXI51 RNM31:RNM51 RDQ31:RDQ51 QTU31:QTU51 QJY31:QJY51 QAC31:QAC51 PQG31:PQG51 PGK31:PGK51 OWO31:OWO51 OMS31:OMS51 OCW31:OCW51 NTA31:NTA51 NJE31:NJE51 MZI31:MZI51 MPM31:MPM51 MFQ31:MFQ51 LVU31:LVU51 LLY31:LLY51 LCC31:LCC51 KSG31:KSG51 KIK31:KIK51 JYO31:JYO51 JOS31:JOS51 JEW31:JEW51 IVA31:IVA51 ILE31:ILE51 IBI31:IBI51 HRM31:HRM51 HHQ31:HHQ51 GXU31:GXU51 GNY31:GNY51 GEC31:GEC51 FUG31:FUG51 FKK31:FKK51 FAO31:FAO51 EQS31:EQS51 EGW31:EGW51 DXA31:DXA51 DNE31:DNE51 DDI31:DDI51 CTM31:CTM51 CJQ31:CJQ51 BZU31:BZU51 BPY31:BPY51 BGC31:BGC51 AWG31:AWG51 AMK31:AMK51 ACO31:ACO51 SS31:SS51" xr:uid="{3CAAA566-7D0B-4DED-B088-F2AEFBF2A365}">
      <formula1>#REF!</formula1>
    </dataValidation>
    <dataValidation type="list" allowBlank="1" showInputMessage="1" showErrorMessage="1" sqref="C14:D14 C13" xr:uid="{6310A2CB-9E5F-4413-AA78-68A7DC850C4C}">
      <formula1>"SELECCIONE,SI,NO"</formula1>
    </dataValidation>
    <dataValidation allowBlank="1" showInputMessage="1" showErrorMessage="1" promptTitle="NOTA" prompt="Ingrese NO APLICA SI NO HAY LOTES , EN CASO CONTRARIO INDIQUE LOS NÚMEROS DE LOS LOTES A LOS QUE PRESENTA OFERTA SEPARADOS CON COMA" sqref="C23 F23" xr:uid="{9931E735-345B-4ECE-84D3-B55D5D246926}"/>
    <dataValidation type="list" allowBlank="1" showInputMessage="1" showErrorMessage="1" sqref="F10" xr:uid="{236E399B-3273-4A81-9646-4F72BAAC2FE8}">
      <formula1>"SELECCIONE,PRELIMINAR, DEFINITIVO"</formula1>
    </dataValidation>
    <dataValidation type="list" allowBlank="1" showInputMessage="1" showErrorMessage="1" sqref="C12" xr:uid="{F2EDC52D-C56D-47AB-9569-AF8391297AA9}">
      <formula1>"LICITACIÓN PÚBLICA (OBRA), CONCURSO DE MÉRITOS ABIERTO (INTERVENTORÍA DE OBRA)"</formula1>
    </dataValidation>
    <dataValidation type="list" allowBlank="1" showInputMessage="1" showErrorMessage="1" sqref="F16" xr:uid="{A7AD9C2D-BF06-473E-B1FD-2D6715B842A7}">
      <formula1>"NACIONAL, EXTRANJERO CON SUCURSAL, EXTRANJERO SIN SUCURSAL"</formula1>
    </dataValidation>
    <dataValidation allowBlank="1" showInputMessage="1" showErrorMessage="1" promptTitle="NOTA" prompt="Digite nombre de archivo y folio donde se encuentra la información" sqref="D34:D35" xr:uid="{137F444D-955D-4641-9FE7-5FE6B392022A}"/>
    <dataValidation type="list" allowBlank="1" showInputMessage="1" showErrorMessage="1" promptTitle="NOTA" prompt="SOLO DILIGENCIE SI EL INTEGRANTE ES PERSONA NATURAL. DE LO CONTRARIO SELECCIONE NO APLICA" sqref="C67:F70" xr:uid="{5B257604-F867-4A51-AD2E-B830ACE776D6}">
      <formula1>"CUMPLE, NO CUMPLE, NO APLICA"</formula1>
    </dataValidation>
    <dataValidation type="list" allowBlank="1" showInputMessage="1" showErrorMessage="1" promptTitle="NOTA" prompt="SOLO DILIGENCIE SI EL INTEGRANTE ES PERSONA JURÍDICA DE LO CONTRARIO SELECCIONE NO APLICA" sqref="C76:F86" xr:uid="{73A153D2-4677-44B9-8514-F3EF75BE4A2A}">
      <formula1>"CUMPLE, NO CUMPLE, NO APLICA"</formula1>
    </dataValidation>
    <dataValidation allowBlank="1" showInputMessage="1" showErrorMessage="1" promptTitle="VERIFIQUE" prompt="REVISE QUE HAYA LLENADO EL CAMPO C14" sqref="D91" xr:uid="{FD9D1CE1-371E-4D7D-8C58-BAD5132D88FA}"/>
    <dataValidation type="list" allowBlank="1" showInputMessage="1" showErrorMessage="1" sqref="C21:F21" xr:uid="{C39097F6-4FDE-44A3-A6EF-A4975893B321}">
      <formula1>"SI,NO"</formula1>
    </dataValidation>
  </dataValidations>
  <hyperlinks>
    <hyperlink ref="C99" r:id="rId1" xr:uid="{5CD111E3-8612-43B8-BCBA-1E81F7A02A70}"/>
  </hyperlinks>
  <printOptions horizontalCentered="1"/>
  <pageMargins left="0.70866141732283472" right="0.70866141732283472" top="0.74803149606299213" bottom="0.74803149606299213" header="0.31496062992125984" footer="0.31496062992125984"/>
  <pageSetup paperSize="9" scale="50" fitToHeight="0" orientation="portrait" r:id="rId2"/>
  <headerFooter>
    <oddHeader>&amp;Rpágina  &amp;P de &amp;N</oddHeader>
    <oddFooter>&amp;R&amp;P</oddFooter>
  </headerFooter>
  <rowBreaks count="2" manualBreakCount="2">
    <brk id="39" max="5" man="1"/>
    <brk id="83" max="5" man="1"/>
  </rowBreaks>
  <drawing r:id="rId3"/>
  <extLst>
    <ext xmlns:x14="http://schemas.microsoft.com/office/spreadsheetml/2009/9/main" uri="{CCE6A557-97BC-4b89-ADB6-D9C93CAAB3DF}">
      <x14:dataValidations xmlns:xm="http://schemas.microsoft.com/office/excel/2006/main" count="7">
        <x14:dataValidation type="list" allowBlank="1" showInputMessage="1" showErrorMessage="1" xr:uid="{E6B8DC59-E164-45DB-86DA-8EDBA2FF162D}">
          <x14:formula1>
            <xm:f>Hoja1!$L$1:$L$8</xm:f>
          </x14:formula1>
          <xm:sqref>E109:F109</xm:sqref>
        </x14:dataValidation>
        <x14:dataValidation type="list" allowBlank="1" showInputMessage="1" showErrorMessage="1" xr:uid="{F2278F84-A7F6-4C75-B607-F557DCB10F09}">
          <x14:formula1>
            <xm:f>Hoja1!$C$2:$C$4</xm:f>
          </x14:formula1>
          <xm:sqref>C26:C29</xm:sqref>
        </x14:dataValidation>
        <x14:dataValidation type="list" allowBlank="1" showInputMessage="1" showErrorMessage="1" xr:uid="{42A7A4B3-39F4-46FC-938C-AB6327E35993}">
          <x14:formula1>
            <xm:f>'Hoja de Registro'!$A$8:$A$71</xm:f>
          </x14:formula1>
          <xm:sqref>D15</xm:sqref>
        </x14:dataValidation>
        <x14:dataValidation type="list" allowBlank="1" showInputMessage="1" showErrorMessage="1" xr:uid="{01DA4A9A-353F-49EB-8D91-681B0435C79E}">
          <x14:formula1>
            <xm:f>'hoja de datos'!$O$2:$O$5</xm:f>
          </x14:formula1>
          <xm:sqref>D17 D19</xm:sqref>
        </x14:dataValidation>
        <x14:dataValidation type="list" allowBlank="1" showInputMessage="1" showErrorMessage="1" xr:uid="{BC99C124-B848-478F-B7CC-21A18555A4D8}">
          <x14:formula1>
            <xm:f>'hoja de datos'!$H$2:$H$28</xm:f>
          </x14:formula1>
          <xm:sqref>A93:B95</xm:sqref>
        </x14:dataValidation>
        <x14:dataValidation type="list" allowBlank="1" showInputMessage="1" showErrorMessage="1" xr:uid="{1B3CB61C-24C5-4F30-9E27-A35334C5B7BD}">
          <x14:formula1>
            <xm:f>'hoja de datos'!$F$2:$F$29</xm:f>
          </x14:formula1>
          <xm:sqref>D102:F105</xm:sqref>
        </x14:dataValidation>
        <x14:dataValidation type="list" allowBlank="1" showInputMessage="1" showErrorMessage="1" xr:uid="{DFB9F46B-655E-4ED1-83BB-D1A590F6526B}">
          <x14:formula1>
            <xm:f>'hoja de datos'!$L$2:$L$13</xm:f>
          </x14:formula1>
          <xm:sqref>A109:D109</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D8E30B-383C-4E48-88E1-676E34AF10A5}">
  <sheetPr>
    <tabColor rgb="FF00B0F0"/>
    <pageSetUpPr fitToPage="1"/>
  </sheetPr>
  <dimension ref="A1:P85"/>
  <sheetViews>
    <sheetView view="pageBreakPreview" topLeftCell="A13" zoomScaleNormal="100" zoomScaleSheetLayoutView="100" workbookViewId="0">
      <selection activeCell="D77" sqref="D77:E77"/>
    </sheetView>
  </sheetViews>
  <sheetFormatPr baseColWidth="10" defaultColWidth="11.44140625" defaultRowHeight="13.2" outlineLevelRow="1" x14ac:dyDescent="0.25"/>
  <cols>
    <col min="1" max="1" width="58.109375" style="112" customWidth="1"/>
    <col min="2" max="2" width="22.33203125" style="112" customWidth="1"/>
    <col min="3" max="3" width="23.44140625" style="112" customWidth="1"/>
    <col min="4" max="4" width="30.33203125" style="130" customWidth="1"/>
    <col min="5" max="5" width="37.88671875" style="130" customWidth="1"/>
    <col min="6" max="6" width="11.44140625" style="112" customWidth="1"/>
    <col min="7" max="7" width="15.109375" style="112" customWidth="1"/>
    <col min="8" max="11" width="11.44140625" style="112" customWidth="1"/>
    <col min="12" max="12" width="23.33203125" style="112" customWidth="1"/>
    <col min="13" max="13" width="26.109375" style="112" customWidth="1"/>
    <col min="14" max="14" width="4.44140625" style="112" customWidth="1"/>
    <col min="15" max="15" width="11.44140625" style="112" customWidth="1"/>
    <col min="16" max="16" width="18.6640625" style="112" customWidth="1"/>
    <col min="17" max="25" width="11.44140625" style="112" customWidth="1"/>
    <col min="26" max="254" width="9.109375" style="112" customWidth="1"/>
    <col min="255" max="255" width="58.109375" style="112" customWidth="1"/>
    <col min="256" max="256" width="20.33203125" style="112" customWidth="1"/>
    <col min="257" max="257" width="15.109375" style="112" customWidth="1"/>
    <col min="258" max="258" width="13.44140625" style="112" customWidth="1"/>
    <col min="259" max="259" width="39" style="112" customWidth="1"/>
    <col min="260" max="270" width="0" style="112" hidden="1" customWidth="1"/>
    <col min="271" max="271" width="11.44140625" style="112"/>
    <col min="272" max="272" width="18.6640625" style="112" customWidth="1"/>
    <col min="273" max="281" width="11.44140625" style="112"/>
    <col min="282" max="510" width="9.109375" style="112" customWidth="1"/>
    <col min="511" max="511" width="58.109375" style="112" customWidth="1"/>
    <col min="512" max="512" width="20.33203125" style="112" customWidth="1"/>
    <col min="513" max="513" width="15.109375" style="112" customWidth="1"/>
    <col min="514" max="514" width="13.44140625" style="112" customWidth="1"/>
    <col min="515" max="515" width="39" style="112" customWidth="1"/>
    <col min="516" max="526" width="0" style="112" hidden="1" customWidth="1"/>
    <col min="527" max="527" width="11.44140625" style="112"/>
    <col min="528" max="528" width="18.6640625" style="112" customWidth="1"/>
    <col min="529" max="537" width="11.44140625" style="112"/>
    <col min="538" max="766" width="9.109375" style="112" customWidth="1"/>
    <col min="767" max="767" width="58.109375" style="112" customWidth="1"/>
    <col min="768" max="768" width="20.33203125" style="112" customWidth="1"/>
    <col min="769" max="769" width="15.109375" style="112" customWidth="1"/>
    <col min="770" max="770" width="13.44140625" style="112" customWidth="1"/>
    <col min="771" max="771" width="39" style="112" customWidth="1"/>
    <col min="772" max="782" width="0" style="112" hidden="1" customWidth="1"/>
    <col min="783" max="783" width="11.44140625" style="112"/>
    <col min="784" max="784" width="18.6640625" style="112" customWidth="1"/>
    <col min="785" max="793" width="11.44140625" style="112"/>
    <col min="794" max="1022" width="9.109375" style="112" customWidth="1"/>
    <col min="1023" max="1023" width="58.109375" style="112" customWidth="1"/>
    <col min="1024" max="1024" width="20.33203125" style="112" customWidth="1"/>
    <col min="1025" max="1025" width="15.109375" style="112" customWidth="1"/>
    <col min="1026" max="1026" width="13.44140625" style="112" customWidth="1"/>
    <col min="1027" max="1027" width="39" style="112" customWidth="1"/>
    <col min="1028" max="1038" width="0" style="112" hidden="1" customWidth="1"/>
    <col min="1039" max="1039" width="11.44140625" style="112"/>
    <col min="1040" max="1040" width="18.6640625" style="112" customWidth="1"/>
    <col min="1041" max="1049" width="11.44140625" style="112"/>
    <col min="1050" max="1278" width="9.109375" style="112" customWidth="1"/>
    <col min="1279" max="1279" width="58.109375" style="112" customWidth="1"/>
    <col min="1280" max="1280" width="20.33203125" style="112" customWidth="1"/>
    <col min="1281" max="1281" width="15.109375" style="112" customWidth="1"/>
    <col min="1282" max="1282" width="13.44140625" style="112" customWidth="1"/>
    <col min="1283" max="1283" width="39" style="112" customWidth="1"/>
    <col min="1284" max="1294" width="0" style="112" hidden="1" customWidth="1"/>
    <col min="1295" max="1295" width="11.44140625" style="112"/>
    <col min="1296" max="1296" width="18.6640625" style="112" customWidth="1"/>
    <col min="1297" max="1305" width="11.44140625" style="112"/>
    <col min="1306" max="1534" width="9.109375" style="112" customWidth="1"/>
    <col min="1535" max="1535" width="58.109375" style="112" customWidth="1"/>
    <col min="1536" max="1536" width="20.33203125" style="112" customWidth="1"/>
    <col min="1537" max="1537" width="15.109375" style="112" customWidth="1"/>
    <col min="1538" max="1538" width="13.44140625" style="112" customWidth="1"/>
    <col min="1539" max="1539" width="39" style="112" customWidth="1"/>
    <col min="1540" max="1550" width="0" style="112" hidden="1" customWidth="1"/>
    <col min="1551" max="1551" width="11.44140625" style="112"/>
    <col min="1552" max="1552" width="18.6640625" style="112" customWidth="1"/>
    <col min="1553" max="1561" width="11.44140625" style="112"/>
    <col min="1562" max="1790" width="9.109375" style="112" customWidth="1"/>
    <col min="1791" max="1791" width="58.109375" style="112" customWidth="1"/>
    <col min="1792" max="1792" width="20.33203125" style="112" customWidth="1"/>
    <col min="1793" max="1793" width="15.109375" style="112" customWidth="1"/>
    <col min="1794" max="1794" width="13.44140625" style="112" customWidth="1"/>
    <col min="1795" max="1795" width="39" style="112" customWidth="1"/>
    <col min="1796" max="1806" width="0" style="112" hidden="1" customWidth="1"/>
    <col min="1807" max="1807" width="11.44140625" style="112"/>
    <col min="1808" max="1808" width="18.6640625" style="112" customWidth="1"/>
    <col min="1809" max="1817" width="11.44140625" style="112"/>
    <col min="1818" max="2046" width="9.109375" style="112" customWidth="1"/>
    <col min="2047" max="2047" width="58.109375" style="112" customWidth="1"/>
    <col min="2048" max="2048" width="20.33203125" style="112" customWidth="1"/>
    <col min="2049" max="2049" width="15.109375" style="112" customWidth="1"/>
    <col min="2050" max="2050" width="13.44140625" style="112" customWidth="1"/>
    <col min="2051" max="2051" width="39" style="112" customWidth="1"/>
    <col min="2052" max="2062" width="0" style="112" hidden="1" customWidth="1"/>
    <col min="2063" max="2063" width="11.44140625" style="112"/>
    <col min="2064" max="2064" width="18.6640625" style="112" customWidth="1"/>
    <col min="2065" max="2073" width="11.44140625" style="112"/>
    <col min="2074" max="2302" width="9.109375" style="112" customWidth="1"/>
    <col min="2303" max="2303" width="58.109375" style="112" customWidth="1"/>
    <col min="2304" max="2304" width="20.33203125" style="112" customWidth="1"/>
    <col min="2305" max="2305" width="15.109375" style="112" customWidth="1"/>
    <col min="2306" max="2306" width="13.44140625" style="112" customWidth="1"/>
    <col min="2307" max="2307" width="39" style="112" customWidth="1"/>
    <col min="2308" max="2318" width="0" style="112" hidden="1" customWidth="1"/>
    <col min="2319" max="2319" width="11.44140625" style="112"/>
    <col min="2320" max="2320" width="18.6640625" style="112" customWidth="1"/>
    <col min="2321" max="2329" width="11.44140625" style="112"/>
    <col min="2330" max="2558" width="9.109375" style="112" customWidth="1"/>
    <col min="2559" max="2559" width="58.109375" style="112" customWidth="1"/>
    <col min="2560" max="2560" width="20.33203125" style="112" customWidth="1"/>
    <col min="2561" max="2561" width="15.109375" style="112" customWidth="1"/>
    <col min="2562" max="2562" width="13.44140625" style="112" customWidth="1"/>
    <col min="2563" max="2563" width="39" style="112" customWidth="1"/>
    <col min="2564" max="2574" width="0" style="112" hidden="1" customWidth="1"/>
    <col min="2575" max="2575" width="11.44140625" style="112"/>
    <col min="2576" max="2576" width="18.6640625" style="112" customWidth="1"/>
    <col min="2577" max="2585" width="11.44140625" style="112"/>
    <col min="2586" max="2814" width="9.109375" style="112" customWidth="1"/>
    <col min="2815" max="2815" width="58.109375" style="112" customWidth="1"/>
    <col min="2816" max="2816" width="20.33203125" style="112" customWidth="1"/>
    <col min="2817" max="2817" width="15.109375" style="112" customWidth="1"/>
    <col min="2818" max="2818" width="13.44140625" style="112" customWidth="1"/>
    <col min="2819" max="2819" width="39" style="112" customWidth="1"/>
    <col min="2820" max="2830" width="0" style="112" hidden="1" customWidth="1"/>
    <col min="2831" max="2831" width="11.44140625" style="112"/>
    <col min="2832" max="2832" width="18.6640625" style="112" customWidth="1"/>
    <col min="2833" max="2841" width="11.44140625" style="112"/>
    <col min="2842" max="3070" width="9.109375" style="112" customWidth="1"/>
    <col min="3071" max="3071" width="58.109375" style="112" customWidth="1"/>
    <col min="3072" max="3072" width="20.33203125" style="112" customWidth="1"/>
    <col min="3073" max="3073" width="15.109375" style="112" customWidth="1"/>
    <col min="3074" max="3074" width="13.44140625" style="112" customWidth="1"/>
    <col min="3075" max="3075" width="39" style="112" customWidth="1"/>
    <col min="3076" max="3086" width="0" style="112" hidden="1" customWidth="1"/>
    <col min="3087" max="3087" width="11.44140625" style="112"/>
    <col min="3088" max="3088" width="18.6640625" style="112" customWidth="1"/>
    <col min="3089" max="3097" width="11.44140625" style="112"/>
    <col min="3098" max="3326" width="9.109375" style="112" customWidth="1"/>
    <col min="3327" max="3327" width="58.109375" style="112" customWidth="1"/>
    <col min="3328" max="3328" width="20.33203125" style="112" customWidth="1"/>
    <col min="3329" max="3329" width="15.109375" style="112" customWidth="1"/>
    <col min="3330" max="3330" width="13.44140625" style="112" customWidth="1"/>
    <col min="3331" max="3331" width="39" style="112" customWidth="1"/>
    <col min="3332" max="3342" width="0" style="112" hidden="1" customWidth="1"/>
    <col min="3343" max="3343" width="11.44140625" style="112"/>
    <col min="3344" max="3344" width="18.6640625" style="112" customWidth="1"/>
    <col min="3345" max="3353" width="11.44140625" style="112"/>
    <col min="3354" max="3582" width="9.109375" style="112" customWidth="1"/>
    <col min="3583" max="3583" width="58.109375" style="112" customWidth="1"/>
    <col min="3584" max="3584" width="20.33203125" style="112" customWidth="1"/>
    <col min="3585" max="3585" width="15.109375" style="112" customWidth="1"/>
    <col min="3586" max="3586" width="13.44140625" style="112" customWidth="1"/>
    <col min="3587" max="3587" width="39" style="112" customWidth="1"/>
    <col min="3588" max="3598" width="0" style="112" hidden="1" customWidth="1"/>
    <col min="3599" max="3599" width="11.44140625" style="112"/>
    <col min="3600" max="3600" width="18.6640625" style="112" customWidth="1"/>
    <col min="3601" max="3609" width="11.44140625" style="112"/>
    <col min="3610" max="3838" width="9.109375" style="112" customWidth="1"/>
    <col min="3839" max="3839" width="58.109375" style="112" customWidth="1"/>
    <col min="3840" max="3840" width="20.33203125" style="112" customWidth="1"/>
    <col min="3841" max="3841" width="15.109375" style="112" customWidth="1"/>
    <col min="3842" max="3842" width="13.44140625" style="112" customWidth="1"/>
    <col min="3843" max="3843" width="39" style="112" customWidth="1"/>
    <col min="3844" max="3854" width="0" style="112" hidden="1" customWidth="1"/>
    <col min="3855" max="3855" width="11.44140625" style="112"/>
    <col min="3856" max="3856" width="18.6640625" style="112" customWidth="1"/>
    <col min="3857" max="3865" width="11.44140625" style="112"/>
    <col min="3866" max="4094" width="9.109375" style="112" customWidth="1"/>
    <col min="4095" max="4095" width="58.109375" style="112" customWidth="1"/>
    <col min="4096" max="4096" width="20.33203125" style="112" customWidth="1"/>
    <col min="4097" max="4097" width="15.109375" style="112" customWidth="1"/>
    <col min="4098" max="4098" width="13.44140625" style="112" customWidth="1"/>
    <col min="4099" max="4099" width="39" style="112" customWidth="1"/>
    <col min="4100" max="4110" width="0" style="112" hidden="1" customWidth="1"/>
    <col min="4111" max="4111" width="11.44140625" style="112"/>
    <col min="4112" max="4112" width="18.6640625" style="112" customWidth="1"/>
    <col min="4113" max="4121" width="11.44140625" style="112"/>
    <col min="4122" max="4350" width="9.109375" style="112" customWidth="1"/>
    <col min="4351" max="4351" width="58.109375" style="112" customWidth="1"/>
    <col min="4352" max="4352" width="20.33203125" style="112" customWidth="1"/>
    <col min="4353" max="4353" width="15.109375" style="112" customWidth="1"/>
    <col min="4354" max="4354" width="13.44140625" style="112" customWidth="1"/>
    <col min="4355" max="4355" width="39" style="112" customWidth="1"/>
    <col min="4356" max="4366" width="0" style="112" hidden="1" customWidth="1"/>
    <col min="4367" max="4367" width="11.44140625" style="112"/>
    <col min="4368" max="4368" width="18.6640625" style="112" customWidth="1"/>
    <col min="4369" max="4377" width="11.44140625" style="112"/>
    <col min="4378" max="4606" width="9.109375" style="112" customWidth="1"/>
    <col min="4607" max="4607" width="58.109375" style="112" customWidth="1"/>
    <col min="4608" max="4608" width="20.33203125" style="112" customWidth="1"/>
    <col min="4609" max="4609" width="15.109375" style="112" customWidth="1"/>
    <col min="4610" max="4610" width="13.44140625" style="112" customWidth="1"/>
    <col min="4611" max="4611" width="39" style="112" customWidth="1"/>
    <col min="4612" max="4622" width="0" style="112" hidden="1" customWidth="1"/>
    <col min="4623" max="4623" width="11.44140625" style="112"/>
    <col min="4624" max="4624" width="18.6640625" style="112" customWidth="1"/>
    <col min="4625" max="4633" width="11.44140625" style="112"/>
    <col min="4634" max="4862" width="9.109375" style="112" customWidth="1"/>
    <col min="4863" max="4863" width="58.109375" style="112" customWidth="1"/>
    <col min="4864" max="4864" width="20.33203125" style="112" customWidth="1"/>
    <col min="4865" max="4865" width="15.109375" style="112" customWidth="1"/>
    <col min="4866" max="4866" width="13.44140625" style="112" customWidth="1"/>
    <col min="4867" max="4867" width="39" style="112" customWidth="1"/>
    <col min="4868" max="4878" width="0" style="112" hidden="1" customWidth="1"/>
    <col min="4879" max="4879" width="11.44140625" style="112"/>
    <col min="4880" max="4880" width="18.6640625" style="112" customWidth="1"/>
    <col min="4881" max="4889" width="11.44140625" style="112"/>
    <col min="4890" max="5118" width="9.109375" style="112" customWidth="1"/>
    <col min="5119" max="5119" width="58.109375" style="112" customWidth="1"/>
    <col min="5120" max="5120" width="20.33203125" style="112" customWidth="1"/>
    <col min="5121" max="5121" width="15.109375" style="112" customWidth="1"/>
    <col min="5122" max="5122" width="13.44140625" style="112" customWidth="1"/>
    <col min="5123" max="5123" width="39" style="112" customWidth="1"/>
    <col min="5124" max="5134" width="0" style="112" hidden="1" customWidth="1"/>
    <col min="5135" max="5135" width="11.44140625" style="112"/>
    <col min="5136" max="5136" width="18.6640625" style="112" customWidth="1"/>
    <col min="5137" max="5145" width="11.44140625" style="112"/>
    <col min="5146" max="5374" width="9.109375" style="112" customWidth="1"/>
    <col min="5375" max="5375" width="58.109375" style="112" customWidth="1"/>
    <col min="5376" max="5376" width="20.33203125" style="112" customWidth="1"/>
    <col min="5377" max="5377" width="15.109375" style="112" customWidth="1"/>
    <col min="5378" max="5378" width="13.44140625" style="112" customWidth="1"/>
    <col min="5379" max="5379" width="39" style="112" customWidth="1"/>
    <col min="5380" max="5390" width="0" style="112" hidden="1" customWidth="1"/>
    <col min="5391" max="5391" width="11.44140625" style="112"/>
    <col min="5392" max="5392" width="18.6640625" style="112" customWidth="1"/>
    <col min="5393" max="5401" width="11.44140625" style="112"/>
    <col min="5402" max="5630" width="9.109375" style="112" customWidth="1"/>
    <col min="5631" max="5631" width="58.109375" style="112" customWidth="1"/>
    <col min="5632" max="5632" width="20.33203125" style="112" customWidth="1"/>
    <col min="5633" max="5633" width="15.109375" style="112" customWidth="1"/>
    <col min="5634" max="5634" width="13.44140625" style="112" customWidth="1"/>
    <col min="5635" max="5635" width="39" style="112" customWidth="1"/>
    <col min="5636" max="5646" width="0" style="112" hidden="1" customWidth="1"/>
    <col min="5647" max="5647" width="11.44140625" style="112"/>
    <col min="5648" max="5648" width="18.6640625" style="112" customWidth="1"/>
    <col min="5649" max="5657" width="11.44140625" style="112"/>
    <col min="5658" max="5886" width="9.109375" style="112" customWidth="1"/>
    <col min="5887" max="5887" width="58.109375" style="112" customWidth="1"/>
    <col min="5888" max="5888" width="20.33203125" style="112" customWidth="1"/>
    <col min="5889" max="5889" width="15.109375" style="112" customWidth="1"/>
    <col min="5890" max="5890" width="13.44140625" style="112" customWidth="1"/>
    <col min="5891" max="5891" width="39" style="112" customWidth="1"/>
    <col min="5892" max="5902" width="0" style="112" hidden="1" customWidth="1"/>
    <col min="5903" max="5903" width="11.44140625" style="112"/>
    <col min="5904" max="5904" width="18.6640625" style="112" customWidth="1"/>
    <col min="5905" max="5913" width="11.44140625" style="112"/>
    <col min="5914" max="6142" width="9.109375" style="112" customWidth="1"/>
    <col min="6143" max="6143" width="58.109375" style="112" customWidth="1"/>
    <col min="6144" max="6144" width="20.33203125" style="112" customWidth="1"/>
    <col min="6145" max="6145" width="15.109375" style="112" customWidth="1"/>
    <col min="6146" max="6146" width="13.44140625" style="112" customWidth="1"/>
    <col min="6147" max="6147" width="39" style="112" customWidth="1"/>
    <col min="6148" max="6158" width="0" style="112" hidden="1" customWidth="1"/>
    <col min="6159" max="6159" width="11.44140625" style="112"/>
    <col min="6160" max="6160" width="18.6640625" style="112" customWidth="1"/>
    <col min="6161" max="6169" width="11.44140625" style="112"/>
    <col min="6170" max="6398" width="9.109375" style="112" customWidth="1"/>
    <col min="6399" max="6399" width="58.109375" style="112" customWidth="1"/>
    <col min="6400" max="6400" width="20.33203125" style="112" customWidth="1"/>
    <col min="6401" max="6401" width="15.109375" style="112" customWidth="1"/>
    <col min="6402" max="6402" width="13.44140625" style="112" customWidth="1"/>
    <col min="6403" max="6403" width="39" style="112" customWidth="1"/>
    <col min="6404" max="6414" width="0" style="112" hidden="1" customWidth="1"/>
    <col min="6415" max="6415" width="11.44140625" style="112"/>
    <col min="6416" max="6416" width="18.6640625" style="112" customWidth="1"/>
    <col min="6417" max="6425" width="11.44140625" style="112"/>
    <col min="6426" max="6654" width="9.109375" style="112" customWidth="1"/>
    <col min="6655" max="6655" width="58.109375" style="112" customWidth="1"/>
    <col min="6656" max="6656" width="20.33203125" style="112" customWidth="1"/>
    <col min="6657" max="6657" width="15.109375" style="112" customWidth="1"/>
    <col min="6658" max="6658" width="13.44140625" style="112" customWidth="1"/>
    <col min="6659" max="6659" width="39" style="112" customWidth="1"/>
    <col min="6660" max="6670" width="0" style="112" hidden="1" customWidth="1"/>
    <col min="6671" max="6671" width="11.44140625" style="112"/>
    <col min="6672" max="6672" width="18.6640625" style="112" customWidth="1"/>
    <col min="6673" max="6681" width="11.44140625" style="112"/>
    <col min="6682" max="6910" width="9.109375" style="112" customWidth="1"/>
    <col min="6911" max="6911" width="58.109375" style="112" customWidth="1"/>
    <col min="6912" max="6912" width="20.33203125" style="112" customWidth="1"/>
    <col min="6913" max="6913" width="15.109375" style="112" customWidth="1"/>
    <col min="6914" max="6914" width="13.44140625" style="112" customWidth="1"/>
    <col min="6915" max="6915" width="39" style="112" customWidth="1"/>
    <col min="6916" max="6926" width="0" style="112" hidden="1" customWidth="1"/>
    <col min="6927" max="6927" width="11.44140625" style="112"/>
    <col min="6928" max="6928" width="18.6640625" style="112" customWidth="1"/>
    <col min="6929" max="6937" width="11.44140625" style="112"/>
    <col min="6938" max="7166" width="9.109375" style="112" customWidth="1"/>
    <col min="7167" max="7167" width="58.109375" style="112" customWidth="1"/>
    <col min="7168" max="7168" width="20.33203125" style="112" customWidth="1"/>
    <col min="7169" max="7169" width="15.109375" style="112" customWidth="1"/>
    <col min="7170" max="7170" width="13.44140625" style="112" customWidth="1"/>
    <col min="7171" max="7171" width="39" style="112" customWidth="1"/>
    <col min="7172" max="7182" width="0" style="112" hidden="1" customWidth="1"/>
    <col min="7183" max="7183" width="11.44140625" style="112"/>
    <col min="7184" max="7184" width="18.6640625" style="112" customWidth="1"/>
    <col min="7185" max="7193" width="11.44140625" style="112"/>
    <col min="7194" max="7422" width="9.109375" style="112" customWidth="1"/>
    <col min="7423" max="7423" width="58.109375" style="112" customWidth="1"/>
    <col min="7424" max="7424" width="20.33203125" style="112" customWidth="1"/>
    <col min="7425" max="7425" width="15.109375" style="112" customWidth="1"/>
    <col min="7426" max="7426" width="13.44140625" style="112" customWidth="1"/>
    <col min="7427" max="7427" width="39" style="112" customWidth="1"/>
    <col min="7428" max="7438" width="0" style="112" hidden="1" customWidth="1"/>
    <col min="7439" max="7439" width="11.44140625" style="112"/>
    <col min="7440" max="7440" width="18.6640625" style="112" customWidth="1"/>
    <col min="7441" max="7449" width="11.44140625" style="112"/>
    <col min="7450" max="7678" width="9.109375" style="112" customWidth="1"/>
    <col min="7679" max="7679" width="58.109375" style="112" customWidth="1"/>
    <col min="7680" max="7680" width="20.33203125" style="112" customWidth="1"/>
    <col min="7681" max="7681" width="15.109375" style="112" customWidth="1"/>
    <col min="7682" max="7682" width="13.44140625" style="112" customWidth="1"/>
    <col min="7683" max="7683" width="39" style="112" customWidth="1"/>
    <col min="7684" max="7694" width="0" style="112" hidden="1" customWidth="1"/>
    <col min="7695" max="7695" width="11.44140625" style="112"/>
    <col min="7696" max="7696" width="18.6640625" style="112" customWidth="1"/>
    <col min="7697" max="7705" width="11.44140625" style="112"/>
    <col min="7706" max="7934" width="9.109375" style="112" customWidth="1"/>
    <col min="7935" max="7935" width="58.109375" style="112" customWidth="1"/>
    <col min="7936" max="7936" width="20.33203125" style="112" customWidth="1"/>
    <col min="7937" max="7937" width="15.109375" style="112" customWidth="1"/>
    <col min="7938" max="7938" width="13.44140625" style="112" customWidth="1"/>
    <col min="7939" max="7939" width="39" style="112" customWidth="1"/>
    <col min="7940" max="7950" width="0" style="112" hidden="1" customWidth="1"/>
    <col min="7951" max="7951" width="11.44140625" style="112"/>
    <col min="7952" max="7952" width="18.6640625" style="112" customWidth="1"/>
    <col min="7953" max="7961" width="11.44140625" style="112"/>
    <col min="7962" max="8190" width="9.109375" style="112" customWidth="1"/>
    <col min="8191" max="8191" width="58.109375" style="112" customWidth="1"/>
    <col min="8192" max="8192" width="20.33203125" style="112" customWidth="1"/>
    <col min="8193" max="8193" width="15.109375" style="112" customWidth="1"/>
    <col min="8194" max="8194" width="13.44140625" style="112" customWidth="1"/>
    <col min="8195" max="8195" width="39" style="112" customWidth="1"/>
    <col min="8196" max="8206" width="0" style="112" hidden="1" customWidth="1"/>
    <col min="8207" max="8207" width="11.44140625" style="112"/>
    <col min="8208" max="8208" width="18.6640625" style="112" customWidth="1"/>
    <col min="8209" max="8217" width="11.44140625" style="112"/>
    <col min="8218" max="8446" width="9.109375" style="112" customWidth="1"/>
    <col min="8447" max="8447" width="58.109375" style="112" customWidth="1"/>
    <col min="8448" max="8448" width="20.33203125" style="112" customWidth="1"/>
    <col min="8449" max="8449" width="15.109375" style="112" customWidth="1"/>
    <col min="8450" max="8450" width="13.44140625" style="112" customWidth="1"/>
    <col min="8451" max="8451" width="39" style="112" customWidth="1"/>
    <col min="8452" max="8462" width="0" style="112" hidden="1" customWidth="1"/>
    <col min="8463" max="8463" width="11.44140625" style="112"/>
    <col min="8464" max="8464" width="18.6640625" style="112" customWidth="1"/>
    <col min="8465" max="8473" width="11.44140625" style="112"/>
    <col min="8474" max="8702" width="9.109375" style="112" customWidth="1"/>
    <col min="8703" max="8703" width="58.109375" style="112" customWidth="1"/>
    <col min="8704" max="8704" width="20.33203125" style="112" customWidth="1"/>
    <col min="8705" max="8705" width="15.109375" style="112" customWidth="1"/>
    <col min="8706" max="8706" width="13.44140625" style="112" customWidth="1"/>
    <col min="8707" max="8707" width="39" style="112" customWidth="1"/>
    <col min="8708" max="8718" width="0" style="112" hidden="1" customWidth="1"/>
    <col min="8719" max="8719" width="11.44140625" style="112"/>
    <col min="8720" max="8720" width="18.6640625" style="112" customWidth="1"/>
    <col min="8721" max="8729" width="11.44140625" style="112"/>
    <col min="8730" max="8958" width="9.109375" style="112" customWidth="1"/>
    <col min="8959" max="8959" width="58.109375" style="112" customWidth="1"/>
    <col min="8960" max="8960" width="20.33203125" style="112" customWidth="1"/>
    <col min="8961" max="8961" width="15.109375" style="112" customWidth="1"/>
    <col min="8962" max="8962" width="13.44140625" style="112" customWidth="1"/>
    <col min="8963" max="8963" width="39" style="112" customWidth="1"/>
    <col min="8964" max="8974" width="0" style="112" hidden="1" customWidth="1"/>
    <col min="8975" max="8975" width="11.44140625" style="112"/>
    <col min="8976" max="8976" width="18.6640625" style="112" customWidth="1"/>
    <col min="8977" max="8985" width="11.44140625" style="112"/>
    <col min="8986" max="9214" width="9.109375" style="112" customWidth="1"/>
    <col min="9215" max="9215" width="58.109375" style="112" customWidth="1"/>
    <col min="9216" max="9216" width="20.33203125" style="112" customWidth="1"/>
    <col min="9217" max="9217" width="15.109375" style="112" customWidth="1"/>
    <col min="9218" max="9218" width="13.44140625" style="112" customWidth="1"/>
    <col min="9219" max="9219" width="39" style="112" customWidth="1"/>
    <col min="9220" max="9230" width="0" style="112" hidden="1" customWidth="1"/>
    <col min="9231" max="9231" width="11.44140625" style="112"/>
    <col min="9232" max="9232" width="18.6640625" style="112" customWidth="1"/>
    <col min="9233" max="9241" width="11.44140625" style="112"/>
    <col min="9242" max="9470" width="9.109375" style="112" customWidth="1"/>
    <col min="9471" max="9471" width="58.109375" style="112" customWidth="1"/>
    <col min="9472" max="9472" width="20.33203125" style="112" customWidth="1"/>
    <col min="9473" max="9473" width="15.109375" style="112" customWidth="1"/>
    <col min="9474" max="9474" width="13.44140625" style="112" customWidth="1"/>
    <col min="9475" max="9475" width="39" style="112" customWidth="1"/>
    <col min="9476" max="9486" width="0" style="112" hidden="1" customWidth="1"/>
    <col min="9487" max="9487" width="11.44140625" style="112"/>
    <col min="9488" max="9488" width="18.6640625" style="112" customWidth="1"/>
    <col min="9489" max="9497" width="11.44140625" style="112"/>
    <col min="9498" max="9726" width="9.109375" style="112" customWidth="1"/>
    <col min="9727" max="9727" width="58.109375" style="112" customWidth="1"/>
    <col min="9728" max="9728" width="20.33203125" style="112" customWidth="1"/>
    <col min="9729" max="9729" width="15.109375" style="112" customWidth="1"/>
    <col min="9730" max="9730" width="13.44140625" style="112" customWidth="1"/>
    <col min="9731" max="9731" width="39" style="112" customWidth="1"/>
    <col min="9732" max="9742" width="0" style="112" hidden="1" customWidth="1"/>
    <col min="9743" max="9743" width="11.44140625" style="112"/>
    <col min="9744" max="9744" width="18.6640625" style="112" customWidth="1"/>
    <col min="9745" max="9753" width="11.44140625" style="112"/>
    <col min="9754" max="9982" width="9.109375" style="112" customWidth="1"/>
    <col min="9983" max="9983" width="58.109375" style="112" customWidth="1"/>
    <col min="9984" max="9984" width="20.33203125" style="112" customWidth="1"/>
    <col min="9985" max="9985" width="15.109375" style="112" customWidth="1"/>
    <col min="9986" max="9986" width="13.44140625" style="112" customWidth="1"/>
    <col min="9987" max="9987" width="39" style="112" customWidth="1"/>
    <col min="9988" max="9998" width="0" style="112" hidden="1" customWidth="1"/>
    <col min="9999" max="9999" width="11.44140625" style="112"/>
    <col min="10000" max="10000" width="18.6640625" style="112" customWidth="1"/>
    <col min="10001" max="10009" width="11.44140625" style="112"/>
    <col min="10010" max="10238" width="9.109375" style="112" customWidth="1"/>
    <col min="10239" max="10239" width="58.109375" style="112" customWidth="1"/>
    <col min="10240" max="10240" width="20.33203125" style="112" customWidth="1"/>
    <col min="10241" max="10241" width="15.109375" style="112" customWidth="1"/>
    <col min="10242" max="10242" width="13.44140625" style="112" customWidth="1"/>
    <col min="10243" max="10243" width="39" style="112" customWidth="1"/>
    <col min="10244" max="10254" width="0" style="112" hidden="1" customWidth="1"/>
    <col min="10255" max="10255" width="11.44140625" style="112"/>
    <col min="10256" max="10256" width="18.6640625" style="112" customWidth="1"/>
    <col min="10257" max="10265" width="11.44140625" style="112"/>
    <col min="10266" max="10494" width="9.109375" style="112" customWidth="1"/>
    <col min="10495" max="10495" width="58.109375" style="112" customWidth="1"/>
    <col min="10496" max="10496" width="20.33203125" style="112" customWidth="1"/>
    <col min="10497" max="10497" width="15.109375" style="112" customWidth="1"/>
    <col min="10498" max="10498" width="13.44140625" style="112" customWidth="1"/>
    <col min="10499" max="10499" width="39" style="112" customWidth="1"/>
    <col min="10500" max="10510" width="0" style="112" hidden="1" customWidth="1"/>
    <col min="10511" max="10511" width="11.44140625" style="112"/>
    <col min="10512" max="10512" width="18.6640625" style="112" customWidth="1"/>
    <col min="10513" max="10521" width="11.44140625" style="112"/>
    <col min="10522" max="10750" width="9.109375" style="112" customWidth="1"/>
    <col min="10751" max="10751" width="58.109375" style="112" customWidth="1"/>
    <col min="10752" max="10752" width="20.33203125" style="112" customWidth="1"/>
    <col min="10753" max="10753" width="15.109375" style="112" customWidth="1"/>
    <col min="10754" max="10754" width="13.44140625" style="112" customWidth="1"/>
    <col min="10755" max="10755" width="39" style="112" customWidth="1"/>
    <col min="10756" max="10766" width="0" style="112" hidden="1" customWidth="1"/>
    <col min="10767" max="10767" width="11.44140625" style="112"/>
    <col min="10768" max="10768" width="18.6640625" style="112" customWidth="1"/>
    <col min="10769" max="10777" width="11.44140625" style="112"/>
    <col min="10778" max="11006" width="9.109375" style="112" customWidth="1"/>
    <col min="11007" max="11007" width="58.109375" style="112" customWidth="1"/>
    <col min="11008" max="11008" width="20.33203125" style="112" customWidth="1"/>
    <col min="11009" max="11009" width="15.109375" style="112" customWidth="1"/>
    <col min="11010" max="11010" width="13.44140625" style="112" customWidth="1"/>
    <col min="11011" max="11011" width="39" style="112" customWidth="1"/>
    <col min="11012" max="11022" width="0" style="112" hidden="1" customWidth="1"/>
    <col min="11023" max="11023" width="11.44140625" style="112"/>
    <col min="11024" max="11024" width="18.6640625" style="112" customWidth="1"/>
    <col min="11025" max="11033" width="11.44140625" style="112"/>
    <col min="11034" max="11262" width="9.109375" style="112" customWidth="1"/>
    <col min="11263" max="11263" width="58.109375" style="112" customWidth="1"/>
    <col min="11264" max="11264" width="20.33203125" style="112" customWidth="1"/>
    <col min="11265" max="11265" width="15.109375" style="112" customWidth="1"/>
    <col min="11266" max="11266" width="13.44140625" style="112" customWidth="1"/>
    <col min="11267" max="11267" width="39" style="112" customWidth="1"/>
    <col min="11268" max="11278" width="0" style="112" hidden="1" customWidth="1"/>
    <col min="11279" max="11279" width="11.44140625" style="112"/>
    <col min="11280" max="11280" width="18.6640625" style="112" customWidth="1"/>
    <col min="11281" max="11289" width="11.44140625" style="112"/>
    <col min="11290" max="11518" width="9.109375" style="112" customWidth="1"/>
    <col min="11519" max="11519" width="58.109375" style="112" customWidth="1"/>
    <col min="11520" max="11520" width="20.33203125" style="112" customWidth="1"/>
    <col min="11521" max="11521" width="15.109375" style="112" customWidth="1"/>
    <col min="11522" max="11522" width="13.44140625" style="112" customWidth="1"/>
    <col min="11523" max="11523" width="39" style="112" customWidth="1"/>
    <col min="11524" max="11534" width="0" style="112" hidden="1" customWidth="1"/>
    <col min="11535" max="11535" width="11.44140625" style="112"/>
    <col min="11536" max="11536" width="18.6640625" style="112" customWidth="1"/>
    <col min="11537" max="11545" width="11.44140625" style="112"/>
    <col min="11546" max="11774" width="9.109375" style="112" customWidth="1"/>
    <col min="11775" max="11775" width="58.109375" style="112" customWidth="1"/>
    <col min="11776" max="11776" width="20.33203125" style="112" customWidth="1"/>
    <col min="11777" max="11777" width="15.109375" style="112" customWidth="1"/>
    <col min="11778" max="11778" width="13.44140625" style="112" customWidth="1"/>
    <col min="11779" max="11779" width="39" style="112" customWidth="1"/>
    <col min="11780" max="11790" width="0" style="112" hidden="1" customWidth="1"/>
    <col min="11791" max="11791" width="11.44140625" style="112"/>
    <col min="11792" max="11792" width="18.6640625" style="112" customWidth="1"/>
    <col min="11793" max="11801" width="11.44140625" style="112"/>
    <col min="11802" max="12030" width="9.109375" style="112" customWidth="1"/>
    <col min="12031" max="12031" width="58.109375" style="112" customWidth="1"/>
    <col min="12032" max="12032" width="20.33203125" style="112" customWidth="1"/>
    <col min="12033" max="12033" width="15.109375" style="112" customWidth="1"/>
    <col min="12034" max="12034" width="13.44140625" style="112" customWidth="1"/>
    <col min="12035" max="12035" width="39" style="112" customWidth="1"/>
    <col min="12036" max="12046" width="0" style="112" hidden="1" customWidth="1"/>
    <col min="12047" max="12047" width="11.44140625" style="112"/>
    <col min="12048" max="12048" width="18.6640625" style="112" customWidth="1"/>
    <col min="12049" max="12057" width="11.44140625" style="112"/>
    <col min="12058" max="12286" width="9.109375" style="112" customWidth="1"/>
    <col min="12287" max="12287" width="58.109375" style="112" customWidth="1"/>
    <col min="12288" max="12288" width="20.33203125" style="112" customWidth="1"/>
    <col min="12289" max="12289" width="15.109375" style="112" customWidth="1"/>
    <col min="12290" max="12290" width="13.44140625" style="112" customWidth="1"/>
    <col min="12291" max="12291" width="39" style="112" customWidth="1"/>
    <col min="12292" max="12302" width="0" style="112" hidden="1" customWidth="1"/>
    <col min="12303" max="12303" width="11.44140625" style="112"/>
    <col min="12304" max="12304" width="18.6640625" style="112" customWidth="1"/>
    <col min="12305" max="12313" width="11.44140625" style="112"/>
    <col min="12314" max="12542" width="9.109375" style="112" customWidth="1"/>
    <col min="12543" max="12543" width="58.109375" style="112" customWidth="1"/>
    <col min="12544" max="12544" width="20.33203125" style="112" customWidth="1"/>
    <col min="12545" max="12545" width="15.109375" style="112" customWidth="1"/>
    <col min="12546" max="12546" width="13.44140625" style="112" customWidth="1"/>
    <col min="12547" max="12547" width="39" style="112" customWidth="1"/>
    <col min="12548" max="12558" width="0" style="112" hidden="1" customWidth="1"/>
    <col min="12559" max="12559" width="11.44140625" style="112"/>
    <col min="12560" max="12560" width="18.6640625" style="112" customWidth="1"/>
    <col min="12561" max="12569" width="11.44140625" style="112"/>
    <col min="12570" max="12798" width="9.109375" style="112" customWidth="1"/>
    <col min="12799" max="12799" width="58.109375" style="112" customWidth="1"/>
    <col min="12800" max="12800" width="20.33203125" style="112" customWidth="1"/>
    <col min="12801" max="12801" width="15.109375" style="112" customWidth="1"/>
    <col min="12802" max="12802" width="13.44140625" style="112" customWidth="1"/>
    <col min="12803" max="12803" width="39" style="112" customWidth="1"/>
    <col min="12804" max="12814" width="0" style="112" hidden="1" customWidth="1"/>
    <col min="12815" max="12815" width="11.44140625" style="112"/>
    <col min="12816" max="12816" width="18.6640625" style="112" customWidth="1"/>
    <col min="12817" max="12825" width="11.44140625" style="112"/>
    <col min="12826" max="13054" width="9.109375" style="112" customWidth="1"/>
    <col min="13055" max="13055" width="58.109375" style="112" customWidth="1"/>
    <col min="13056" max="13056" width="20.33203125" style="112" customWidth="1"/>
    <col min="13057" max="13057" width="15.109375" style="112" customWidth="1"/>
    <col min="13058" max="13058" width="13.44140625" style="112" customWidth="1"/>
    <col min="13059" max="13059" width="39" style="112" customWidth="1"/>
    <col min="13060" max="13070" width="0" style="112" hidden="1" customWidth="1"/>
    <col min="13071" max="13071" width="11.44140625" style="112"/>
    <col min="13072" max="13072" width="18.6640625" style="112" customWidth="1"/>
    <col min="13073" max="13081" width="11.44140625" style="112"/>
    <col min="13082" max="13310" width="9.109375" style="112" customWidth="1"/>
    <col min="13311" max="13311" width="58.109375" style="112" customWidth="1"/>
    <col min="13312" max="13312" width="20.33203125" style="112" customWidth="1"/>
    <col min="13313" max="13313" width="15.109375" style="112" customWidth="1"/>
    <col min="13314" max="13314" width="13.44140625" style="112" customWidth="1"/>
    <col min="13315" max="13315" width="39" style="112" customWidth="1"/>
    <col min="13316" max="13326" width="0" style="112" hidden="1" customWidth="1"/>
    <col min="13327" max="13327" width="11.44140625" style="112"/>
    <col min="13328" max="13328" width="18.6640625" style="112" customWidth="1"/>
    <col min="13329" max="13337" width="11.44140625" style="112"/>
    <col min="13338" max="13566" width="9.109375" style="112" customWidth="1"/>
    <col min="13567" max="13567" width="58.109375" style="112" customWidth="1"/>
    <col min="13568" max="13568" width="20.33203125" style="112" customWidth="1"/>
    <col min="13569" max="13569" width="15.109375" style="112" customWidth="1"/>
    <col min="13570" max="13570" width="13.44140625" style="112" customWidth="1"/>
    <col min="13571" max="13571" width="39" style="112" customWidth="1"/>
    <col min="13572" max="13582" width="0" style="112" hidden="1" customWidth="1"/>
    <col min="13583" max="13583" width="11.44140625" style="112"/>
    <col min="13584" max="13584" width="18.6640625" style="112" customWidth="1"/>
    <col min="13585" max="13593" width="11.44140625" style="112"/>
    <col min="13594" max="13822" width="9.109375" style="112" customWidth="1"/>
    <col min="13823" max="13823" width="58.109375" style="112" customWidth="1"/>
    <col min="13824" max="13824" width="20.33203125" style="112" customWidth="1"/>
    <col min="13825" max="13825" width="15.109375" style="112" customWidth="1"/>
    <col min="13826" max="13826" width="13.44140625" style="112" customWidth="1"/>
    <col min="13827" max="13827" width="39" style="112" customWidth="1"/>
    <col min="13828" max="13838" width="0" style="112" hidden="1" customWidth="1"/>
    <col min="13839" max="13839" width="11.44140625" style="112"/>
    <col min="13840" max="13840" width="18.6640625" style="112" customWidth="1"/>
    <col min="13841" max="13849" width="11.44140625" style="112"/>
    <col min="13850" max="14078" width="9.109375" style="112" customWidth="1"/>
    <col min="14079" max="14079" width="58.109375" style="112" customWidth="1"/>
    <col min="14080" max="14080" width="20.33203125" style="112" customWidth="1"/>
    <col min="14081" max="14081" width="15.109375" style="112" customWidth="1"/>
    <col min="14082" max="14082" width="13.44140625" style="112" customWidth="1"/>
    <col min="14083" max="14083" width="39" style="112" customWidth="1"/>
    <col min="14084" max="14094" width="0" style="112" hidden="1" customWidth="1"/>
    <col min="14095" max="14095" width="11.44140625" style="112"/>
    <col min="14096" max="14096" width="18.6640625" style="112" customWidth="1"/>
    <col min="14097" max="14105" width="11.44140625" style="112"/>
    <col min="14106" max="14334" width="9.109375" style="112" customWidth="1"/>
    <col min="14335" max="14335" width="58.109375" style="112" customWidth="1"/>
    <col min="14336" max="14336" width="20.33203125" style="112" customWidth="1"/>
    <col min="14337" max="14337" width="15.109375" style="112" customWidth="1"/>
    <col min="14338" max="14338" width="13.44140625" style="112" customWidth="1"/>
    <col min="14339" max="14339" width="39" style="112" customWidth="1"/>
    <col min="14340" max="14350" width="0" style="112" hidden="1" customWidth="1"/>
    <col min="14351" max="14351" width="11.44140625" style="112"/>
    <col min="14352" max="14352" width="18.6640625" style="112" customWidth="1"/>
    <col min="14353" max="14361" width="11.44140625" style="112"/>
    <col min="14362" max="14590" width="9.109375" style="112" customWidth="1"/>
    <col min="14591" max="14591" width="58.109375" style="112" customWidth="1"/>
    <col min="14592" max="14592" width="20.33203125" style="112" customWidth="1"/>
    <col min="14593" max="14593" width="15.109375" style="112" customWidth="1"/>
    <col min="14594" max="14594" width="13.44140625" style="112" customWidth="1"/>
    <col min="14595" max="14595" width="39" style="112" customWidth="1"/>
    <col min="14596" max="14606" width="0" style="112" hidden="1" customWidth="1"/>
    <col min="14607" max="14607" width="11.44140625" style="112"/>
    <col min="14608" max="14608" width="18.6640625" style="112" customWidth="1"/>
    <col min="14609" max="14617" width="11.44140625" style="112"/>
    <col min="14618" max="14846" width="9.109375" style="112" customWidth="1"/>
    <col min="14847" max="14847" width="58.109375" style="112" customWidth="1"/>
    <col min="14848" max="14848" width="20.33203125" style="112" customWidth="1"/>
    <col min="14849" max="14849" width="15.109375" style="112" customWidth="1"/>
    <col min="14850" max="14850" width="13.44140625" style="112" customWidth="1"/>
    <col min="14851" max="14851" width="39" style="112" customWidth="1"/>
    <col min="14852" max="14862" width="0" style="112" hidden="1" customWidth="1"/>
    <col min="14863" max="14863" width="11.44140625" style="112"/>
    <col min="14864" max="14864" width="18.6640625" style="112" customWidth="1"/>
    <col min="14865" max="14873" width="11.44140625" style="112"/>
    <col min="14874" max="15102" width="9.109375" style="112" customWidth="1"/>
    <col min="15103" max="15103" width="58.109375" style="112" customWidth="1"/>
    <col min="15104" max="15104" width="20.33203125" style="112" customWidth="1"/>
    <col min="15105" max="15105" width="15.109375" style="112" customWidth="1"/>
    <col min="15106" max="15106" width="13.44140625" style="112" customWidth="1"/>
    <col min="15107" max="15107" width="39" style="112" customWidth="1"/>
    <col min="15108" max="15118" width="0" style="112" hidden="1" customWidth="1"/>
    <col min="15119" max="15119" width="11.44140625" style="112"/>
    <col min="15120" max="15120" width="18.6640625" style="112" customWidth="1"/>
    <col min="15121" max="15129" width="11.44140625" style="112"/>
    <col min="15130" max="15358" width="9.109375" style="112" customWidth="1"/>
    <col min="15359" max="15359" width="58.109375" style="112" customWidth="1"/>
    <col min="15360" max="15360" width="20.33203125" style="112" customWidth="1"/>
    <col min="15361" max="15361" width="15.109375" style="112" customWidth="1"/>
    <col min="15362" max="15362" width="13.44140625" style="112" customWidth="1"/>
    <col min="15363" max="15363" width="39" style="112" customWidth="1"/>
    <col min="15364" max="15374" width="0" style="112" hidden="1" customWidth="1"/>
    <col min="15375" max="15375" width="11.44140625" style="112"/>
    <col min="15376" max="15376" width="18.6640625" style="112" customWidth="1"/>
    <col min="15377" max="15385" width="11.44140625" style="112"/>
    <col min="15386" max="15614" width="9.109375" style="112" customWidth="1"/>
    <col min="15615" max="15615" width="58.109375" style="112" customWidth="1"/>
    <col min="15616" max="15616" width="20.33203125" style="112" customWidth="1"/>
    <col min="15617" max="15617" width="15.109375" style="112" customWidth="1"/>
    <col min="15618" max="15618" width="13.44140625" style="112" customWidth="1"/>
    <col min="15619" max="15619" width="39" style="112" customWidth="1"/>
    <col min="15620" max="15630" width="0" style="112" hidden="1" customWidth="1"/>
    <col min="15631" max="15631" width="11.44140625" style="112"/>
    <col min="15632" max="15632" width="18.6640625" style="112" customWidth="1"/>
    <col min="15633" max="15641" width="11.44140625" style="112"/>
    <col min="15642" max="15870" width="9.109375" style="112" customWidth="1"/>
    <col min="15871" max="15871" width="58.109375" style="112" customWidth="1"/>
    <col min="15872" max="15872" width="20.33203125" style="112" customWidth="1"/>
    <col min="15873" max="15873" width="15.109375" style="112" customWidth="1"/>
    <col min="15874" max="15874" width="13.44140625" style="112" customWidth="1"/>
    <col min="15875" max="15875" width="39" style="112" customWidth="1"/>
    <col min="15876" max="15886" width="0" style="112" hidden="1" customWidth="1"/>
    <col min="15887" max="15887" width="11.44140625" style="112"/>
    <col min="15888" max="15888" width="18.6640625" style="112" customWidth="1"/>
    <col min="15889" max="15897" width="11.44140625" style="112"/>
    <col min="15898" max="16126" width="9.109375" style="112" customWidth="1"/>
    <col min="16127" max="16127" width="58.109375" style="112" customWidth="1"/>
    <col min="16128" max="16128" width="20.33203125" style="112" customWidth="1"/>
    <col min="16129" max="16129" width="15.109375" style="112" customWidth="1"/>
    <col min="16130" max="16130" width="13.44140625" style="112" customWidth="1"/>
    <col min="16131" max="16131" width="39" style="112" customWidth="1"/>
    <col min="16132" max="16142" width="0" style="112" hidden="1" customWidth="1"/>
    <col min="16143" max="16143" width="11.44140625" style="112"/>
    <col min="16144" max="16144" width="18.6640625" style="112" customWidth="1"/>
    <col min="16145" max="16153" width="11.44140625" style="112"/>
    <col min="16154" max="16384" width="9.109375" style="112" customWidth="1"/>
  </cols>
  <sheetData>
    <row r="1" spans="1:16" x14ac:dyDescent="0.25">
      <c r="A1" s="415"/>
      <c r="B1" s="416" t="s">
        <v>316</v>
      </c>
      <c r="C1" s="416"/>
      <c r="D1" s="416"/>
      <c r="E1" s="417" t="s">
        <v>1</v>
      </c>
    </row>
    <row r="2" spans="1:16" x14ac:dyDescent="0.25">
      <c r="A2" s="415"/>
      <c r="B2" s="416"/>
      <c r="C2" s="416"/>
      <c r="D2" s="416"/>
      <c r="E2" s="417"/>
    </row>
    <row r="3" spans="1:16" ht="5.25" customHeight="1" x14ac:dyDescent="0.25">
      <c r="A3" s="415"/>
      <c r="B3" s="416"/>
      <c r="C3" s="416"/>
      <c r="D3" s="416"/>
      <c r="E3" s="417"/>
    </row>
    <row r="4" spans="1:16" ht="12.75" customHeight="1" x14ac:dyDescent="0.25">
      <c r="A4" s="415"/>
      <c r="B4" s="416"/>
      <c r="C4" s="416"/>
      <c r="D4" s="416"/>
      <c r="E4" s="417"/>
    </row>
    <row r="5" spans="1:16" ht="27" customHeight="1" x14ac:dyDescent="0.25">
      <c r="A5" s="415"/>
      <c r="B5" s="416"/>
      <c r="C5" s="416"/>
      <c r="D5" s="416"/>
      <c r="E5" s="417"/>
    </row>
    <row r="6" spans="1:16" ht="10.5" customHeight="1" x14ac:dyDescent="0.25">
      <c r="A6" s="113"/>
      <c r="C6" s="114"/>
      <c r="D6" s="115"/>
      <c r="E6" s="116"/>
    </row>
    <row r="7" spans="1:16" ht="30" customHeight="1" x14ac:dyDescent="0.25">
      <c r="A7" s="140"/>
      <c r="B7" s="418" t="s">
        <v>11</v>
      </c>
      <c r="C7" s="418"/>
      <c r="D7" s="419">
        <f>'Hoja de Registro'!C6</f>
        <v>46132</v>
      </c>
      <c r="E7" s="419"/>
    </row>
    <row r="8" spans="1:16" ht="27.75" customHeight="1" x14ac:dyDescent="0.25">
      <c r="A8" s="117"/>
      <c r="B8" s="418" t="s">
        <v>317</v>
      </c>
      <c r="C8" s="418"/>
      <c r="D8" s="419">
        <f ca="1">TODAY()</f>
        <v>46135</v>
      </c>
      <c r="E8" s="419"/>
    </row>
    <row r="9" spans="1:16" ht="30" customHeight="1" x14ac:dyDescent="0.25">
      <c r="A9" s="420" t="s">
        <v>318</v>
      </c>
      <c r="B9" s="420"/>
      <c r="C9" s="420"/>
      <c r="D9" s="421" t="str">
        <f>'Hoja de Registro'!C3</f>
        <v>MC-SA-MC-0001-2026</v>
      </c>
      <c r="E9" s="421"/>
    </row>
    <row r="10" spans="1:16" ht="28.5" customHeight="1" x14ac:dyDescent="0.25">
      <c r="A10" s="422" t="s">
        <v>309</v>
      </c>
      <c r="B10" s="422"/>
      <c r="C10" s="422"/>
      <c r="D10" s="422"/>
      <c r="E10" s="118" t="s">
        <v>5</v>
      </c>
    </row>
    <row r="11" spans="1:16" ht="87" customHeight="1" x14ac:dyDescent="0.25">
      <c r="A11" s="148" t="s">
        <v>6</v>
      </c>
      <c r="B11" s="421" t="str">
        <f>'Hoja de Registro'!C4</f>
        <v xml:space="preserve">Realizar las obras de reparaciones locativas del inmueble Casa Museo Guillermo León Valencia de Popayán - Cauca, ubicado en el centro histórico declarado bien de interés cultural del ámbito nacional			</v>
      </c>
      <c r="C11" s="421"/>
      <c r="D11" s="421"/>
      <c r="E11" s="421"/>
    </row>
    <row r="12" spans="1:16" ht="36.75" customHeight="1" x14ac:dyDescent="0.25">
      <c r="A12" s="148" t="s">
        <v>8</v>
      </c>
      <c r="B12" s="421" t="s">
        <v>74</v>
      </c>
      <c r="C12" s="421"/>
      <c r="D12" s="149" t="s">
        <v>319</v>
      </c>
      <c r="E12" s="119">
        <f>'Hoja de Registro'!C5</f>
        <v>724761029</v>
      </c>
    </row>
    <row r="13" spans="1:16" ht="45" customHeight="1" x14ac:dyDescent="0.25">
      <c r="A13" s="148" t="s">
        <v>320</v>
      </c>
      <c r="B13" s="120" t="s">
        <v>321</v>
      </c>
      <c r="C13" s="414" t="s">
        <v>230</v>
      </c>
      <c r="D13" s="414"/>
      <c r="E13" s="414"/>
    </row>
    <row r="14" spans="1:16" ht="29.25" customHeight="1" x14ac:dyDescent="0.25">
      <c r="A14" s="148" t="s">
        <v>322</v>
      </c>
      <c r="B14" s="406" t="s">
        <v>35</v>
      </c>
      <c r="C14" s="407"/>
      <c r="D14" s="149" t="s">
        <v>323</v>
      </c>
      <c r="E14" s="335">
        <f>VLOOKUP('P16'!C15,'Hoja de Registro'!A8:G86,7,0)</f>
        <v>0</v>
      </c>
      <c r="P14" s="121"/>
    </row>
    <row r="15" spans="1:16" ht="43.5" customHeight="1" x14ac:dyDescent="0.25">
      <c r="A15" s="150" t="s">
        <v>324</v>
      </c>
      <c r="B15" s="174" t="s">
        <v>277</v>
      </c>
      <c r="C15" s="118">
        <v>16</v>
      </c>
      <c r="D15" s="408" t="str">
        <f>VLOOKUP($C$15,'Hoja de Registro'!$A$8:$B$90,2)</f>
        <v>ZILL</v>
      </c>
      <c r="E15" s="408"/>
    </row>
    <row r="16" spans="1:16" ht="36" customHeight="1" x14ac:dyDescent="0.25">
      <c r="A16" s="151" t="s">
        <v>325</v>
      </c>
      <c r="B16" s="400" t="str">
        <f>VLOOKUP(C15,'Hoja de Registro'!$A$8:$C$90,3)</f>
        <v>JURIDICO</v>
      </c>
      <c r="C16" s="401"/>
      <c r="D16" s="162" t="s">
        <v>326</v>
      </c>
      <c r="E16" s="152" t="s">
        <v>386</v>
      </c>
    </row>
    <row r="17" spans="1:16" ht="27.75" customHeight="1" x14ac:dyDescent="0.25">
      <c r="A17" s="151" t="s">
        <v>327</v>
      </c>
      <c r="B17" s="151" t="s">
        <v>328</v>
      </c>
      <c r="C17" s="153" t="s">
        <v>157</v>
      </c>
      <c r="D17" s="151" t="s">
        <v>329</v>
      </c>
      <c r="E17" s="153" t="s">
        <v>508</v>
      </c>
    </row>
    <row r="18" spans="1:16" ht="32.25" customHeight="1" x14ac:dyDescent="0.25">
      <c r="A18" s="151" t="s">
        <v>330</v>
      </c>
      <c r="B18" s="398" t="s">
        <v>145</v>
      </c>
      <c r="C18" s="409"/>
      <c r="D18" s="409"/>
      <c r="E18" s="399"/>
    </row>
    <row r="19" spans="1:16" ht="32.25" customHeight="1" x14ac:dyDescent="0.25">
      <c r="A19" s="151" t="s">
        <v>327</v>
      </c>
      <c r="B19" s="151" t="s">
        <v>328</v>
      </c>
      <c r="C19" s="153" t="s">
        <v>151</v>
      </c>
      <c r="D19" s="151" t="s">
        <v>329</v>
      </c>
      <c r="E19" s="355">
        <v>80736280</v>
      </c>
    </row>
    <row r="20" spans="1:16" ht="32.25" customHeight="1" x14ac:dyDescent="0.25">
      <c r="A20" s="410" t="s">
        <v>331</v>
      </c>
      <c r="B20" s="341" t="s">
        <v>223</v>
      </c>
      <c r="C20" s="412" t="s">
        <v>332</v>
      </c>
      <c r="D20" s="413"/>
      <c r="E20" s="341" t="s">
        <v>333</v>
      </c>
    </row>
    <row r="21" spans="1:16" ht="45.75" customHeight="1" x14ac:dyDescent="0.25">
      <c r="A21" s="411"/>
      <c r="B21" s="337"/>
      <c r="C21" s="400"/>
      <c r="D21" s="401"/>
      <c r="E21" s="337"/>
    </row>
    <row r="22" spans="1:16" ht="41.25" customHeight="1" x14ac:dyDescent="0.25">
      <c r="A22" s="151" t="s">
        <v>17</v>
      </c>
      <c r="B22" s="398" t="s">
        <v>144</v>
      </c>
      <c r="C22" s="399"/>
      <c r="D22" s="151" t="s">
        <v>334</v>
      </c>
      <c r="E22" s="363">
        <v>46132.362500000003</v>
      </c>
    </row>
    <row r="23" spans="1:16" ht="57" customHeight="1" x14ac:dyDescent="0.25">
      <c r="A23" s="151" t="s">
        <v>335</v>
      </c>
      <c r="B23" s="400" t="s">
        <v>31</v>
      </c>
      <c r="C23" s="401"/>
      <c r="D23" s="151" t="s">
        <v>336</v>
      </c>
      <c r="E23" s="356" t="s">
        <v>31</v>
      </c>
    </row>
    <row r="24" spans="1:16" ht="33" customHeight="1" x14ac:dyDescent="0.25">
      <c r="A24" s="403" t="s">
        <v>337</v>
      </c>
      <c r="B24" s="404"/>
      <c r="C24" s="404"/>
      <c r="D24" s="404"/>
      <c r="E24" s="404"/>
      <c r="F24" s="405"/>
      <c r="G24" s="122"/>
    </row>
    <row r="25" spans="1:16" ht="33" customHeight="1" x14ac:dyDescent="0.25">
      <c r="A25" s="154" t="s">
        <v>338</v>
      </c>
      <c r="B25" s="155" t="s">
        <v>21</v>
      </c>
      <c r="C25" s="156" t="s">
        <v>22</v>
      </c>
      <c r="D25" s="402" t="s">
        <v>23</v>
      </c>
      <c r="E25" s="402"/>
      <c r="G25" s="122"/>
    </row>
    <row r="26" spans="1:16" ht="39.75" customHeight="1" x14ac:dyDescent="0.25">
      <c r="A26" s="373" t="s">
        <v>339</v>
      </c>
      <c r="B26" s="373"/>
      <c r="C26" s="373"/>
      <c r="D26" s="373"/>
      <c r="E26" s="373"/>
      <c r="G26" s="122"/>
      <c r="P26" s="5"/>
    </row>
    <row r="27" spans="1:16" ht="76.5" customHeight="1" x14ac:dyDescent="0.25">
      <c r="A27" s="141" t="s">
        <v>340</v>
      </c>
      <c r="B27" s="120" t="s">
        <v>442</v>
      </c>
      <c r="C27" s="157" t="s">
        <v>438</v>
      </c>
      <c r="D27" s="394" t="s">
        <v>509</v>
      </c>
      <c r="E27" s="395"/>
    </row>
    <row r="28" spans="1:16" ht="131.25" customHeight="1" x14ac:dyDescent="0.25">
      <c r="A28" s="142" t="s">
        <v>341</v>
      </c>
      <c r="B28" s="120" t="s">
        <v>25</v>
      </c>
      <c r="C28" s="157" t="s">
        <v>438</v>
      </c>
      <c r="D28" s="394" t="s">
        <v>510</v>
      </c>
      <c r="E28" s="395"/>
      <c r="H28" s="123"/>
      <c r="K28" s="112" t="s">
        <v>36</v>
      </c>
    </row>
    <row r="29" spans="1:16" ht="96" customHeight="1" x14ac:dyDescent="0.25">
      <c r="A29" s="142" t="s">
        <v>342</v>
      </c>
      <c r="B29" s="120" t="s">
        <v>31</v>
      </c>
      <c r="C29" s="158"/>
      <c r="D29" s="396"/>
      <c r="E29" s="396"/>
      <c r="H29" s="123"/>
      <c r="K29" s="112" t="s">
        <v>29</v>
      </c>
    </row>
    <row r="30" spans="1:16" ht="80.25" customHeight="1" x14ac:dyDescent="0.25">
      <c r="A30" s="142" t="s">
        <v>343</v>
      </c>
      <c r="B30" s="120" t="s">
        <v>25</v>
      </c>
      <c r="C30" s="158"/>
      <c r="D30" s="397" t="s">
        <v>501</v>
      </c>
      <c r="E30" s="397"/>
      <c r="H30" s="123"/>
    </row>
    <row r="31" spans="1:16" ht="36" customHeight="1" x14ac:dyDescent="0.25">
      <c r="A31" s="142" t="s">
        <v>344</v>
      </c>
      <c r="B31" s="120" t="s">
        <v>31</v>
      </c>
      <c r="C31" s="158"/>
      <c r="D31" s="397"/>
      <c r="E31" s="397"/>
    </row>
    <row r="32" spans="1:16" ht="31.5" customHeight="1" x14ac:dyDescent="0.25">
      <c r="A32" s="373" t="s">
        <v>345</v>
      </c>
      <c r="B32" s="373"/>
      <c r="C32" s="373"/>
      <c r="D32" s="373"/>
      <c r="E32" s="373"/>
    </row>
    <row r="33" spans="1:5" ht="114" customHeight="1" x14ac:dyDescent="0.25">
      <c r="A33" s="142" t="s">
        <v>346</v>
      </c>
      <c r="B33" s="120" t="s">
        <v>442</v>
      </c>
      <c r="C33" s="158" t="s">
        <v>511</v>
      </c>
      <c r="D33" s="396" t="s">
        <v>512</v>
      </c>
      <c r="E33" s="396"/>
    </row>
    <row r="34" spans="1:5" ht="25.5" customHeight="1" x14ac:dyDescent="0.25">
      <c r="A34" s="393" t="s">
        <v>60</v>
      </c>
      <c r="B34" s="393"/>
      <c r="C34" s="393"/>
      <c r="D34" s="393"/>
      <c r="E34" s="393"/>
    </row>
    <row r="35" spans="1:5" ht="129" customHeight="1" x14ac:dyDescent="0.25">
      <c r="A35" s="142" t="s">
        <v>347</v>
      </c>
      <c r="B35" s="120" t="s">
        <v>442</v>
      </c>
      <c r="C35" s="157" t="s">
        <v>513</v>
      </c>
      <c r="D35" s="374" t="s">
        <v>514</v>
      </c>
      <c r="E35" s="374"/>
    </row>
    <row r="36" spans="1:5" ht="75.75" customHeight="1" x14ac:dyDescent="0.25">
      <c r="A36" s="142" t="s">
        <v>348</v>
      </c>
      <c r="B36" s="120" t="s">
        <v>25</v>
      </c>
      <c r="C36" s="157" t="s">
        <v>137</v>
      </c>
      <c r="D36" s="374" t="s">
        <v>428</v>
      </c>
      <c r="E36" s="374"/>
    </row>
    <row r="37" spans="1:5" ht="119.25" customHeight="1" x14ac:dyDescent="0.25">
      <c r="A37" s="142" t="s">
        <v>349</v>
      </c>
      <c r="B37" s="120" t="s">
        <v>442</v>
      </c>
      <c r="C37" s="157" t="s">
        <v>137</v>
      </c>
      <c r="D37" s="374" t="s">
        <v>514</v>
      </c>
      <c r="E37" s="374"/>
    </row>
    <row r="38" spans="1:5" ht="138" customHeight="1" x14ac:dyDescent="0.25">
      <c r="A38" s="142" t="s">
        <v>350</v>
      </c>
      <c r="B38" s="120" t="s">
        <v>442</v>
      </c>
      <c r="C38" s="157" t="s">
        <v>137</v>
      </c>
      <c r="D38" s="374" t="s">
        <v>514</v>
      </c>
      <c r="E38" s="374"/>
    </row>
    <row r="39" spans="1:5" ht="22.5" customHeight="1" x14ac:dyDescent="0.25">
      <c r="A39" s="373" t="s">
        <v>351</v>
      </c>
      <c r="B39" s="373"/>
      <c r="C39" s="373"/>
      <c r="D39" s="373"/>
      <c r="E39" s="373"/>
    </row>
    <row r="40" spans="1:5" ht="28.5" customHeight="1" x14ac:dyDescent="0.25">
      <c r="A40" s="393" t="s">
        <v>352</v>
      </c>
      <c r="B40" s="393"/>
      <c r="C40" s="393"/>
      <c r="D40" s="393"/>
      <c r="E40" s="393"/>
    </row>
    <row r="41" spans="1:5" ht="33.75" customHeight="1" x14ac:dyDescent="0.25">
      <c r="A41" s="142" t="s">
        <v>353</v>
      </c>
      <c r="B41" s="120"/>
      <c r="C41" s="158"/>
      <c r="D41" s="374"/>
      <c r="E41" s="374"/>
    </row>
    <row r="42" spans="1:5" ht="28.5" customHeight="1" x14ac:dyDescent="0.25">
      <c r="A42" s="142" t="s">
        <v>354</v>
      </c>
      <c r="B42" s="120"/>
      <c r="C42" s="158"/>
      <c r="D42" s="374"/>
      <c r="E42" s="374"/>
    </row>
    <row r="43" spans="1:5" ht="32.25" customHeight="1" x14ac:dyDescent="0.25">
      <c r="A43" s="142" t="s">
        <v>355</v>
      </c>
      <c r="B43" s="120"/>
      <c r="C43" s="158"/>
      <c r="D43" s="374"/>
      <c r="E43" s="374"/>
    </row>
    <row r="44" spans="1:5" ht="118.5" customHeight="1" x14ac:dyDescent="0.25">
      <c r="A44" s="142" t="s">
        <v>356</v>
      </c>
      <c r="B44" s="120"/>
      <c r="C44" s="158"/>
      <c r="D44" s="374"/>
      <c r="E44" s="374"/>
    </row>
    <row r="45" spans="1:5" ht="32.25" customHeight="1" x14ac:dyDescent="0.25">
      <c r="A45" s="393" t="s">
        <v>357</v>
      </c>
      <c r="B45" s="393"/>
      <c r="C45" s="393"/>
      <c r="D45" s="393"/>
      <c r="E45" s="393"/>
    </row>
    <row r="46" spans="1:5" ht="150" customHeight="1" x14ac:dyDescent="0.25">
      <c r="A46" s="142" t="s">
        <v>358</v>
      </c>
      <c r="B46" s="120" t="s">
        <v>442</v>
      </c>
      <c r="C46" s="157"/>
      <c r="D46" s="374" t="s">
        <v>515</v>
      </c>
      <c r="E46" s="374"/>
    </row>
    <row r="47" spans="1:5" ht="44.25" customHeight="1" x14ac:dyDescent="0.25">
      <c r="A47" s="142" t="s">
        <v>359</v>
      </c>
      <c r="B47" s="120" t="s">
        <v>442</v>
      </c>
      <c r="C47" s="157"/>
      <c r="D47" s="374" t="s">
        <v>515</v>
      </c>
      <c r="E47" s="374"/>
    </row>
    <row r="48" spans="1:5" ht="52.5" customHeight="1" x14ac:dyDescent="0.25">
      <c r="A48" s="142" t="s">
        <v>360</v>
      </c>
      <c r="B48" s="120" t="s">
        <v>442</v>
      </c>
      <c r="C48" s="157"/>
      <c r="D48" s="374" t="s">
        <v>515</v>
      </c>
      <c r="E48" s="374"/>
    </row>
    <row r="49" spans="1:5" ht="78.75" customHeight="1" x14ac:dyDescent="0.25">
      <c r="A49" s="142" t="s">
        <v>361</v>
      </c>
      <c r="B49" s="120" t="s">
        <v>442</v>
      </c>
      <c r="C49" s="157"/>
      <c r="D49" s="374" t="s">
        <v>515</v>
      </c>
      <c r="E49" s="374"/>
    </row>
    <row r="50" spans="1:5" ht="168.75" customHeight="1" x14ac:dyDescent="0.25">
      <c r="A50" s="142" t="s">
        <v>362</v>
      </c>
      <c r="B50" s="120" t="s">
        <v>442</v>
      </c>
      <c r="C50" s="157"/>
      <c r="D50" s="374" t="s">
        <v>515</v>
      </c>
      <c r="E50" s="374"/>
    </row>
    <row r="51" spans="1:5" ht="81.75" customHeight="1" x14ac:dyDescent="0.25">
      <c r="A51" s="142" t="s">
        <v>363</v>
      </c>
      <c r="B51" s="120" t="s">
        <v>31</v>
      </c>
      <c r="C51" s="158"/>
      <c r="D51" s="374"/>
      <c r="E51" s="374"/>
    </row>
    <row r="52" spans="1:5" ht="61.5" customHeight="1" x14ac:dyDescent="0.25">
      <c r="A52" s="142" t="s">
        <v>364</v>
      </c>
      <c r="B52" s="120" t="s">
        <v>31</v>
      </c>
      <c r="C52" s="158"/>
      <c r="D52" s="374"/>
      <c r="E52" s="374"/>
    </row>
    <row r="53" spans="1:5" ht="59.25" customHeight="1" x14ac:dyDescent="0.25">
      <c r="A53" s="143" t="s">
        <v>365</v>
      </c>
      <c r="B53" s="120" t="s">
        <v>442</v>
      </c>
      <c r="C53" s="157" t="s">
        <v>137</v>
      </c>
      <c r="D53" s="374" t="s">
        <v>516</v>
      </c>
      <c r="E53" s="374"/>
    </row>
    <row r="54" spans="1:5" ht="273.75" customHeight="1" x14ac:dyDescent="0.25">
      <c r="A54" s="142" t="s">
        <v>366</v>
      </c>
      <c r="B54" s="120" t="s">
        <v>31</v>
      </c>
      <c r="C54" s="158"/>
      <c r="D54" s="374"/>
      <c r="E54" s="374"/>
    </row>
    <row r="55" spans="1:5" ht="140.25" customHeight="1" x14ac:dyDescent="0.25">
      <c r="A55" s="142" t="s">
        <v>367</v>
      </c>
      <c r="B55" s="120" t="s">
        <v>31</v>
      </c>
      <c r="C55" s="158"/>
      <c r="D55" s="374"/>
      <c r="E55" s="374"/>
    </row>
    <row r="56" spans="1:5" ht="150" customHeight="1" x14ac:dyDescent="0.25">
      <c r="A56" s="142" t="s">
        <v>368</v>
      </c>
      <c r="B56" s="120" t="s">
        <v>25</v>
      </c>
      <c r="C56" s="157" t="s">
        <v>517</v>
      </c>
      <c r="D56" s="374" t="s">
        <v>428</v>
      </c>
      <c r="E56" s="374"/>
    </row>
    <row r="57" spans="1:5" ht="35.25" customHeight="1" x14ac:dyDescent="0.25">
      <c r="A57" s="373" t="s">
        <v>369</v>
      </c>
      <c r="B57" s="373"/>
      <c r="C57" s="373"/>
      <c r="D57" s="373"/>
      <c r="E57" s="373"/>
    </row>
    <row r="58" spans="1:5" ht="52.5" customHeight="1" x14ac:dyDescent="0.25">
      <c r="A58" s="124" t="s">
        <v>370</v>
      </c>
      <c r="B58" s="144" t="s">
        <v>371</v>
      </c>
      <c r="C58" s="359">
        <f>IF(B14="NO",E12*10%,E23*10%)</f>
        <v>72476102.900000006</v>
      </c>
      <c r="D58" s="124" t="s">
        <v>372</v>
      </c>
      <c r="E58" s="146">
        <f>EDATE(D7,3)</f>
        <v>46223</v>
      </c>
    </row>
    <row r="59" spans="1:5" ht="63.75" customHeight="1" x14ac:dyDescent="0.25">
      <c r="A59" s="124" t="s">
        <v>373</v>
      </c>
      <c r="B59" s="124" t="s">
        <v>374</v>
      </c>
      <c r="C59" s="124" t="s">
        <v>375</v>
      </c>
      <c r="D59" s="125" t="s">
        <v>376</v>
      </c>
      <c r="E59" s="124" t="s">
        <v>377</v>
      </c>
    </row>
    <row r="60" spans="1:5" ht="39" customHeight="1" x14ac:dyDescent="0.25">
      <c r="A60" s="147" t="s">
        <v>160</v>
      </c>
      <c r="B60" s="147" t="s">
        <v>518</v>
      </c>
      <c r="C60" s="169">
        <v>72476103</v>
      </c>
      <c r="D60" s="170">
        <v>46132</v>
      </c>
      <c r="E60" s="171">
        <v>46233</v>
      </c>
    </row>
    <row r="61" spans="1:5" ht="38.25" hidden="1" customHeight="1" outlineLevel="1" x14ac:dyDescent="0.25">
      <c r="A61" s="147"/>
      <c r="B61" s="163"/>
      <c r="C61" s="172"/>
      <c r="D61" s="173"/>
      <c r="E61" s="171"/>
    </row>
    <row r="62" spans="1:5" ht="38.25" hidden="1" customHeight="1" outlineLevel="1" x14ac:dyDescent="0.25">
      <c r="A62" s="147"/>
      <c r="B62" s="163"/>
      <c r="C62" s="172"/>
      <c r="D62" s="173"/>
      <c r="E62" s="171"/>
    </row>
    <row r="63" spans="1:5" ht="23.25" hidden="1" customHeight="1" collapsed="1" x14ac:dyDescent="0.25">
      <c r="A63" s="144"/>
      <c r="B63" s="165"/>
      <c r="C63" s="168">
        <f>SUM(C60:C62)</f>
        <v>72476103</v>
      </c>
      <c r="D63" s="166"/>
      <c r="E63" s="167"/>
    </row>
    <row r="64" spans="1:5" ht="45" customHeight="1" x14ac:dyDescent="0.25">
      <c r="A64" s="159" t="s">
        <v>338</v>
      </c>
      <c r="B64" s="160" t="s">
        <v>21</v>
      </c>
      <c r="C64" s="161" t="s">
        <v>22</v>
      </c>
      <c r="D64" s="377" t="s">
        <v>23</v>
      </c>
      <c r="E64" s="378"/>
    </row>
    <row r="65" spans="1:12" ht="51.75" customHeight="1" x14ac:dyDescent="0.25">
      <c r="A65" s="143" t="s">
        <v>378</v>
      </c>
      <c r="B65" s="120" t="s">
        <v>25</v>
      </c>
      <c r="C65" s="147" t="s">
        <v>519</v>
      </c>
      <c r="D65" s="379" t="s">
        <v>433</v>
      </c>
      <c r="E65" s="380"/>
    </row>
    <row r="66" spans="1:12" ht="43.5" customHeight="1" x14ac:dyDescent="0.25">
      <c r="A66" s="143" t="s">
        <v>379</v>
      </c>
      <c r="B66" s="381" t="s">
        <v>434</v>
      </c>
      <c r="C66" s="382"/>
      <c r="D66" s="382"/>
      <c r="E66" s="383"/>
    </row>
    <row r="67" spans="1:12" ht="21" customHeight="1" x14ac:dyDescent="0.25">
      <c r="A67" s="373" t="s">
        <v>380</v>
      </c>
      <c r="B67" s="373"/>
      <c r="C67" s="373"/>
      <c r="D67" s="373"/>
      <c r="E67" s="373"/>
    </row>
    <row r="68" spans="1:12" ht="30" customHeight="1" x14ac:dyDescent="0.25">
      <c r="A68" s="384" t="s">
        <v>381</v>
      </c>
      <c r="B68" s="385" t="s">
        <v>25</v>
      </c>
      <c r="C68" s="388" t="s">
        <v>65</v>
      </c>
      <c r="D68" s="388"/>
      <c r="E68" s="388"/>
    </row>
    <row r="69" spans="1:12" x14ac:dyDescent="0.25">
      <c r="A69" s="384"/>
      <c r="B69" s="386"/>
      <c r="C69" s="389"/>
      <c r="D69" s="389"/>
      <c r="E69" s="389"/>
    </row>
    <row r="70" spans="1:12" x14ac:dyDescent="0.25">
      <c r="A70" s="384"/>
      <c r="B70" s="386"/>
      <c r="C70" s="389"/>
      <c r="D70" s="389"/>
      <c r="E70" s="389"/>
    </row>
    <row r="71" spans="1:12" x14ac:dyDescent="0.25">
      <c r="A71" s="384"/>
      <c r="B71" s="386"/>
      <c r="C71" s="389"/>
      <c r="D71" s="389"/>
      <c r="E71" s="389"/>
      <c r="L71" s="112">
        <f>+B73</f>
        <v>0</v>
      </c>
    </row>
    <row r="72" spans="1:12" x14ac:dyDescent="0.25">
      <c r="A72" s="384"/>
      <c r="B72" s="387"/>
      <c r="C72" s="389"/>
      <c r="D72" s="389"/>
      <c r="E72" s="389"/>
    </row>
    <row r="73" spans="1:12" ht="25.5" customHeight="1" x14ac:dyDescent="0.25">
      <c r="A73" s="390" t="s">
        <v>66</v>
      </c>
      <c r="B73" s="391"/>
      <c r="C73" s="391"/>
      <c r="D73" s="392"/>
      <c r="E73" s="126" t="str">
        <f>IFERROR(IF(MATCH("NO CUMPLE",B27:B72,0)&gt;0,"NO HABILITADA"),"HABILITADA")</f>
        <v>NO HABILITADA</v>
      </c>
    </row>
    <row r="74" spans="1:12" ht="25.5" customHeight="1" x14ac:dyDescent="0.25">
      <c r="A74" s="218" t="s">
        <v>382</v>
      </c>
      <c r="B74" s="371" t="s">
        <v>383</v>
      </c>
      <c r="C74" s="371"/>
      <c r="D74" s="371" t="s">
        <v>288</v>
      </c>
      <c r="E74" s="372"/>
    </row>
    <row r="75" spans="1:12" ht="36.75" customHeight="1" x14ac:dyDescent="0.25">
      <c r="A75" s="358" t="e" vm="1">
        <v>#VALUE!</v>
      </c>
      <c r="B75" s="375"/>
      <c r="C75" s="375"/>
      <c r="D75" s="375" t="e" vm="3">
        <v>#VALUE!</v>
      </c>
      <c r="E75" s="376"/>
    </row>
    <row r="76" spans="1:12" ht="33.75" customHeight="1" x14ac:dyDescent="0.25">
      <c r="A76" s="220" t="s">
        <v>244</v>
      </c>
      <c r="B76" s="366" t="s">
        <v>246</v>
      </c>
      <c r="C76" s="366"/>
      <c r="D76" s="366" t="s">
        <v>170</v>
      </c>
      <c r="E76" s="367"/>
    </row>
    <row r="77" spans="1:12" ht="35.25" customHeight="1" x14ac:dyDescent="0.25">
      <c r="A77" s="176" t="s">
        <v>384</v>
      </c>
      <c r="B77" s="368" t="s">
        <v>150</v>
      </c>
      <c r="C77" s="368"/>
      <c r="D77" s="368" t="str">
        <f>VLOOKUP(D76,[1]Hoja1!L1:M8,2,0)</f>
        <v>Coordinadora  Grupo de Convenios y Contratos</v>
      </c>
      <c r="E77" s="369"/>
    </row>
    <row r="78" spans="1:12" ht="13.5" customHeight="1" x14ac:dyDescent="0.25">
      <c r="A78" s="370"/>
      <c r="B78" s="370"/>
      <c r="C78" s="370"/>
      <c r="D78" s="370"/>
      <c r="E78" s="370"/>
    </row>
    <row r="79" spans="1:12" ht="13.5" customHeight="1" x14ac:dyDescent="0.25">
      <c r="A79" s="127"/>
      <c r="B79" s="128"/>
      <c r="C79" s="128"/>
      <c r="D79" s="129"/>
      <c r="E79" s="129"/>
    </row>
    <row r="80" spans="1:12" ht="15.75" customHeight="1" x14ac:dyDescent="0.25">
      <c r="A80" s="127"/>
      <c r="B80" s="128"/>
      <c r="C80" s="128"/>
      <c r="D80" s="129"/>
      <c r="E80" s="129"/>
    </row>
    <row r="81" spans="1:5" x14ac:dyDescent="0.25">
      <c r="A81" s="127"/>
      <c r="B81" s="128"/>
      <c r="C81" s="128"/>
      <c r="D81" s="129"/>
      <c r="E81" s="129"/>
    </row>
    <row r="82" spans="1:5" x14ac:dyDescent="0.25">
      <c r="A82" s="11"/>
      <c r="B82" s="30"/>
    </row>
    <row r="83" spans="1:5" x14ac:dyDescent="0.25">
      <c r="A83" s="131"/>
      <c r="B83" s="131"/>
    </row>
    <row r="85" spans="1:5" x14ac:dyDescent="0.25">
      <c r="A85" s="13"/>
      <c r="B85" s="13"/>
    </row>
  </sheetData>
  <sheetProtection algorithmName="SHA-512" hashValue="Slw1kVPvKxzvm69eUCTt95yrNTUZQLlzm3NDb7o1at8GDKq/QCPDFLRBG1wNDzbtW2elCNLjfq8xtNGIC8SJ8A==" saltValue="xklpNIF+Rm5YdptcPUT4yA==" spinCount="100000" sheet="1" objects="1" scenarios="1"/>
  <protectedRanges>
    <protectedRange sqref="B29:B31 B33 B39:B45 B57:B65" name="Rango1"/>
    <protectedRange sqref="C29:C31 C33 C60:C65 C39:C45 C57:C58" name="Rango1_1"/>
    <protectedRange sqref="B27:B28" name="Rango1_3"/>
    <protectedRange sqref="C27:C28" name="Rango1_1_2"/>
    <protectedRange sqref="B66" name="Rango1_7_1"/>
    <protectedRange sqref="C66" name="Rango1_1_3"/>
    <protectedRange sqref="C35:C38 C53" name="Rango1_1_7"/>
    <protectedRange sqref="B35:B38 B53" name="Rango1_2_2"/>
    <protectedRange sqref="B46:B52 B54:B56" name="Rango1_4_1"/>
    <protectedRange sqref="C46:C52 C54:C56" name="Rango1_1_1_1"/>
  </protectedRanges>
  <mergeCells count="77">
    <mergeCell ref="C13:E13"/>
    <mergeCell ref="A1:A5"/>
    <mergeCell ref="B1:D5"/>
    <mergeCell ref="E1:E5"/>
    <mergeCell ref="B7:C7"/>
    <mergeCell ref="D7:E7"/>
    <mergeCell ref="B8:C8"/>
    <mergeCell ref="D8:E8"/>
    <mergeCell ref="A9:C9"/>
    <mergeCell ref="D9:E9"/>
    <mergeCell ref="A10:D10"/>
    <mergeCell ref="B11:E11"/>
    <mergeCell ref="B12:C12"/>
    <mergeCell ref="B14:C14"/>
    <mergeCell ref="D15:E15"/>
    <mergeCell ref="B16:C16"/>
    <mergeCell ref="B18:E18"/>
    <mergeCell ref="A20:A21"/>
    <mergeCell ref="C20:D20"/>
    <mergeCell ref="C21:D21"/>
    <mergeCell ref="D33:E33"/>
    <mergeCell ref="B22:C22"/>
    <mergeCell ref="B23:C23"/>
    <mergeCell ref="A24:F24"/>
    <mergeCell ref="D25:E25"/>
    <mergeCell ref="A26:E26"/>
    <mergeCell ref="D27:E27"/>
    <mergeCell ref="D28:E28"/>
    <mergeCell ref="D29:E29"/>
    <mergeCell ref="D30:E30"/>
    <mergeCell ref="D31:E31"/>
    <mergeCell ref="A32:E32"/>
    <mergeCell ref="A45:E45"/>
    <mergeCell ref="A34:E34"/>
    <mergeCell ref="D35:E35"/>
    <mergeCell ref="D36:E36"/>
    <mergeCell ref="D37:E37"/>
    <mergeCell ref="D38:E38"/>
    <mergeCell ref="A39:E39"/>
    <mergeCell ref="A40:E40"/>
    <mergeCell ref="D41:E41"/>
    <mergeCell ref="D42:E42"/>
    <mergeCell ref="D43:E43"/>
    <mergeCell ref="D44:E44"/>
    <mergeCell ref="A57:E57"/>
    <mergeCell ref="D46:E46"/>
    <mergeCell ref="D47:E47"/>
    <mergeCell ref="D48:E48"/>
    <mergeCell ref="D49:E49"/>
    <mergeCell ref="D50:E50"/>
    <mergeCell ref="D51:E51"/>
    <mergeCell ref="D52:E52"/>
    <mergeCell ref="D53:E53"/>
    <mergeCell ref="D54:E54"/>
    <mergeCell ref="D55:E55"/>
    <mergeCell ref="D56:E56"/>
    <mergeCell ref="D64:E64"/>
    <mergeCell ref="D65:E65"/>
    <mergeCell ref="B66:E66"/>
    <mergeCell ref="A67:E67"/>
    <mergeCell ref="A68:A72"/>
    <mergeCell ref="B68:B72"/>
    <mergeCell ref="C68:E68"/>
    <mergeCell ref="C69:E69"/>
    <mergeCell ref="C70:E70"/>
    <mergeCell ref="C71:E71"/>
    <mergeCell ref="C72:E72"/>
    <mergeCell ref="A73:D73"/>
    <mergeCell ref="B74:C74"/>
    <mergeCell ref="D74:E74"/>
    <mergeCell ref="B75:C75"/>
    <mergeCell ref="D75:E75"/>
    <mergeCell ref="B76:C76"/>
    <mergeCell ref="D76:E76"/>
    <mergeCell ref="B77:C77"/>
    <mergeCell ref="D77:E77"/>
    <mergeCell ref="A78:E78"/>
  </mergeCells>
  <conditionalFormatting sqref="A73:A75">
    <cfRule type="containsText" dxfId="33" priority="6" stopIfTrue="1" operator="containsText" text="NO CUMPLE">
      <formula>NOT(ISERROR(SEARCH("NO CUMPLE",A73)))</formula>
    </cfRule>
  </conditionalFormatting>
  <conditionalFormatting sqref="A78:A81">
    <cfRule type="containsText" dxfId="32" priority="21" stopIfTrue="1" operator="containsText" text="NO CUMPLE">
      <formula>NOT(ISERROR(SEARCH("NO CUMPLE",A78)))</formula>
    </cfRule>
  </conditionalFormatting>
  <conditionalFormatting sqref="B13">
    <cfRule type="beginsWith" dxfId="31" priority="8" operator="beginsWith" text="SELE">
      <formula>LEFT(B13,LEN("SELE"))="SELE"</formula>
    </cfRule>
    <cfRule type="beginsWith" dxfId="30" priority="9" operator="beginsWith" text="SELE">
      <formula>LEFT(B13,LEN("SELE"))="SELE"</formula>
    </cfRule>
  </conditionalFormatting>
  <conditionalFormatting sqref="B27:B31">
    <cfRule type="beginsWith" dxfId="29" priority="5" operator="beginsWith" text="NO CUMPLE">
      <formula>LEFT(B27,LEN("NO CUMPLE"))="NO CUMPLE"</formula>
    </cfRule>
  </conditionalFormatting>
  <conditionalFormatting sqref="B33 B41:B44 B68:B72">
    <cfRule type="beginsWith" dxfId="28" priority="19" operator="beginsWith" text="NO CUMPLE">
      <formula>LEFT(B33,LEN("NO CUMPLE"))="NO CUMPLE"</formula>
    </cfRule>
  </conditionalFormatting>
  <conditionalFormatting sqref="B35:B38">
    <cfRule type="beginsWith" dxfId="27" priority="3" operator="beginsWith" text="NO CUMPLE">
      <formula>LEFT(B35,LEN("NO CUMPLE"))="NO CUMPLE"</formula>
    </cfRule>
  </conditionalFormatting>
  <conditionalFormatting sqref="B46:B56">
    <cfRule type="beginsWith" dxfId="26" priority="1" operator="beginsWith" text="NO CUMPLE">
      <formula>LEFT(B46,LEN("NO CUMPLE"))="NO CUMPLE"</formula>
    </cfRule>
  </conditionalFormatting>
  <conditionalFormatting sqref="B65:B66">
    <cfRule type="beginsWith" dxfId="25" priority="4" operator="beginsWith" text="NO CUMPLE">
      <formula>LEFT(B65,LEN("NO CUMPLE"))="NO CUMPLE"</formula>
    </cfRule>
  </conditionalFormatting>
  <conditionalFormatting sqref="B14:C14">
    <cfRule type="containsText" dxfId="24" priority="14" operator="containsText" text="SELECCIONE">
      <formula>NOT(ISERROR(SEARCH("SELECCIONE",B14)))</formula>
    </cfRule>
  </conditionalFormatting>
  <conditionalFormatting sqref="B79:E81">
    <cfRule type="containsText" dxfId="23" priority="20" stopIfTrue="1" operator="containsText" text="NO HABILITADO">
      <formula>NOT(ISERROR(SEARCH("NO HABILITADO",B79)))</formula>
    </cfRule>
  </conditionalFormatting>
  <conditionalFormatting sqref="C60">
    <cfRule type="expression" dxfId="22" priority="13">
      <formula>$C$63&gt;=$C$58</formula>
    </cfRule>
  </conditionalFormatting>
  <conditionalFormatting sqref="C60:C62">
    <cfRule type="expression" dxfId="21" priority="11">
      <formula>$C$63&lt;$C$58</formula>
    </cfRule>
  </conditionalFormatting>
  <conditionalFormatting sqref="C61:C62">
    <cfRule type="expression" dxfId="20" priority="12">
      <formula>$C$63&gt;=$C$58</formula>
    </cfRule>
  </conditionalFormatting>
  <conditionalFormatting sqref="E10">
    <cfRule type="containsText" dxfId="19" priority="17" operator="containsText" text="SELECCIONE">
      <formula>NOT(ISERROR(SEARCH("SELECCIONE",E10)))</formula>
    </cfRule>
  </conditionalFormatting>
  <conditionalFormatting sqref="E14">
    <cfRule type="containsText" dxfId="18" priority="7" operator="containsText" text="SELECCIONE">
      <formula>NOT(ISERROR(SEARCH("SELECCIONE",E14)))</formula>
    </cfRule>
  </conditionalFormatting>
  <conditionalFormatting sqref="E60:E63">
    <cfRule type="cellIs" dxfId="17" priority="15" operator="greaterThanOrEqual">
      <formula>$E$58</formula>
    </cfRule>
    <cfRule type="cellIs" dxfId="16" priority="16" operator="lessThan">
      <formula>$E$58</formula>
    </cfRule>
  </conditionalFormatting>
  <conditionalFormatting sqref="E73 D74:D75">
    <cfRule type="beginsWith" dxfId="15" priority="18" operator="beginsWith" text="HABILITADA">
      <formula>LEFT(D73,LEN("HABILITADA"))="HABILITADA"</formula>
    </cfRule>
  </conditionalFormatting>
  <conditionalFormatting sqref="E73">
    <cfRule type="containsText" dxfId="14" priority="10" operator="containsText" text="NO">
      <formula>NOT(ISERROR(SEARCH("NO",E73)))</formula>
    </cfRule>
  </conditionalFormatting>
  <dataValidations count="11">
    <dataValidation type="list" allowBlank="1" showInputMessage="1" showErrorMessage="1" sqref="B21:C21 E21" xr:uid="{A860DBB6-C462-4D91-9D1E-14479A4E1896}">
      <formula1>"SI,NO"</formula1>
    </dataValidation>
    <dataValidation allowBlank="1" showInputMessage="1" showErrorMessage="1" prompt="INCLUYA AQUI EL VALOR DEL PTO DEL LOTE AL QUE SE PRESENTA O LA SUMATORIA DE LOS PTOS DE LOS LOTES A LOS QUE PRESENTA OGERTA. VER HOJA PRESUPUESTO" sqref="E23" xr:uid="{FDE3BB66-E20E-4130-B4A9-8F163E8DEEF8}"/>
    <dataValidation allowBlank="1" showInputMessage="1" showErrorMessage="1" prompt="REVISE QUE HA LLENADO EL CAMPO B14" sqref="C58" xr:uid="{498F0DE9-8F02-4B3B-978D-0F905AAB2525}"/>
    <dataValidation allowBlank="1" showInputMessage="1" showErrorMessage="1" promptTitle="NOTA" prompt="Ingrese NO APLICA SI NO HAY LOTES , EN CASO CONTRARIO INDIQUE LOS NÚMEROS DE LOS LOTES A LOS QUE PRESENTA OFERTA SEPARADOS CON COMA" sqref="B23" xr:uid="{F635DF2F-5662-4861-B744-8DD15899B695}"/>
    <dataValidation type="list" allowBlank="1" showInputMessage="1" showErrorMessage="1" sqref="WVH983095:WVH983106 WBP983095:WBP983106 VRT983095:VRT983106 VHX983095:VHX983106 UYB983095:UYB983106 UOF983095:UOF983106 UEJ983095:UEJ983106 TUN983095:TUN983106 TKR983095:TKR983106 TAV983095:TAV983106 SQZ983095:SQZ983106 SHD983095:SHD983106 RXH983095:RXH983106 RNL983095:RNL983106 RDP983095:RDP983106 QTT983095:QTT983106 QJX983095:QJX983106 QAB983095:QAB983106 PQF983095:PQF983106 PGJ983095:PGJ983106 OWN983095:OWN983106 OMR983095:OMR983106 OCV983095:OCV983106 NSZ983095:NSZ983106 NJD983095:NJD983106 MZH983095:MZH983106 MPL983095:MPL983106 MFP983095:MFP983106 LVT983095:LVT983106 LLX983095:LLX983106 LCB983095:LCB983106 KSF983095:KSF983106 KIJ983095:KIJ983106 JYN983095:JYN983106 JOR983095:JOR983106 JEV983095:JEV983106 IUZ983095:IUZ983106 ILD983095:ILD983106 IBH983095:IBH983106 HRL983095:HRL983106 HHP983095:HHP983106 GXT983095:GXT983106 GNX983095:GNX983106 GEB983095:GEB983106 FUF983095:FUF983106 FKJ983095:FKJ983106 FAN983095:FAN983106 EQR983095:EQR983106 EGV983095:EGV983106 DWZ983095:DWZ983106 DND983095:DND983106 DDH983095:DDH983106 CTL983095:CTL983106 CJP983095:CJP983106 BZT983095:BZT983106 BPX983095:BPX983106 BGB983095:BGB983106 AWF983095:AWF983106 AMJ983095:AMJ983106 ACN983095:ACN983106 SR983095:SR983106 IV983095:IV983106 B983097:B983108 WVH917559:WVH917570 WLL917559:WLL917570 WBP917559:WBP917570 VRT917559:VRT917570 VHX917559:VHX917570 UYB917559:UYB917570 UOF917559:UOF917570 UEJ917559:UEJ917570 TUN917559:TUN917570 TKR917559:TKR917570 TAV917559:TAV917570 SQZ917559:SQZ917570 SHD917559:SHD917570 RXH917559:RXH917570 RNL917559:RNL917570 RDP917559:RDP917570 QTT917559:QTT917570 QJX917559:QJX917570 QAB917559:QAB917570 PQF917559:PQF917570 PGJ917559:PGJ917570 OWN917559:OWN917570 OMR917559:OMR917570 OCV917559:OCV917570 NSZ917559:NSZ917570 NJD917559:NJD917570 MZH917559:MZH917570 MPL917559:MPL917570 MFP917559:MFP917570 LVT917559:LVT917570 LLX917559:LLX917570 LCB917559:LCB917570 KSF917559:KSF917570 KIJ917559:KIJ917570 JYN917559:JYN917570 JOR917559:JOR917570 JEV917559:JEV917570 IUZ917559:IUZ917570 ILD917559:ILD917570 IBH917559:IBH917570 HRL917559:HRL917570 HHP917559:HHP917570 GXT917559:GXT917570 GNX917559:GNX917570 GEB917559:GEB917570 FUF917559:FUF917570 FKJ917559:FKJ917570 FAN917559:FAN917570 EQR917559:EQR917570 EGV917559:EGV917570 DWZ917559:DWZ917570 DND917559:DND917570 DDH917559:DDH917570 CTL917559:CTL917570 CJP917559:CJP917570 BZT917559:BZT917570 BPX917559:BPX917570 BGB917559:BGB917570 AWF917559:AWF917570 AMJ917559:AMJ917570 ACN917559:ACN917570 SR917559:SR917570 IV917559:IV917570 B917561:B917572 WVH852023:WVH852034 WLL852023:WLL852034 WBP852023:WBP852034 VRT852023:VRT852034 VHX852023:VHX852034 UYB852023:UYB852034 UOF852023:UOF852034 UEJ852023:UEJ852034 TUN852023:TUN852034 TKR852023:TKR852034 TAV852023:TAV852034 SQZ852023:SQZ852034 SHD852023:SHD852034 RXH852023:RXH852034 RNL852023:RNL852034 RDP852023:RDP852034 QTT852023:QTT852034 QJX852023:QJX852034 QAB852023:QAB852034 PQF852023:PQF852034 PGJ852023:PGJ852034 OWN852023:OWN852034 OMR852023:OMR852034 OCV852023:OCV852034 NSZ852023:NSZ852034 NJD852023:NJD852034 MZH852023:MZH852034 MPL852023:MPL852034 MFP852023:MFP852034 LVT852023:LVT852034 LLX852023:LLX852034 LCB852023:LCB852034 KSF852023:KSF852034 KIJ852023:KIJ852034 JYN852023:JYN852034 JOR852023:JOR852034 JEV852023:JEV852034 IUZ852023:IUZ852034 ILD852023:ILD852034 IBH852023:IBH852034 HRL852023:HRL852034 HHP852023:HHP852034 GXT852023:GXT852034 GNX852023:GNX852034 GEB852023:GEB852034 FUF852023:FUF852034 FKJ852023:FKJ852034 FAN852023:FAN852034 EQR852023:EQR852034 EGV852023:EGV852034 DWZ852023:DWZ852034 DND852023:DND852034 DDH852023:DDH852034 CTL852023:CTL852034 CJP852023:CJP852034 BZT852023:BZT852034 BPX852023:BPX852034 BGB852023:BGB852034 AWF852023:AWF852034 AMJ852023:AMJ852034 ACN852023:ACN852034 SR852023:SR852034 IV852023:IV852034 B852025:B852036 WVH786487:WVH786498 WLL786487:WLL786498 WBP786487:WBP786498 VRT786487:VRT786498 VHX786487:VHX786498 UYB786487:UYB786498 UOF786487:UOF786498 UEJ786487:UEJ786498 TUN786487:TUN786498 TKR786487:TKR786498 TAV786487:TAV786498 SQZ786487:SQZ786498 SHD786487:SHD786498 RXH786487:RXH786498 RNL786487:RNL786498 RDP786487:RDP786498 QTT786487:QTT786498 QJX786487:QJX786498 QAB786487:QAB786498 PQF786487:PQF786498 PGJ786487:PGJ786498 OWN786487:OWN786498 OMR786487:OMR786498 OCV786487:OCV786498 NSZ786487:NSZ786498 NJD786487:NJD786498 MZH786487:MZH786498 MPL786487:MPL786498 MFP786487:MFP786498 LVT786487:LVT786498 LLX786487:LLX786498 LCB786487:LCB786498 KSF786487:KSF786498 KIJ786487:KIJ786498 JYN786487:JYN786498 JOR786487:JOR786498 JEV786487:JEV786498 IUZ786487:IUZ786498 ILD786487:ILD786498 IBH786487:IBH786498 HRL786487:HRL786498 HHP786487:HHP786498 GXT786487:GXT786498 GNX786487:GNX786498 GEB786487:GEB786498 FUF786487:FUF786498 FKJ786487:FKJ786498 FAN786487:FAN786498 EQR786487:EQR786498 EGV786487:EGV786498 DWZ786487:DWZ786498 DND786487:DND786498 DDH786487:DDH786498 CTL786487:CTL786498 CJP786487:CJP786498 BZT786487:BZT786498 BPX786487:BPX786498 BGB786487:BGB786498 AWF786487:AWF786498 AMJ786487:AMJ786498 ACN786487:ACN786498 SR786487:SR786498 IV786487:IV786498 B786489:B786500 WVH720951:WVH720962 WLL720951:WLL720962 WBP720951:WBP720962 VRT720951:VRT720962 VHX720951:VHX720962 UYB720951:UYB720962 UOF720951:UOF720962 UEJ720951:UEJ720962 TUN720951:TUN720962 TKR720951:TKR720962 TAV720951:TAV720962 SQZ720951:SQZ720962 SHD720951:SHD720962 RXH720951:RXH720962 RNL720951:RNL720962 RDP720951:RDP720962 QTT720951:QTT720962 QJX720951:QJX720962 QAB720951:QAB720962 PQF720951:PQF720962 PGJ720951:PGJ720962 OWN720951:OWN720962 OMR720951:OMR720962 OCV720951:OCV720962 NSZ720951:NSZ720962 NJD720951:NJD720962 MZH720951:MZH720962 MPL720951:MPL720962 MFP720951:MFP720962 LVT720951:LVT720962 LLX720951:LLX720962 LCB720951:LCB720962 KSF720951:KSF720962 KIJ720951:KIJ720962 JYN720951:JYN720962 JOR720951:JOR720962 JEV720951:JEV720962 IUZ720951:IUZ720962 ILD720951:ILD720962 IBH720951:IBH720962 HRL720951:HRL720962 HHP720951:HHP720962 GXT720951:GXT720962 GNX720951:GNX720962 GEB720951:GEB720962 FUF720951:FUF720962 FKJ720951:FKJ720962 FAN720951:FAN720962 EQR720951:EQR720962 EGV720951:EGV720962 DWZ720951:DWZ720962 DND720951:DND720962 DDH720951:DDH720962 CTL720951:CTL720962 CJP720951:CJP720962 BZT720951:BZT720962 BPX720951:BPX720962 BGB720951:BGB720962 AWF720951:AWF720962 AMJ720951:AMJ720962 ACN720951:ACN720962 SR720951:SR720962 IV720951:IV720962 B720953:B720964 WVH655415:WVH655426 WLL655415:WLL655426 WBP655415:WBP655426 VRT655415:VRT655426 VHX655415:VHX655426 UYB655415:UYB655426 UOF655415:UOF655426 UEJ655415:UEJ655426 TUN655415:TUN655426 TKR655415:TKR655426 TAV655415:TAV655426 SQZ655415:SQZ655426 SHD655415:SHD655426 RXH655415:RXH655426 RNL655415:RNL655426 RDP655415:RDP655426 QTT655415:QTT655426 QJX655415:QJX655426 QAB655415:QAB655426 PQF655415:PQF655426 PGJ655415:PGJ655426 OWN655415:OWN655426 OMR655415:OMR655426 OCV655415:OCV655426 NSZ655415:NSZ655426 NJD655415:NJD655426 MZH655415:MZH655426 MPL655415:MPL655426 MFP655415:MFP655426 LVT655415:LVT655426 LLX655415:LLX655426 LCB655415:LCB655426 KSF655415:KSF655426 KIJ655415:KIJ655426 JYN655415:JYN655426 JOR655415:JOR655426 JEV655415:JEV655426 IUZ655415:IUZ655426 ILD655415:ILD655426 IBH655415:IBH655426 HRL655415:HRL655426 HHP655415:HHP655426 GXT655415:GXT655426 GNX655415:GNX655426 GEB655415:GEB655426 FUF655415:FUF655426 FKJ655415:FKJ655426 FAN655415:FAN655426 EQR655415:EQR655426 EGV655415:EGV655426 DWZ655415:DWZ655426 DND655415:DND655426 DDH655415:DDH655426 CTL655415:CTL655426 CJP655415:CJP655426 BZT655415:BZT655426 BPX655415:BPX655426 BGB655415:BGB655426 AWF655415:AWF655426 AMJ655415:AMJ655426 ACN655415:ACN655426 SR655415:SR655426 IV655415:IV655426 B655417:B655428 WVH589879:WVH589890 WLL589879:WLL589890 WBP589879:WBP589890 VRT589879:VRT589890 VHX589879:VHX589890 UYB589879:UYB589890 UOF589879:UOF589890 UEJ589879:UEJ589890 TUN589879:TUN589890 TKR589879:TKR589890 TAV589879:TAV589890 SQZ589879:SQZ589890 SHD589879:SHD589890 RXH589879:RXH589890 RNL589879:RNL589890 RDP589879:RDP589890 QTT589879:QTT589890 QJX589879:QJX589890 QAB589879:QAB589890 PQF589879:PQF589890 PGJ589879:PGJ589890 OWN589879:OWN589890 OMR589879:OMR589890 OCV589879:OCV589890 NSZ589879:NSZ589890 NJD589879:NJD589890 MZH589879:MZH589890 MPL589879:MPL589890 MFP589879:MFP589890 LVT589879:LVT589890 LLX589879:LLX589890 LCB589879:LCB589890 KSF589879:KSF589890 KIJ589879:KIJ589890 JYN589879:JYN589890 JOR589879:JOR589890 JEV589879:JEV589890 IUZ589879:IUZ589890 ILD589879:ILD589890 IBH589879:IBH589890 HRL589879:HRL589890 HHP589879:HHP589890 GXT589879:GXT589890 GNX589879:GNX589890 GEB589879:GEB589890 FUF589879:FUF589890 FKJ589879:FKJ589890 FAN589879:FAN589890 EQR589879:EQR589890 EGV589879:EGV589890 DWZ589879:DWZ589890 DND589879:DND589890 DDH589879:DDH589890 CTL589879:CTL589890 CJP589879:CJP589890 BZT589879:BZT589890 BPX589879:BPX589890 BGB589879:BGB589890 AWF589879:AWF589890 AMJ589879:AMJ589890 ACN589879:ACN589890 SR589879:SR589890 IV589879:IV589890 B589881:B589892 WVH524343:WVH524354 WLL524343:WLL524354 WBP524343:WBP524354 VRT524343:VRT524354 VHX524343:VHX524354 UYB524343:UYB524354 UOF524343:UOF524354 UEJ524343:UEJ524354 TUN524343:TUN524354 TKR524343:TKR524354 TAV524343:TAV524354 SQZ524343:SQZ524354 SHD524343:SHD524354 RXH524343:RXH524354 RNL524343:RNL524354 RDP524343:RDP524354 QTT524343:QTT524354 QJX524343:QJX524354 QAB524343:QAB524354 PQF524343:PQF524354 PGJ524343:PGJ524354 OWN524343:OWN524354 OMR524343:OMR524354 OCV524343:OCV524354 NSZ524343:NSZ524354 NJD524343:NJD524354 MZH524343:MZH524354 MPL524343:MPL524354 MFP524343:MFP524354 LVT524343:LVT524354 LLX524343:LLX524354 LCB524343:LCB524354 KSF524343:KSF524354 KIJ524343:KIJ524354 JYN524343:JYN524354 JOR524343:JOR524354 JEV524343:JEV524354 IUZ524343:IUZ524354 ILD524343:ILD524354 IBH524343:IBH524354 HRL524343:HRL524354 HHP524343:HHP524354 GXT524343:GXT524354 GNX524343:GNX524354 GEB524343:GEB524354 FUF524343:FUF524354 FKJ524343:FKJ524354 FAN524343:FAN524354 EQR524343:EQR524354 EGV524343:EGV524354 DWZ524343:DWZ524354 DND524343:DND524354 DDH524343:DDH524354 CTL524343:CTL524354 CJP524343:CJP524354 BZT524343:BZT524354 BPX524343:BPX524354 BGB524343:BGB524354 AWF524343:AWF524354 AMJ524343:AMJ524354 ACN524343:ACN524354 SR524343:SR524354 IV524343:IV524354 B524345:B524356 WVH458807:WVH458818 WLL458807:WLL458818 WBP458807:WBP458818 VRT458807:VRT458818 VHX458807:VHX458818 UYB458807:UYB458818 UOF458807:UOF458818 UEJ458807:UEJ458818 TUN458807:TUN458818 TKR458807:TKR458818 TAV458807:TAV458818 SQZ458807:SQZ458818 SHD458807:SHD458818 RXH458807:RXH458818 RNL458807:RNL458818 RDP458807:RDP458818 QTT458807:QTT458818 QJX458807:QJX458818 QAB458807:QAB458818 PQF458807:PQF458818 PGJ458807:PGJ458818 OWN458807:OWN458818 OMR458807:OMR458818 OCV458807:OCV458818 NSZ458807:NSZ458818 NJD458807:NJD458818 MZH458807:MZH458818 MPL458807:MPL458818 MFP458807:MFP458818 LVT458807:LVT458818 LLX458807:LLX458818 LCB458807:LCB458818 KSF458807:KSF458818 KIJ458807:KIJ458818 JYN458807:JYN458818 JOR458807:JOR458818 JEV458807:JEV458818 IUZ458807:IUZ458818 ILD458807:ILD458818 IBH458807:IBH458818 HRL458807:HRL458818 HHP458807:HHP458818 GXT458807:GXT458818 GNX458807:GNX458818 GEB458807:GEB458818 FUF458807:FUF458818 FKJ458807:FKJ458818 FAN458807:FAN458818 EQR458807:EQR458818 EGV458807:EGV458818 DWZ458807:DWZ458818 DND458807:DND458818 DDH458807:DDH458818 CTL458807:CTL458818 CJP458807:CJP458818 BZT458807:BZT458818 BPX458807:BPX458818 BGB458807:BGB458818 AWF458807:AWF458818 AMJ458807:AMJ458818 ACN458807:ACN458818 SR458807:SR458818 IV458807:IV458818 B458809:B458820 WVH393271:WVH393282 WLL393271:WLL393282 WBP393271:WBP393282 VRT393271:VRT393282 VHX393271:VHX393282 UYB393271:UYB393282 UOF393271:UOF393282 UEJ393271:UEJ393282 TUN393271:TUN393282 TKR393271:TKR393282 TAV393271:TAV393282 SQZ393271:SQZ393282 SHD393271:SHD393282 RXH393271:RXH393282 RNL393271:RNL393282 RDP393271:RDP393282 QTT393271:QTT393282 QJX393271:QJX393282 QAB393271:QAB393282 PQF393271:PQF393282 PGJ393271:PGJ393282 OWN393271:OWN393282 OMR393271:OMR393282 OCV393271:OCV393282 NSZ393271:NSZ393282 NJD393271:NJD393282 MZH393271:MZH393282 MPL393271:MPL393282 MFP393271:MFP393282 LVT393271:LVT393282 LLX393271:LLX393282 LCB393271:LCB393282 KSF393271:KSF393282 KIJ393271:KIJ393282 JYN393271:JYN393282 JOR393271:JOR393282 JEV393271:JEV393282 IUZ393271:IUZ393282 ILD393271:ILD393282 IBH393271:IBH393282 HRL393271:HRL393282 HHP393271:HHP393282 GXT393271:GXT393282 GNX393271:GNX393282 GEB393271:GEB393282 FUF393271:FUF393282 FKJ393271:FKJ393282 FAN393271:FAN393282 EQR393271:EQR393282 EGV393271:EGV393282 DWZ393271:DWZ393282 DND393271:DND393282 DDH393271:DDH393282 CTL393271:CTL393282 CJP393271:CJP393282 BZT393271:BZT393282 BPX393271:BPX393282 BGB393271:BGB393282 AWF393271:AWF393282 AMJ393271:AMJ393282 ACN393271:ACN393282 SR393271:SR393282 IV393271:IV393282 B393273:B393284 WVH327735:WVH327746 WLL327735:WLL327746 WBP327735:WBP327746 VRT327735:VRT327746 VHX327735:VHX327746 UYB327735:UYB327746 UOF327735:UOF327746 UEJ327735:UEJ327746 TUN327735:TUN327746 TKR327735:TKR327746 TAV327735:TAV327746 SQZ327735:SQZ327746 SHD327735:SHD327746 RXH327735:RXH327746 RNL327735:RNL327746 RDP327735:RDP327746 QTT327735:QTT327746 QJX327735:QJX327746 QAB327735:QAB327746 PQF327735:PQF327746 PGJ327735:PGJ327746 OWN327735:OWN327746 OMR327735:OMR327746 OCV327735:OCV327746 NSZ327735:NSZ327746 NJD327735:NJD327746 MZH327735:MZH327746 MPL327735:MPL327746 MFP327735:MFP327746 LVT327735:LVT327746 LLX327735:LLX327746 LCB327735:LCB327746 KSF327735:KSF327746 KIJ327735:KIJ327746 JYN327735:JYN327746 JOR327735:JOR327746 JEV327735:JEV327746 IUZ327735:IUZ327746 ILD327735:ILD327746 IBH327735:IBH327746 HRL327735:HRL327746 HHP327735:HHP327746 GXT327735:GXT327746 GNX327735:GNX327746 GEB327735:GEB327746 FUF327735:FUF327746 FKJ327735:FKJ327746 FAN327735:FAN327746 EQR327735:EQR327746 EGV327735:EGV327746 DWZ327735:DWZ327746 DND327735:DND327746 DDH327735:DDH327746 CTL327735:CTL327746 CJP327735:CJP327746 BZT327735:BZT327746 BPX327735:BPX327746 BGB327735:BGB327746 AWF327735:AWF327746 AMJ327735:AMJ327746 ACN327735:ACN327746 SR327735:SR327746 IV327735:IV327746 B327737:B327748 WVH262199:WVH262210 WLL262199:WLL262210 WBP262199:WBP262210 VRT262199:VRT262210 VHX262199:VHX262210 UYB262199:UYB262210 UOF262199:UOF262210 UEJ262199:UEJ262210 TUN262199:TUN262210 TKR262199:TKR262210 TAV262199:TAV262210 SQZ262199:SQZ262210 SHD262199:SHD262210 RXH262199:RXH262210 RNL262199:RNL262210 RDP262199:RDP262210 QTT262199:QTT262210 QJX262199:QJX262210 QAB262199:QAB262210 PQF262199:PQF262210 PGJ262199:PGJ262210 OWN262199:OWN262210 OMR262199:OMR262210 OCV262199:OCV262210 NSZ262199:NSZ262210 NJD262199:NJD262210 MZH262199:MZH262210 MPL262199:MPL262210 MFP262199:MFP262210 LVT262199:LVT262210 LLX262199:LLX262210 LCB262199:LCB262210 KSF262199:KSF262210 KIJ262199:KIJ262210 JYN262199:JYN262210 JOR262199:JOR262210 JEV262199:JEV262210 IUZ262199:IUZ262210 ILD262199:ILD262210 IBH262199:IBH262210 HRL262199:HRL262210 HHP262199:HHP262210 GXT262199:GXT262210 GNX262199:GNX262210 GEB262199:GEB262210 FUF262199:FUF262210 FKJ262199:FKJ262210 FAN262199:FAN262210 EQR262199:EQR262210 EGV262199:EGV262210 DWZ262199:DWZ262210 DND262199:DND262210 DDH262199:DDH262210 CTL262199:CTL262210 CJP262199:CJP262210 BZT262199:BZT262210 BPX262199:BPX262210 BGB262199:BGB262210 AWF262199:AWF262210 AMJ262199:AMJ262210 ACN262199:ACN262210 SR262199:SR262210 IV262199:IV262210 B262201:B262212 WVH196663:WVH196674 WLL196663:WLL196674 WBP196663:WBP196674 VRT196663:VRT196674 VHX196663:VHX196674 UYB196663:UYB196674 UOF196663:UOF196674 UEJ196663:UEJ196674 TUN196663:TUN196674 TKR196663:TKR196674 TAV196663:TAV196674 SQZ196663:SQZ196674 SHD196663:SHD196674 RXH196663:RXH196674 RNL196663:RNL196674 RDP196663:RDP196674 QTT196663:QTT196674 QJX196663:QJX196674 QAB196663:QAB196674 PQF196663:PQF196674 PGJ196663:PGJ196674 OWN196663:OWN196674 OMR196663:OMR196674 OCV196663:OCV196674 NSZ196663:NSZ196674 NJD196663:NJD196674 MZH196663:MZH196674 MPL196663:MPL196674 MFP196663:MFP196674 LVT196663:LVT196674 LLX196663:LLX196674 LCB196663:LCB196674 KSF196663:KSF196674 KIJ196663:KIJ196674 JYN196663:JYN196674 JOR196663:JOR196674 JEV196663:JEV196674 IUZ196663:IUZ196674 ILD196663:ILD196674 IBH196663:IBH196674 HRL196663:HRL196674 HHP196663:HHP196674 GXT196663:GXT196674 GNX196663:GNX196674 GEB196663:GEB196674 FUF196663:FUF196674 FKJ196663:FKJ196674 FAN196663:FAN196674 EQR196663:EQR196674 EGV196663:EGV196674 DWZ196663:DWZ196674 DND196663:DND196674 DDH196663:DDH196674 CTL196663:CTL196674 CJP196663:CJP196674 BZT196663:BZT196674 BPX196663:BPX196674 BGB196663:BGB196674 AWF196663:AWF196674 AMJ196663:AMJ196674 ACN196663:ACN196674 SR196663:SR196674 IV196663:IV196674 B196665:B196676 WVH131127:WVH131138 WLL131127:WLL131138 WBP131127:WBP131138 VRT131127:VRT131138 VHX131127:VHX131138 UYB131127:UYB131138 UOF131127:UOF131138 UEJ131127:UEJ131138 TUN131127:TUN131138 TKR131127:TKR131138 TAV131127:TAV131138 SQZ131127:SQZ131138 SHD131127:SHD131138 RXH131127:RXH131138 RNL131127:RNL131138 RDP131127:RDP131138 QTT131127:QTT131138 QJX131127:QJX131138 QAB131127:QAB131138 PQF131127:PQF131138 PGJ131127:PGJ131138 OWN131127:OWN131138 OMR131127:OMR131138 OCV131127:OCV131138 NSZ131127:NSZ131138 NJD131127:NJD131138 MZH131127:MZH131138 MPL131127:MPL131138 MFP131127:MFP131138 LVT131127:LVT131138 LLX131127:LLX131138 LCB131127:LCB131138 KSF131127:KSF131138 KIJ131127:KIJ131138 JYN131127:JYN131138 JOR131127:JOR131138 JEV131127:JEV131138 IUZ131127:IUZ131138 ILD131127:ILD131138 IBH131127:IBH131138 HRL131127:HRL131138 HHP131127:HHP131138 GXT131127:GXT131138 GNX131127:GNX131138 GEB131127:GEB131138 FUF131127:FUF131138 FKJ131127:FKJ131138 FAN131127:FAN131138 EQR131127:EQR131138 EGV131127:EGV131138 DWZ131127:DWZ131138 DND131127:DND131138 DDH131127:DDH131138 CTL131127:CTL131138 CJP131127:CJP131138 BZT131127:BZT131138 BPX131127:BPX131138 BGB131127:BGB131138 AWF131127:AWF131138 AMJ131127:AMJ131138 ACN131127:ACN131138 SR131127:SR131138 IV131127:IV131138 B131129:B131140 WVH65591:WVH65602 WLL65591:WLL65602 WBP65591:WBP65602 VRT65591:VRT65602 VHX65591:VHX65602 UYB65591:UYB65602 UOF65591:UOF65602 UEJ65591:UEJ65602 TUN65591:TUN65602 TKR65591:TKR65602 TAV65591:TAV65602 SQZ65591:SQZ65602 SHD65591:SHD65602 RXH65591:RXH65602 RNL65591:RNL65602 RDP65591:RDP65602 QTT65591:QTT65602 QJX65591:QJX65602 QAB65591:QAB65602 PQF65591:PQF65602 PGJ65591:PGJ65602 OWN65591:OWN65602 OMR65591:OMR65602 OCV65591:OCV65602 NSZ65591:NSZ65602 NJD65591:NJD65602 MZH65591:MZH65602 MPL65591:MPL65602 MFP65591:MFP65602 LVT65591:LVT65602 LLX65591:LLX65602 LCB65591:LCB65602 KSF65591:KSF65602 KIJ65591:KIJ65602 JYN65591:JYN65602 JOR65591:JOR65602 JEV65591:JEV65602 IUZ65591:IUZ65602 ILD65591:ILD65602 IBH65591:IBH65602 HRL65591:HRL65602 HHP65591:HHP65602 GXT65591:GXT65602 GNX65591:GNX65602 GEB65591:GEB65602 FUF65591:FUF65602 FKJ65591:FKJ65602 FAN65591:FAN65602 EQR65591:EQR65602 EGV65591:EGV65602 DWZ65591:DWZ65602 DND65591:DND65602 DDH65591:DDH65602 CTL65591:CTL65602 CJP65591:CJP65602 BZT65591:BZT65602 BPX65591:BPX65602 BGB65591:BGB65602 AWF65591:AWF65602 AMJ65591:AMJ65602 ACN65591:ACN65602 SR65591:SR65602 IV65591:IV65602 B65593:B65604 WLL983095:WLL983106 IV24:IV32 WVH24:WVH32 WLL24:WLL32 WBP24:WBP32 VRT24:VRT32 VHX24:VHX32 UYB24:UYB32 UOF24:UOF32 UEJ24:UEJ32 TUN24:TUN32 TKR24:TKR32 TAV24:TAV32 SQZ24:SQZ32 SHD24:SHD32 RXH24:RXH32 RNL24:RNL32 RDP24:RDP32 QTT24:QTT32 QJX24:QJX32 QAB24:QAB32 PQF24:PQF32 PGJ24:PGJ32 OWN24:OWN32 OMR24:OMR32 OCV24:OCV32 NSZ24:NSZ32 NJD24:NJD32 MZH24:MZH32 MPL24:MPL32 MFP24:MFP32 LVT24:LVT32 LLX24:LLX32 LCB24:LCB32 KSF24:KSF32 KIJ24:KIJ32 JYN24:JYN32 JOR24:JOR32 JEV24:JEV32 IUZ24:IUZ32 ILD24:ILD32 IBH24:IBH32 HRL24:HRL32 HHP24:HHP32 GXT24:GXT32 GNX24:GNX32 GEB24:GEB32 FUF24:FUF32 FKJ24:FKJ32 FAN24:FAN32 EQR24:EQR32 EGV24:EGV32 DWZ24:DWZ32 DND24:DND32 DDH24:DDH32 CTL24:CTL32 CJP24:CJP32 BZT24:BZT32 BPX24:BPX32 BGB24:BGB32 AWF24:AWF32 AMJ24:AMJ32 ACN24:ACN32 SR24:SR32" xr:uid="{A11EFBC3-11F4-4F5A-B8D9-A906EE26787E}">
      <formula1>#REF!</formula1>
    </dataValidation>
    <dataValidation type="list" allowBlank="1" showInputMessage="1" showErrorMessage="1" sqref="B68:B69 B33 B41:B44 B27:B31 B35:B38 B65 B46:B56" xr:uid="{F6F0195E-4C5A-4778-A473-5DC679359889}">
      <formula1>"CUMPLE, NO CUMPLE, NO APLICA"</formula1>
    </dataValidation>
    <dataValidation type="list" allowBlank="1" showInputMessage="1" showErrorMessage="1" sqref="E10" xr:uid="{84DCE538-5CA4-42F4-97AB-D48FD36F36AA}">
      <formula1>"SELECCIONE,PRELIMINAR, DEFINITIVO"</formula1>
    </dataValidation>
    <dataValidation type="list" allowBlank="1" showInputMessage="1" showErrorMessage="1" sqref="B12" xr:uid="{66BC0A86-0656-4E26-8FAC-12F6EC266188}">
      <formula1>"LICITACIÓN PÚBLICA (OBRA), CONCURSO DE MÉRITOS ABIERTO (INTERVENTORÍA DE OBRA)"</formula1>
    </dataValidation>
    <dataValidation type="list" allowBlank="1" showInputMessage="1" showErrorMessage="1" sqref="B13 B14:C14" xr:uid="{17D9511A-F5A9-4856-8A72-5031848804F8}">
      <formula1>"SELECCIONE,SI,NO"</formula1>
    </dataValidation>
    <dataValidation type="list" allowBlank="1" showInputMessage="1" showErrorMessage="1" sqref="E16" xr:uid="{62A7E8C2-D926-40E8-91D3-F96FF9CEC3E2}">
      <formula1>"NACIONAL, EXTRANJERO CON SUCURSAL, EXTRANJERO SIN SUCURSAL"</formula1>
    </dataValidation>
    <dataValidation allowBlank="1" showInputMessage="1" showErrorMessage="1" prompt="Especifique con detalle lo que se requiere que el proponente subsane" sqref="E27:E30 D41:E44 D33:E33 D46:E56 D27:D31 D35:E38" xr:uid="{C4AE49FF-BEA4-4FE4-BFEE-3FEF841FEDE8}"/>
  </dataValidations>
  <hyperlinks>
    <hyperlink ref="B66" r:id="rId1" xr:uid="{9ADA49E6-A6DE-4514-8E4E-17EFF41C7A35}"/>
  </hyperlinks>
  <printOptions horizontalCentered="1"/>
  <pageMargins left="0.70866141732283472" right="0.70866141732283472" top="0.74803149606299213" bottom="0.74803149606299213" header="0.31496062992125984" footer="0.31496062992125984"/>
  <pageSetup paperSize="9" scale="51" fitToHeight="0" orientation="portrait" r:id="rId2"/>
  <headerFooter>
    <oddHeader>&amp;Rpágina  &amp;P de &amp;N</oddHeader>
    <oddFooter>&amp;R&amp;P</oddFooter>
  </headerFooter>
  <rowBreaks count="1" manualBreakCount="1">
    <brk id="52" max="4"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r:uid="{A2D9E086-D195-4755-B8F5-A4AB19FCD476}">
          <x14:formula1>
            <xm:f>'hoja de datos'!$T$3:$T$6</xm:f>
          </x14:formula1>
          <xm:sqref>C13:E13</xm:sqref>
        </x14:dataValidation>
        <x14:dataValidation type="list" allowBlank="1" showInputMessage="1" showErrorMessage="1" xr:uid="{7C9B1118-C0DE-4B22-96A2-CE511081A1D3}">
          <x14:formula1>
            <xm:f>'hoja de datos'!$L$6:$L$6</xm:f>
          </x14:formula1>
          <xm:sqref>D76:E76</xm:sqref>
        </x14:dataValidation>
        <x14:dataValidation type="list" allowBlank="1" showInputMessage="1" showErrorMessage="1" xr:uid="{EA5025F6-688B-4C56-90D9-F91E96551C95}">
          <x14:formula1>
            <xm:f>'hoja de datos'!$L$2:$L$13</xm:f>
          </x14:formula1>
          <xm:sqref>A76:C76</xm:sqref>
        </x14:dataValidation>
        <x14:dataValidation type="list" allowBlank="1" showInputMessage="1" showErrorMessage="1" xr:uid="{FCD8DA19-A212-46B7-956A-51C5016C429C}">
          <x14:formula1>
            <xm:f>'hoja de datos'!$F$2:$F$29</xm:f>
          </x14:formula1>
          <xm:sqref>C69:E72</xm:sqref>
        </x14:dataValidation>
        <x14:dataValidation type="list" allowBlank="1" showInputMessage="1" showErrorMessage="1" xr:uid="{16C2F3E9-9A33-4C9D-BB05-0E3D063A47F3}">
          <x14:formula1>
            <xm:f>'Hoja de Registro'!$A$8:$A$71</xm:f>
          </x14:formula1>
          <xm:sqref>C15</xm:sqref>
        </x14:dataValidation>
        <x14:dataValidation type="list" allowBlank="1" showInputMessage="1" showErrorMessage="1" xr:uid="{72336651-6EAC-4136-8656-85FAAAA92628}">
          <x14:formula1>
            <xm:f>'hoja de datos'!$O$2:$O$5</xm:f>
          </x14:formula1>
          <xm:sqref>C17 C19</xm:sqref>
        </x14:dataValidation>
        <x14:dataValidation type="list" allowBlank="1" showInputMessage="1" showErrorMessage="1" xr:uid="{34FB02E9-2BE7-4656-80AF-669B818AF0B2}">
          <x14:formula1>
            <xm:f>'hoja de datos'!$H$2:$H$28</xm:f>
          </x14:formula1>
          <xm:sqref>A60:A63</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6CD2E-1E06-4905-A3DB-EECF082A6E9E}">
  <sheetPr codeName="Hoja5">
    <pageSetUpPr fitToPage="1"/>
  </sheetPr>
  <dimension ref="A1:R47"/>
  <sheetViews>
    <sheetView view="pageBreakPreview" topLeftCell="A32" zoomScaleNormal="100" zoomScaleSheetLayoutView="100" workbookViewId="0">
      <selection activeCell="A39" sqref="A39"/>
    </sheetView>
  </sheetViews>
  <sheetFormatPr baseColWidth="10" defaultColWidth="11.44140625" defaultRowHeight="13.2" x14ac:dyDescent="0.25"/>
  <cols>
    <col min="1" max="1" width="58.109375" customWidth="1"/>
    <col min="2" max="2" width="20.33203125" customWidth="1"/>
    <col min="3" max="3" width="23" customWidth="1"/>
    <col min="4" max="4" width="13.44140625" style="18" customWidth="1"/>
    <col min="5" max="5" width="50.44140625" style="18" customWidth="1"/>
    <col min="6" max="6" width="11.88671875" hidden="1" customWidth="1"/>
    <col min="7" max="7" width="20.88671875" hidden="1" customWidth="1"/>
    <col min="8" max="8" width="11.44140625" hidden="1" customWidth="1"/>
    <col min="9" max="9" width="15.109375" hidden="1" customWidth="1"/>
    <col min="10" max="15" width="11.44140625" hidden="1" customWidth="1"/>
    <col min="16" max="16" width="4.44140625" customWidth="1"/>
    <col min="17" max="17" width="11.44140625" customWidth="1"/>
    <col min="18" max="18" width="18.6640625" customWidth="1"/>
    <col min="19" max="27" width="11.44140625" customWidth="1"/>
    <col min="28" max="256" width="9.109375" customWidth="1"/>
    <col min="257" max="257" width="58.109375" customWidth="1"/>
    <col min="258" max="258" width="20.33203125" customWidth="1"/>
    <col min="259" max="259" width="15.109375" customWidth="1"/>
    <col min="260" max="260" width="13.44140625" customWidth="1"/>
    <col min="261" max="261" width="39" customWidth="1"/>
    <col min="262" max="272" width="0" hidden="1" customWidth="1"/>
    <col min="274" max="274" width="18.6640625" customWidth="1"/>
    <col min="284" max="512" width="9.109375" customWidth="1"/>
    <col min="513" max="513" width="58.109375" customWidth="1"/>
    <col min="514" max="514" width="20.33203125" customWidth="1"/>
    <col min="515" max="515" width="15.109375" customWidth="1"/>
    <col min="516" max="516" width="13.44140625" customWidth="1"/>
    <col min="517" max="517" width="39" customWidth="1"/>
    <col min="518" max="528" width="0" hidden="1" customWidth="1"/>
    <col min="530" max="530" width="18.6640625" customWidth="1"/>
    <col min="540" max="768" width="9.109375" customWidth="1"/>
    <col min="769" max="769" width="58.109375" customWidth="1"/>
    <col min="770" max="770" width="20.33203125" customWidth="1"/>
    <col min="771" max="771" width="15.109375" customWidth="1"/>
    <col min="772" max="772" width="13.44140625" customWidth="1"/>
    <col min="773" max="773" width="39" customWidth="1"/>
    <col min="774" max="784" width="0" hidden="1" customWidth="1"/>
    <col min="786" max="786" width="18.6640625" customWidth="1"/>
    <col min="796" max="1024" width="9.109375" customWidth="1"/>
    <col min="1025" max="1025" width="58.109375" customWidth="1"/>
    <col min="1026" max="1026" width="20.33203125" customWidth="1"/>
    <col min="1027" max="1027" width="15.109375" customWidth="1"/>
    <col min="1028" max="1028" width="13.44140625" customWidth="1"/>
    <col min="1029" max="1029" width="39" customWidth="1"/>
    <col min="1030" max="1040" width="0" hidden="1" customWidth="1"/>
    <col min="1042" max="1042" width="18.6640625" customWidth="1"/>
    <col min="1052" max="1280" width="9.109375" customWidth="1"/>
    <col min="1281" max="1281" width="58.109375" customWidth="1"/>
    <col min="1282" max="1282" width="20.33203125" customWidth="1"/>
    <col min="1283" max="1283" width="15.109375" customWidth="1"/>
    <col min="1284" max="1284" width="13.44140625" customWidth="1"/>
    <col min="1285" max="1285" width="39" customWidth="1"/>
    <col min="1286" max="1296" width="0" hidden="1" customWidth="1"/>
    <col min="1298" max="1298" width="18.6640625" customWidth="1"/>
    <col min="1308" max="1536" width="9.109375" customWidth="1"/>
    <col min="1537" max="1537" width="58.109375" customWidth="1"/>
    <col min="1538" max="1538" width="20.33203125" customWidth="1"/>
    <col min="1539" max="1539" width="15.109375" customWidth="1"/>
    <col min="1540" max="1540" width="13.44140625" customWidth="1"/>
    <col min="1541" max="1541" width="39" customWidth="1"/>
    <col min="1542" max="1552" width="0" hidden="1" customWidth="1"/>
    <col min="1554" max="1554" width="18.6640625" customWidth="1"/>
    <col min="1564" max="1792" width="9.109375" customWidth="1"/>
    <col min="1793" max="1793" width="58.109375" customWidth="1"/>
    <col min="1794" max="1794" width="20.33203125" customWidth="1"/>
    <col min="1795" max="1795" width="15.109375" customWidth="1"/>
    <col min="1796" max="1796" width="13.44140625" customWidth="1"/>
    <col min="1797" max="1797" width="39" customWidth="1"/>
    <col min="1798" max="1808" width="0" hidden="1" customWidth="1"/>
    <col min="1810" max="1810" width="18.6640625" customWidth="1"/>
    <col min="1820" max="2048" width="9.109375" customWidth="1"/>
    <col min="2049" max="2049" width="58.109375" customWidth="1"/>
    <col min="2050" max="2050" width="20.33203125" customWidth="1"/>
    <col min="2051" max="2051" width="15.109375" customWidth="1"/>
    <col min="2052" max="2052" width="13.44140625" customWidth="1"/>
    <col min="2053" max="2053" width="39" customWidth="1"/>
    <col min="2054" max="2064" width="0" hidden="1" customWidth="1"/>
    <col min="2066" max="2066" width="18.6640625" customWidth="1"/>
    <col min="2076" max="2304" width="9.109375" customWidth="1"/>
    <col min="2305" max="2305" width="58.109375" customWidth="1"/>
    <col min="2306" max="2306" width="20.33203125" customWidth="1"/>
    <col min="2307" max="2307" width="15.109375" customWidth="1"/>
    <col min="2308" max="2308" width="13.44140625" customWidth="1"/>
    <col min="2309" max="2309" width="39" customWidth="1"/>
    <col min="2310" max="2320" width="0" hidden="1" customWidth="1"/>
    <col min="2322" max="2322" width="18.6640625" customWidth="1"/>
    <col min="2332" max="2560" width="9.109375" customWidth="1"/>
    <col min="2561" max="2561" width="58.109375" customWidth="1"/>
    <col min="2562" max="2562" width="20.33203125" customWidth="1"/>
    <col min="2563" max="2563" width="15.109375" customWidth="1"/>
    <col min="2564" max="2564" width="13.44140625" customWidth="1"/>
    <col min="2565" max="2565" width="39" customWidth="1"/>
    <col min="2566" max="2576" width="0" hidden="1" customWidth="1"/>
    <col min="2578" max="2578" width="18.6640625" customWidth="1"/>
    <col min="2588" max="2816" width="9.109375" customWidth="1"/>
    <col min="2817" max="2817" width="58.109375" customWidth="1"/>
    <col min="2818" max="2818" width="20.33203125" customWidth="1"/>
    <col min="2819" max="2819" width="15.109375" customWidth="1"/>
    <col min="2820" max="2820" width="13.44140625" customWidth="1"/>
    <col min="2821" max="2821" width="39" customWidth="1"/>
    <col min="2822" max="2832" width="0" hidden="1" customWidth="1"/>
    <col min="2834" max="2834" width="18.6640625" customWidth="1"/>
    <col min="2844" max="3072" width="9.109375" customWidth="1"/>
    <col min="3073" max="3073" width="58.109375" customWidth="1"/>
    <col min="3074" max="3074" width="20.33203125" customWidth="1"/>
    <col min="3075" max="3075" width="15.109375" customWidth="1"/>
    <col min="3076" max="3076" width="13.44140625" customWidth="1"/>
    <col min="3077" max="3077" width="39" customWidth="1"/>
    <col min="3078" max="3088" width="0" hidden="1" customWidth="1"/>
    <col min="3090" max="3090" width="18.6640625" customWidth="1"/>
    <col min="3100" max="3328" width="9.109375" customWidth="1"/>
    <col min="3329" max="3329" width="58.109375" customWidth="1"/>
    <col min="3330" max="3330" width="20.33203125" customWidth="1"/>
    <col min="3331" max="3331" width="15.109375" customWidth="1"/>
    <col min="3332" max="3332" width="13.44140625" customWidth="1"/>
    <col min="3333" max="3333" width="39" customWidth="1"/>
    <col min="3334" max="3344" width="0" hidden="1" customWidth="1"/>
    <col min="3346" max="3346" width="18.6640625" customWidth="1"/>
    <col min="3356" max="3584" width="9.109375" customWidth="1"/>
    <col min="3585" max="3585" width="58.109375" customWidth="1"/>
    <col min="3586" max="3586" width="20.33203125" customWidth="1"/>
    <col min="3587" max="3587" width="15.109375" customWidth="1"/>
    <col min="3588" max="3588" width="13.44140625" customWidth="1"/>
    <col min="3589" max="3589" width="39" customWidth="1"/>
    <col min="3590" max="3600" width="0" hidden="1" customWidth="1"/>
    <col min="3602" max="3602" width="18.6640625" customWidth="1"/>
    <col min="3612" max="3840" width="9.109375" customWidth="1"/>
    <col min="3841" max="3841" width="58.109375" customWidth="1"/>
    <col min="3842" max="3842" width="20.33203125" customWidth="1"/>
    <col min="3843" max="3843" width="15.109375" customWidth="1"/>
    <col min="3844" max="3844" width="13.44140625" customWidth="1"/>
    <col min="3845" max="3845" width="39" customWidth="1"/>
    <col min="3846" max="3856" width="0" hidden="1" customWidth="1"/>
    <col min="3858" max="3858" width="18.6640625" customWidth="1"/>
    <col min="3868" max="4096" width="9.109375" customWidth="1"/>
    <col min="4097" max="4097" width="58.109375" customWidth="1"/>
    <col min="4098" max="4098" width="20.33203125" customWidth="1"/>
    <col min="4099" max="4099" width="15.109375" customWidth="1"/>
    <col min="4100" max="4100" width="13.44140625" customWidth="1"/>
    <col min="4101" max="4101" width="39" customWidth="1"/>
    <col min="4102" max="4112" width="0" hidden="1" customWidth="1"/>
    <col min="4114" max="4114" width="18.6640625" customWidth="1"/>
    <col min="4124" max="4352" width="9.109375" customWidth="1"/>
    <col min="4353" max="4353" width="58.109375" customWidth="1"/>
    <col min="4354" max="4354" width="20.33203125" customWidth="1"/>
    <col min="4355" max="4355" width="15.109375" customWidth="1"/>
    <col min="4356" max="4356" width="13.44140625" customWidth="1"/>
    <col min="4357" max="4357" width="39" customWidth="1"/>
    <col min="4358" max="4368" width="0" hidden="1" customWidth="1"/>
    <col min="4370" max="4370" width="18.6640625" customWidth="1"/>
    <col min="4380" max="4608" width="9.109375" customWidth="1"/>
    <col min="4609" max="4609" width="58.109375" customWidth="1"/>
    <col min="4610" max="4610" width="20.33203125" customWidth="1"/>
    <col min="4611" max="4611" width="15.109375" customWidth="1"/>
    <col min="4612" max="4612" width="13.44140625" customWidth="1"/>
    <col min="4613" max="4613" width="39" customWidth="1"/>
    <col min="4614" max="4624" width="0" hidden="1" customWidth="1"/>
    <col min="4626" max="4626" width="18.6640625" customWidth="1"/>
    <col min="4636" max="4864" width="9.109375" customWidth="1"/>
    <col min="4865" max="4865" width="58.109375" customWidth="1"/>
    <col min="4866" max="4866" width="20.33203125" customWidth="1"/>
    <col min="4867" max="4867" width="15.109375" customWidth="1"/>
    <col min="4868" max="4868" width="13.44140625" customWidth="1"/>
    <col min="4869" max="4869" width="39" customWidth="1"/>
    <col min="4870" max="4880" width="0" hidden="1" customWidth="1"/>
    <col min="4882" max="4882" width="18.6640625" customWidth="1"/>
    <col min="4892" max="5120" width="9.109375" customWidth="1"/>
    <col min="5121" max="5121" width="58.109375" customWidth="1"/>
    <col min="5122" max="5122" width="20.33203125" customWidth="1"/>
    <col min="5123" max="5123" width="15.109375" customWidth="1"/>
    <col min="5124" max="5124" width="13.44140625" customWidth="1"/>
    <col min="5125" max="5125" width="39" customWidth="1"/>
    <col min="5126" max="5136" width="0" hidden="1" customWidth="1"/>
    <col min="5138" max="5138" width="18.6640625" customWidth="1"/>
    <col min="5148" max="5376" width="9.109375" customWidth="1"/>
    <col min="5377" max="5377" width="58.109375" customWidth="1"/>
    <col min="5378" max="5378" width="20.33203125" customWidth="1"/>
    <col min="5379" max="5379" width="15.109375" customWidth="1"/>
    <col min="5380" max="5380" width="13.44140625" customWidth="1"/>
    <col min="5381" max="5381" width="39" customWidth="1"/>
    <col min="5382" max="5392" width="0" hidden="1" customWidth="1"/>
    <col min="5394" max="5394" width="18.6640625" customWidth="1"/>
    <col min="5404" max="5632" width="9.109375" customWidth="1"/>
    <col min="5633" max="5633" width="58.109375" customWidth="1"/>
    <col min="5634" max="5634" width="20.33203125" customWidth="1"/>
    <col min="5635" max="5635" width="15.109375" customWidth="1"/>
    <col min="5636" max="5636" width="13.44140625" customWidth="1"/>
    <col min="5637" max="5637" width="39" customWidth="1"/>
    <col min="5638" max="5648" width="0" hidden="1" customWidth="1"/>
    <col min="5650" max="5650" width="18.6640625" customWidth="1"/>
    <col min="5660" max="5888" width="9.109375" customWidth="1"/>
    <col min="5889" max="5889" width="58.109375" customWidth="1"/>
    <col min="5890" max="5890" width="20.33203125" customWidth="1"/>
    <col min="5891" max="5891" width="15.109375" customWidth="1"/>
    <col min="5892" max="5892" width="13.44140625" customWidth="1"/>
    <col min="5893" max="5893" width="39" customWidth="1"/>
    <col min="5894" max="5904" width="0" hidden="1" customWidth="1"/>
    <col min="5906" max="5906" width="18.6640625" customWidth="1"/>
    <col min="5916" max="6144" width="9.109375" customWidth="1"/>
    <col min="6145" max="6145" width="58.109375" customWidth="1"/>
    <col min="6146" max="6146" width="20.33203125" customWidth="1"/>
    <col min="6147" max="6147" width="15.109375" customWidth="1"/>
    <col min="6148" max="6148" width="13.44140625" customWidth="1"/>
    <col min="6149" max="6149" width="39" customWidth="1"/>
    <col min="6150" max="6160" width="0" hidden="1" customWidth="1"/>
    <col min="6162" max="6162" width="18.6640625" customWidth="1"/>
    <col min="6172" max="6400" width="9.109375" customWidth="1"/>
    <col min="6401" max="6401" width="58.109375" customWidth="1"/>
    <col min="6402" max="6402" width="20.33203125" customWidth="1"/>
    <col min="6403" max="6403" width="15.109375" customWidth="1"/>
    <col min="6404" max="6404" width="13.44140625" customWidth="1"/>
    <col min="6405" max="6405" width="39" customWidth="1"/>
    <col min="6406" max="6416" width="0" hidden="1" customWidth="1"/>
    <col min="6418" max="6418" width="18.6640625" customWidth="1"/>
    <col min="6428" max="6656" width="9.109375" customWidth="1"/>
    <col min="6657" max="6657" width="58.109375" customWidth="1"/>
    <col min="6658" max="6658" width="20.33203125" customWidth="1"/>
    <col min="6659" max="6659" width="15.109375" customWidth="1"/>
    <col min="6660" max="6660" width="13.44140625" customWidth="1"/>
    <col min="6661" max="6661" width="39" customWidth="1"/>
    <col min="6662" max="6672" width="0" hidden="1" customWidth="1"/>
    <col min="6674" max="6674" width="18.6640625" customWidth="1"/>
    <col min="6684" max="6912" width="9.109375" customWidth="1"/>
    <col min="6913" max="6913" width="58.109375" customWidth="1"/>
    <col min="6914" max="6914" width="20.33203125" customWidth="1"/>
    <col min="6915" max="6915" width="15.109375" customWidth="1"/>
    <col min="6916" max="6916" width="13.44140625" customWidth="1"/>
    <col min="6917" max="6917" width="39" customWidth="1"/>
    <col min="6918" max="6928" width="0" hidden="1" customWidth="1"/>
    <col min="6930" max="6930" width="18.6640625" customWidth="1"/>
    <col min="6940" max="7168" width="9.109375" customWidth="1"/>
    <col min="7169" max="7169" width="58.109375" customWidth="1"/>
    <col min="7170" max="7170" width="20.33203125" customWidth="1"/>
    <col min="7171" max="7171" width="15.109375" customWidth="1"/>
    <col min="7172" max="7172" width="13.44140625" customWidth="1"/>
    <col min="7173" max="7173" width="39" customWidth="1"/>
    <col min="7174" max="7184" width="0" hidden="1" customWidth="1"/>
    <col min="7186" max="7186" width="18.6640625" customWidth="1"/>
    <col min="7196" max="7424" width="9.109375" customWidth="1"/>
    <col min="7425" max="7425" width="58.109375" customWidth="1"/>
    <col min="7426" max="7426" width="20.33203125" customWidth="1"/>
    <col min="7427" max="7427" width="15.109375" customWidth="1"/>
    <col min="7428" max="7428" width="13.44140625" customWidth="1"/>
    <col min="7429" max="7429" width="39" customWidth="1"/>
    <col min="7430" max="7440" width="0" hidden="1" customWidth="1"/>
    <col min="7442" max="7442" width="18.6640625" customWidth="1"/>
    <col min="7452" max="7680" width="9.109375" customWidth="1"/>
    <col min="7681" max="7681" width="58.109375" customWidth="1"/>
    <col min="7682" max="7682" width="20.33203125" customWidth="1"/>
    <col min="7683" max="7683" width="15.109375" customWidth="1"/>
    <col min="7684" max="7684" width="13.44140625" customWidth="1"/>
    <col min="7685" max="7685" width="39" customWidth="1"/>
    <col min="7686" max="7696" width="0" hidden="1" customWidth="1"/>
    <col min="7698" max="7698" width="18.6640625" customWidth="1"/>
    <col min="7708" max="7936" width="9.109375" customWidth="1"/>
    <col min="7937" max="7937" width="58.109375" customWidth="1"/>
    <col min="7938" max="7938" width="20.33203125" customWidth="1"/>
    <col min="7939" max="7939" width="15.109375" customWidth="1"/>
    <col min="7940" max="7940" width="13.44140625" customWidth="1"/>
    <col min="7941" max="7941" width="39" customWidth="1"/>
    <col min="7942" max="7952" width="0" hidden="1" customWidth="1"/>
    <col min="7954" max="7954" width="18.6640625" customWidth="1"/>
    <col min="7964" max="8192" width="9.109375" customWidth="1"/>
    <col min="8193" max="8193" width="58.109375" customWidth="1"/>
    <col min="8194" max="8194" width="20.33203125" customWidth="1"/>
    <col min="8195" max="8195" width="15.109375" customWidth="1"/>
    <col min="8196" max="8196" width="13.44140625" customWidth="1"/>
    <col min="8197" max="8197" width="39" customWidth="1"/>
    <col min="8198" max="8208" width="0" hidden="1" customWidth="1"/>
    <col min="8210" max="8210" width="18.6640625" customWidth="1"/>
    <col min="8220" max="8448" width="9.109375" customWidth="1"/>
    <col min="8449" max="8449" width="58.109375" customWidth="1"/>
    <col min="8450" max="8450" width="20.33203125" customWidth="1"/>
    <col min="8451" max="8451" width="15.109375" customWidth="1"/>
    <col min="8452" max="8452" width="13.44140625" customWidth="1"/>
    <col min="8453" max="8453" width="39" customWidth="1"/>
    <col min="8454" max="8464" width="0" hidden="1" customWidth="1"/>
    <col min="8466" max="8466" width="18.6640625" customWidth="1"/>
    <col min="8476" max="8704" width="9.109375" customWidth="1"/>
    <col min="8705" max="8705" width="58.109375" customWidth="1"/>
    <col min="8706" max="8706" width="20.33203125" customWidth="1"/>
    <col min="8707" max="8707" width="15.109375" customWidth="1"/>
    <col min="8708" max="8708" width="13.44140625" customWidth="1"/>
    <col min="8709" max="8709" width="39" customWidth="1"/>
    <col min="8710" max="8720" width="0" hidden="1" customWidth="1"/>
    <col min="8722" max="8722" width="18.6640625" customWidth="1"/>
    <col min="8732" max="8960" width="9.109375" customWidth="1"/>
    <col min="8961" max="8961" width="58.109375" customWidth="1"/>
    <col min="8962" max="8962" width="20.33203125" customWidth="1"/>
    <col min="8963" max="8963" width="15.109375" customWidth="1"/>
    <col min="8964" max="8964" width="13.44140625" customWidth="1"/>
    <col min="8965" max="8965" width="39" customWidth="1"/>
    <col min="8966" max="8976" width="0" hidden="1" customWidth="1"/>
    <col min="8978" max="8978" width="18.6640625" customWidth="1"/>
    <col min="8988" max="9216" width="9.109375" customWidth="1"/>
    <col min="9217" max="9217" width="58.109375" customWidth="1"/>
    <col min="9218" max="9218" width="20.33203125" customWidth="1"/>
    <col min="9219" max="9219" width="15.109375" customWidth="1"/>
    <col min="9220" max="9220" width="13.44140625" customWidth="1"/>
    <col min="9221" max="9221" width="39" customWidth="1"/>
    <col min="9222" max="9232" width="0" hidden="1" customWidth="1"/>
    <col min="9234" max="9234" width="18.6640625" customWidth="1"/>
    <col min="9244" max="9472" width="9.109375" customWidth="1"/>
    <col min="9473" max="9473" width="58.109375" customWidth="1"/>
    <col min="9474" max="9474" width="20.33203125" customWidth="1"/>
    <col min="9475" max="9475" width="15.109375" customWidth="1"/>
    <col min="9476" max="9476" width="13.44140625" customWidth="1"/>
    <col min="9477" max="9477" width="39" customWidth="1"/>
    <col min="9478" max="9488" width="0" hidden="1" customWidth="1"/>
    <col min="9490" max="9490" width="18.6640625" customWidth="1"/>
    <col min="9500" max="9728" width="9.109375" customWidth="1"/>
    <col min="9729" max="9729" width="58.109375" customWidth="1"/>
    <col min="9730" max="9730" width="20.33203125" customWidth="1"/>
    <col min="9731" max="9731" width="15.109375" customWidth="1"/>
    <col min="9732" max="9732" width="13.44140625" customWidth="1"/>
    <col min="9733" max="9733" width="39" customWidth="1"/>
    <col min="9734" max="9744" width="0" hidden="1" customWidth="1"/>
    <col min="9746" max="9746" width="18.6640625" customWidth="1"/>
    <col min="9756" max="9984" width="9.109375" customWidth="1"/>
    <col min="9985" max="9985" width="58.109375" customWidth="1"/>
    <col min="9986" max="9986" width="20.33203125" customWidth="1"/>
    <col min="9987" max="9987" width="15.109375" customWidth="1"/>
    <col min="9988" max="9988" width="13.44140625" customWidth="1"/>
    <col min="9989" max="9989" width="39" customWidth="1"/>
    <col min="9990" max="10000" width="0" hidden="1" customWidth="1"/>
    <col min="10002" max="10002" width="18.6640625" customWidth="1"/>
    <col min="10012" max="10240" width="9.109375" customWidth="1"/>
    <col min="10241" max="10241" width="58.109375" customWidth="1"/>
    <col min="10242" max="10242" width="20.33203125" customWidth="1"/>
    <col min="10243" max="10243" width="15.109375" customWidth="1"/>
    <col min="10244" max="10244" width="13.44140625" customWidth="1"/>
    <col min="10245" max="10245" width="39" customWidth="1"/>
    <col min="10246" max="10256" width="0" hidden="1" customWidth="1"/>
    <col min="10258" max="10258" width="18.6640625" customWidth="1"/>
    <col min="10268" max="10496" width="9.109375" customWidth="1"/>
    <col min="10497" max="10497" width="58.109375" customWidth="1"/>
    <col min="10498" max="10498" width="20.33203125" customWidth="1"/>
    <col min="10499" max="10499" width="15.109375" customWidth="1"/>
    <col min="10500" max="10500" width="13.44140625" customWidth="1"/>
    <col min="10501" max="10501" width="39" customWidth="1"/>
    <col min="10502" max="10512" width="0" hidden="1" customWidth="1"/>
    <col min="10514" max="10514" width="18.6640625" customWidth="1"/>
    <col min="10524" max="10752" width="9.109375" customWidth="1"/>
    <col min="10753" max="10753" width="58.109375" customWidth="1"/>
    <col min="10754" max="10754" width="20.33203125" customWidth="1"/>
    <col min="10755" max="10755" width="15.109375" customWidth="1"/>
    <col min="10756" max="10756" width="13.44140625" customWidth="1"/>
    <col min="10757" max="10757" width="39" customWidth="1"/>
    <col min="10758" max="10768" width="0" hidden="1" customWidth="1"/>
    <col min="10770" max="10770" width="18.6640625" customWidth="1"/>
    <col min="10780" max="11008" width="9.109375" customWidth="1"/>
    <col min="11009" max="11009" width="58.109375" customWidth="1"/>
    <col min="11010" max="11010" width="20.33203125" customWidth="1"/>
    <col min="11011" max="11011" width="15.109375" customWidth="1"/>
    <col min="11012" max="11012" width="13.44140625" customWidth="1"/>
    <col min="11013" max="11013" width="39" customWidth="1"/>
    <col min="11014" max="11024" width="0" hidden="1" customWidth="1"/>
    <col min="11026" max="11026" width="18.6640625" customWidth="1"/>
    <col min="11036" max="11264" width="9.109375" customWidth="1"/>
    <col min="11265" max="11265" width="58.109375" customWidth="1"/>
    <col min="11266" max="11266" width="20.33203125" customWidth="1"/>
    <col min="11267" max="11267" width="15.109375" customWidth="1"/>
    <col min="11268" max="11268" width="13.44140625" customWidth="1"/>
    <col min="11269" max="11269" width="39" customWidth="1"/>
    <col min="11270" max="11280" width="0" hidden="1" customWidth="1"/>
    <col min="11282" max="11282" width="18.6640625" customWidth="1"/>
    <col min="11292" max="11520" width="9.109375" customWidth="1"/>
    <col min="11521" max="11521" width="58.109375" customWidth="1"/>
    <col min="11522" max="11522" width="20.33203125" customWidth="1"/>
    <col min="11523" max="11523" width="15.109375" customWidth="1"/>
    <col min="11524" max="11524" width="13.44140625" customWidth="1"/>
    <col min="11525" max="11525" width="39" customWidth="1"/>
    <col min="11526" max="11536" width="0" hidden="1" customWidth="1"/>
    <col min="11538" max="11538" width="18.6640625" customWidth="1"/>
    <col min="11548" max="11776" width="9.109375" customWidth="1"/>
    <col min="11777" max="11777" width="58.109375" customWidth="1"/>
    <col min="11778" max="11778" width="20.33203125" customWidth="1"/>
    <col min="11779" max="11779" width="15.109375" customWidth="1"/>
    <col min="11780" max="11780" width="13.44140625" customWidth="1"/>
    <col min="11781" max="11781" width="39" customWidth="1"/>
    <col min="11782" max="11792" width="0" hidden="1" customWidth="1"/>
    <col min="11794" max="11794" width="18.6640625" customWidth="1"/>
    <col min="11804" max="12032" width="9.109375" customWidth="1"/>
    <col min="12033" max="12033" width="58.109375" customWidth="1"/>
    <col min="12034" max="12034" width="20.33203125" customWidth="1"/>
    <col min="12035" max="12035" width="15.109375" customWidth="1"/>
    <col min="12036" max="12036" width="13.44140625" customWidth="1"/>
    <col min="12037" max="12037" width="39" customWidth="1"/>
    <col min="12038" max="12048" width="0" hidden="1" customWidth="1"/>
    <col min="12050" max="12050" width="18.6640625" customWidth="1"/>
    <col min="12060" max="12288" width="9.109375" customWidth="1"/>
    <col min="12289" max="12289" width="58.109375" customWidth="1"/>
    <col min="12290" max="12290" width="20.33203125" customWidth="1"/>
    <col min="12291" max="12291" width="15.109375" customWidth="1"/>
    <col min="12292" max="12292" width="13.44140625" customWidth="1"/>
    <col min="12293" max="12293" width="39" customWidth="1"/>
    <col min="12294" max="12304" width="0" hidden="1" customWidth="1"/>
    <col min="12306" max="12306" width="18.6640625" customWidth="1"/>
    <col min="12316" max="12544" width="9.109375" customWidth="1"/>
    <col min="12545" max="12545" width="58.109375" customWidth="1"/>
    <col min="12546" max="12546" width="20.33203125" customWidth="1"/>
    <col min="12547" max="12547" width="15.109375" customWidth="1"/>
    <col min="12548" max="12548" width="13.44140625" customWidth="1"/>
    <col min="12549" max="12549" width="39" customWidth="1"/>
    <col min="12550" max="12560" width="0" hidden="1" customWidth="1"/>
    <col min="12562" max="12562" width="18.6640625" customWidth="1"/>
    <col min="12572" max="12800" width="9.109375" customWidth="1"/>
    <col min="12801" max="12801" width="58.109375" customWidth="1"/>
    <col min="12802" max="12802" width="20.33203125" customWidth="1"/>
    <col min="12803" max="12803" width="15.109375" customWidth="1"/>
    <col min="12804" max="12804" width="13.44140625" customWidth="1"/>
    <col min="12805" max="12805" width="39" customWidth="1"/>
    <col min="12806" max="12816" width="0" hidden="1" customWidth="1"/>
    <col min="12818" max="12818" width="18.6640625" customWidth="1"/>
    <col min="12828" max="13056" width="9.109375" customWidth="1"/>
    <col min="13057" max="13057" width="58.109375" customWidth="1"/>
    <col min="13058" max="13058" width="20.33203125" customWidth="1"/>
    <col min="13059" max="13059" width="15.109375" customWidth="1"/>
    <col min="13060" max="13060" width="13.44140625" customWidth="1"/>
    <col min="13061" max="13061" width="39" customWidth="1"/>
    <col min="13062" max="13072" width="0" hidden="1" customWidth="1"/>
    <col min="13074" max="13074" width="18.6640625" customWidth="1"/>
    <col min="13084" max="13312" width="9.109375" customWidth="1"/>
    <col min="13313" max="13313" width="58.109375" customWidth="1"/>
    <col min="13314" max="13314" width="20.33203125" customWidth="1"/>
    <col min="13315" max="13315" width="15.109375" customWidth="1"/>
    <col min="13316" max="13316" width="13.44140625" customWidth="1"/>
    <col min="13317" max="13317" width="39" customWidth="1"/>
    <col min="13318" max="13328" width="0" hidden="1" customWidth="1"/>
    <col min="13330" max="13330" width="18.6640625" customWidth="1"/>
    <col min="13340" max="13568" width="9.109375" customWidth="1"/>
    <col min="13569" max="13569" width="58.109375" customWidth="1"/>
    <col min="13570" max="13570" width="20.33203125" customWidth="1"/>
    <col min="13571" max="13571" width="15.109375" customWidth="1"/>
    <col min="13572" max="13572" width="13.44140625" customWidth="1"/>
    <col min="13573" max="13573" width="39" customWidth="1"/>
    <col min="13574" max="13584" width="0" hidden="1" customWidth="1"/>
    <col min="13586" max="13586" width="18.6640625" customWidth="1"/>
    <col min="13596" max="13824" width="9.109375" customWidth="1"/>
    <col min="13825" max="13825" width="58.109375" customWidth="1"/>
    <col min="13826" max="13826" width="20.33203125" customWidth="1"/>
    <col min="13827" max="13827" width="15.109375" customWidth="1"/>
    <col min="13828" max="13828" width="13.44140625" customWidth="1"/>
    <col min="13829" max="13829" width="39" customWidth="1"/>
    <col min="13830" max="13840" width="0" hidden="1" customWidth="1"/>
    <col min="13842" max="13842" width="18.6640625" customWidth="1"/>
    <col min="13852" max="14080" width="9.109375" customWidth="1"/>
    <col min="14081" max="14081" width="58.109375" customWidth="1"/>
    <col min="14082" max="14082" width="20.33203125" customWidth="1"/>
    <col min="14083" max="14083" width="15.109375" customWidth="1"/>
    <col min="14084" max="14084" width="13.44140625" customWidth="1"/>
    <col min="14085" max="14085" width="39" customWidth="1"/>
    <col min="14086" max="14096" width="0" hidden="1" customWidth="1"/>
    <col min="14098" max="14098" width="18.6640625" customWidth="1"/>
    <col min="14108" max="14336" width="9.109375" customWidth="1"/>
    <col min="14337" max="14337" width="58.109375" customWidth="1"/>
    <col min="14338" max="14338" width="20.33203125" customWidth="1"/>
    <col min="14339" max="14339" width="15.109375" customWidth="1"/>
    <col min="14340" max="14340" width="13.44140625" customWidth="1"/>
    <col min="14341" max="14341" width="39" customWidth="1"/>
    <col min="14342" max="14352" width="0" hidden="1" customWidth="1"/>
    <col min="14354" max="14354" width="18.6640625" customWidth="1"/>
    <col min="14364" max="14592" width="9.109375" customWidth="1"/>
    <col min="14593" max="14593" width="58.109375" customWidth="1"/>
    <col min="14594" max="14594" width="20.33203125" customWidth="1"/>
    <col min="14595" max="14595" width="15.109375" customWidth="1"/>
    <col min="14596" max="14596" width="13.44140625" customWidth="1"/>
    <col min="14597" max="14597" width="39" customWidth="1"/>
    <col min="14598" max="14608" width="0" hidden="1" customWidth="1"/>
    <col min="14610" max="14610" width="18.6640625" customWidth="1"/>
    <col min="14620" max="14848" width="9.109375" customWidth="1"/>
    <col min="14849" max="14849" width="58.109375" customWidth="1"/>
    <col min="14850" max="14850" width="20.33203125" customWidth="1"/>
    <col min="14851" max="14851" width="15.109375" customWidth="1"/>
    <col min="14852" max="14852" width="13.44140625" customWidth="1"/>
    <col min="14853" max="14853" width="39" customWidth="1"/>
    <col min="14854" max="14864" width="0" hidden="1" customWidth="1"/>
    <col min="14866" max="14866" width="18.6640625" customWidth="1"/>
    <col min="14876" max="15104" width="9.109375" customWidth="1"/>
    <col min="15105" max="15105" width="58.109375" customWidth="1"/>
    <col min="15106" max="15106" width="20.33203125" customWidth="1"/>
    <col min="15107" max="15107" width="15.109375" customWidth="1"/>
    <col min="15108" max="15108" width="13.44140625" customWidth="1"/>
    <col min="15109" max="15109" width="39" customWidth="1"/>
    <col min="15110" max="15120" width="0" hidden="1" customWidth="1"/>
    <col min="15122" max="15122" width="18.6640625" customWidth="1"/>
    <col min="15132" max="15360" width="9.109375" customWidth="1"/>
    <col min="15361" max="15361" width="58.109375" customWidth="1"/>
    <col min="15362" max="15362" width="20.33203125" customWidth="1"/>
    <col min="15363" max="15363" width="15.109375" customWidth="1"/>
    <col min="15364" max="15364" width="13.44140625" customWidth="1"/>
    <col min="15365" max="15365" width="39" customWidth="1"/>
    <col min="15366" max="15376" width="0" hidden="1" customWidth="1"/>
    <col min="15378" max="15378" width="18.6640625" customWidth="1"/>
    <col min="15388" max="15616" width="9.109375" customWidth="1"/>
    <col min="15617" max="15617" width="58.109375" customWidth="1"/>
    <col min="15618" max="15618" width="20.33203125" customWidth="1"/>
    <col min="15619" max="15619" width="15.109375" customWidth="1"/>
    <col min="15620" max="15620" width="13.44140625" customWidth="1"/>
    <col min="15621" max="15621" width="39" customWidth="1"/>
    <col min="15622" max="15632" width="0" hidden="1" customWidth="1"/>
    <col min="15634" max="15634" width="18.6640625" customWidth="1"/>
    <col min="15644" max="15872" width="9.109375" customWidth="1"/>
    <col min="15873" max="15873" width="58.109375" customWidth="1"/>
    <col min="15874" max="15874" width="20.33203125" customWidth="1"/>
    <col min="15875" max="15875" width="15.109375" customWidth="1"/>
    <col min="15876" max="15876" width="13.44140625" customWidth="1"/>
    <col min="15877" max="15877" width="39" customWidth="1"/>
    <col min="15878" max="15888" width="0" hidden="1" customWidth="1"/>
    <col min="15890" max="15890" width="18.6640625" customWidth="1"/>
    <col min="15900" max="16128" width="9.109375" customWidth="1"/>
    <col min="16129" max="16129" width="58.109375" customWidth="1"/>
    <col min="16130" max="16130" width="20.33203125" customWidth="1"/>
    <col min="16131" max="16131" width="15.109375" customWidth="1"/>
    <col min="16132" max="16132" width="13.44140625" customWidth="1"/>
    <col min="16133" max="16133" width="39" customWidth="1"/>
    <col min="16134" max="16144" width="0" hidden="1" customWidth="1"/>
    <col min="16146" max="16146" width="18.6640625" customWidth="1"/>
    <col min="16156" max="16384" width="9.109375" customWidth="1"/>
  </cols>
  <sheetData>
    <row r="1" spans="1:18" x14ac:dyDescent="0.25">
      <c r="A1" s="427"/>
      <c r="B1" s="428" t="s">
        <v>0</v>
      </c>
      <c r="C1" s="428"/>
      <c r="D1" s="428"/>
      <c r="E1" s="436" t="s">
        <v>1</v>
      </c>
    </row>
    <row r="2" spans="1:18" x14ac:dyDescent="0.25">
      <c r="A2" s="427"/>
      <c r="B2" s="428"/>
      <c r="C2" s="428"/>
      <c r="D2" s="428"/>
      <c r="E2" s="436"/>
    </row>
    <row r="3" spans="1:18" ht="5.25" customHeight="1" x14ac:dyDescent="0.25">
      <c r="A3" s="427"/>
      <c r="B3" s="428"/>
      <c r="C3" s="428"/>
      <c r="D3" s="428"/>
      <c r="E3" s="436"/>
    </row>
    <row r="4" spans="1:18" ht="12.75" customHeight="1" x14ac:dyDescent="0.25">
      <c r="A4" s="427"/>
      <c r="B4" s="428"/>
      <c r="C4" s="428"/>
      <c r="D4" s="428"/>
      <c r="E4" s="436"/>
    </row>
    <row r="5" spans="1:18" ht="27" customHeight="1" x14ac:dyDescent="0.25">
      <c r="A5" s="427"/>
      <c r="B5" s="428"/>
      <c r="C5" s="428"/>
      <c r="D5" s="428"/>
      <c r="E5" s="436"/>
    </row>
    <row r="6" spans="1:18" ht="7.5" customHeight="1" thickBot="1" x14ac:dyDescent="0.3">
      <c r="C6" s="1"/>
      <c r="D6" s="14"/>
      <c r="E6" s="14"/>
    </row>
    <row r="7" spans="1:18" ht="22.5" customHeight="1" thickTop="1" thickBot="1" x14ac:dyDescent="0.3">
      <c r="A7" s="429" t="str">
        <f>'[2]Acta de cierre y listado'!B7</f>
        <v>MC-SAS-</v>
      </c>
      <c r="B7" s="430"/>
      <c r="C7" s="430"/>
      <c r="D7" s="431" t="str">
        <f>'[2]Acta de cierre y listado'!D7</f>
        <v>001-2024</v>
      </c>
      <c r="E7" s="432"/>
    </row>
    <row r="8" spans="1:18" ht="31.5" customHeight="1" thickTop="1" thickBot="1" x14ac:dyDescent="0.3">
      <c r="A8" s="24" t="s">
        <v>4</v>
      </c>
      <c r="B8" s="25"/>
      <c r="C8" s="25"/>
      <c r="D8" s="25"/>
      <c r="E8" s="23" t="s">
        <v>5</v>
      </c>
    </row>
    <row r="9" spans="1:18" ht="39" customHeight="1" thickTop="1" thickBot="1" x14ac:dyDescent="0.3">
      <c r="A9" s="19" t="s">
        <v>6</v>
      </c>
      <c r="B9" s="424" t="str">
        <f>'[2]Acta de cierre y listado'!B9:E9</f>
        <v>Suministrar tiquetes aéreos nacionales e internacionales y demás servicios conexos que se requieran para el Ministerio de las Culturas, las Artes y los Saberes.</v>
      </c>
      <c r="C9" s="424"/>
      <c r="D9" s="424"/>
      <c r="E9" s="424"/>
    </row>
    <row r="10" spans="1:18" ht="30" customHeight="1" thickTop="1" thickBot="1" x14ac:dyDescent="0.3">
      <c r="A10" s="19" t="s">
        <v>8</v>
      </c>
      <c r="B10" s="441" t="s">
        <v>520</v>
      </c>
      <c r="C10" s="441"/>
      <c r="D10" s="441"/>
      <c r="E10" s="441"/>
    </row>
    <row r="11" spans="1:18" ht="22.5" customHeight="1" thickTop="1" thickBot="1" x14ac:dyDescent="0.3">
      <c r="A11" s="425" t="s">
        <v>10</v>
      </c>
      <c r="B11" s="425"/>
      <c r="C11" s="425"/>
      <c r="D11" s="425"/>
      <c r="E11" s="15">
        <f>'[2]Acta de cierre y listado'!E10</f>
        <v>3195550320</v>
      </c>
      <c r="G11" s="2">
        <f>ROUNDDOWN(E11*10%,0)</f>
        <v>319555032</v>
      </c>
      <c r="R11" s="3"/>
    </row>
    <row r="12" spans="1:18" ht="20.25" customHeight="1" x14ac:dyDescent="0.25">
      <c r="A12" s="426" t="s">
        <v>11</v>
      </c>
      <c r="B12" s="426"/>
      <c r="C12" s="426"/>
      <c r="D12" s="426"/>
      <c r="E12" s="16">
        <f>'[2]Acta de cierre y listado'!C12</f>
        <v>45328</v>
      </c>
    </row>
    <row r="13" spans="1:18" ht="24" customHeight="1" x14ac:dyDescent="0.25">
      <c r="A13" s="31" t="s">
        <v>13</v>
      </c>
      <c r="B13" s="668" t="s">
        <v>521</v>
      </c>
      <c r="C13" s="668"/>
      <c r="D13" s="668"/>
      <c r="E13" s="668"/>
    </row>
    <row r="14" spans="1:18" ht="21" customHeight="1" x14ac:dyDescent="0.25">
      <c r="A14" s="32" t="s">
        <v>15</v>
      </c>
      <c r="B14" s="440" t="s">
        <v>522</v>
      </c>
      <c r="C14" s="440"/>
      <c r="D14" s="440"/>
      <c r="E14" s="440"/>
      <c r="I14">
        <v>1</v>
      </c>
    </row>
    <row r="15" spans="1:18" ht="21" customHeight="1" x14ac:dyDescent="0.25">
      <c r="A15" s="32" t="s">
        <v>17</v>
      </c>
      <c r="B15" s="460" t="s">
        <v>523</v>
      </c>
      <c r="C15" s="461"/>
      <c r="D15" s="461"/>
      <c r="E15" s="462"/>
    </row>
    <row r="16" spans="1:18" ht="21" customHeight="1" x14ac:dyDescent="0.25">
      <c r="A16" s="67" t="s">
        <v>19</v>
      </c>
      <c r="B16" s="454">
        <v>45328.591666666667</v>
      </c>
      <c r="C16" s="673"/>
      <c r="D16" s="673"/>
      <c r="E16" s="674"/>
    </row>
    <row r="17" spans="1:18" ht="24" customHeight="1" x14ac:dyDescent="0.25">
      <c r="A17" s="34" t="s">
        <v>20</v>
      </c>
      <c r="B17" s="35" t="s">
        <v>21</v>
      </c>
      <c r="C17" s="42" t="s">
        <v>22</v>
      </c>
      <c r="D17" s="670" t="s">
        <v>23</v>
      </c>
      <c r="E17" s="670"/>
      <c r="I17">
        <v>0</v>
      </c>
    </row>
    <row r="18" spans="1:18" ht="39" customHeight="1" x14ac:dyDescent="0.25">
      <c r="A18" s="69" t="s">
        <v>524</v>
      </c>
      <c r="B18" s="39" t="s">
        <v>25</v>
      </c>
      <c r="C18" s="45" t="s">
        <v>525</v>
      </c>
      <c r="D18" s="669" t="s">
        <v>526</v>
      </c>
      <c r="E18" s="669"/>
      <c r="F18" t="e">
        <f>IF(#REF!=#REF!,I14,I17)</f>
        <v>#REF!</v>
      </c>
      <c r="G18" s="89"/>
      <c r="I18" s="4"/>
    </row>
    <row r="19" spans="1:18" ht="31.5" customHeight="1" x14ac:dyDescent="0.25">
      <c r="A19" s="71" t="s">
        <v>27</v>
      </c>
      <c r="B19" s="40" t="s">
        <v>25</v>
      </c>
      <c r="C19" s="45" t="s">
        <v>527</v>
      </c>
      <c r="D19" s="669" t="s">
        <v>528</v>
      </c>
      <c r="E19" s="669"/>
      <c r="F19">
        <f>IF($B$19=G23,I14,I17)</f>
        <v>0</v>
      </c>
      <c r="G19" s="89" t="s">
        <v>29</v>
      </c>
      <c r="I19" s="4" t="e">
        <f>DAYS360(#REF!,E12)-2</f>
        <v>#REF!</v>
      </c>
      <c r="R19" s="5"/>
    </row>
    <row r="20" spans="1:18" ht="20.399999999999999" customHeight="1" x14ac:dyDescent="0.25">
      <c r="A20" s="90" t="s">
        <v>30</v>
      </c>
      <c r="B20" s="40" t="s">
        <v>31</v>
      </c>
      <c r="C20" s="45" t="s">
        <v>137</v>
      </c>
      <c r="D20" s="669" t="s">
        <v>529</v>
      </c>
      <c r="E20" s="669"/>
      <c r="F20" s="43" t="e">
        <f>IF(#REF!=#REF!,I14,I17)</f>
        <v>#REF!</v>
      </c>
      <c r="G20" s="89" t="s">
        <v>32</v>
      </c>
    </row>
    <row r="21" spans="1:18" ht="45" customHeight="1" x14ac:dyDescent="0.25">
      <c r="A21" s="71" t="s">
        <v>33</v>
      </c>
      <c r="B21" s="40" t="s">
        <v>25</v>
      </c>
      <c r="C21" s="45" t="s">
        <v>530</v>
      </c>
      <c r="D21" s="669" t="s">
        <v>531</v>
      </c>
      <c r="E21" s="669"/>
      <c r="F21" t="e">
        <f>IF($B$21=#REF!,I14,I17)</f>
        <v>#REF!</v>
      </c>
      <c r="G21" s="89" t="s">
        <v>35</v>
      </c>
      <c r="J21" s="7"/>
      <c r="M21" s="89" t="s">
        <v>36</v>
      </c>
    </row>
    <row r="22" spans="1:18" ht="44.25" customHeight="1" x14ac:dyDescent="0.25">
      <c r="A22" s="71" t="s">
        <v>37</v>
      </c>
      <c r="B22" s="40" t="s">
        <v>25</v>
      </c>
      <c r="C22" s="45" t="s">
        <v>532</v>
      </c>
      <c r="D22" s="669" t="s">
        <v>533</v>
      </c>
      <c r="E22" s="669"/>
      <c r="F22" t="e">
        <f>IF($B$22=#REF!,I14,I17)</f>
        <v>#REF!</v>
      </c>
      <c r="G22" s="89" t="s">
        <v>31</v>
      </c>
      <c r="J22" s="7"/>
      <c r="M22" s="89" t="s">
        <v>29</v>
      </c>
    </row>
    <row r="23" spans="1:18" ht="120" customHeight="1" x14ac:dyDescent="0.25">
      <c r="A23" s="71" t="s">
        <v>39</v>
      </c>
      <c r="B23" s="40" t="s">
        <v>25</v>
      </c>
      <c r="C23" s="45" t="s">
        <v>534</v>
      </c>
      <c r="D23" s="669" t="s">
        <v>535</v>
      </c>
      <c r="E23" s="669"/>
      <c r="F23">
        <f>IF($B$23=G20,I14,I17)</f>
        <v>0</v>
      </c>
      <c r="G23" s="89" t="s">
        <v>41</v>
      </c>
    </row>
    <row r="24" spans="1:18" ht="38.25" customHeight="1" x14ac:dyDescent="0.25">
      <c r="A24" s="71" t="s">
        <v>42</v>
      </c>
      <c r="B24" s="40" t="s">
        <v>25</v>
      </c>
      <c r="C24" s="45" t="s">
        <v>536</v>
      </c>
      <c r="D24" s="669" t="s">
        <v>537</v>
      </c>
      <c r="E24" s="669"/>
      <c r="F24" t="e">
        <f>IF(#REF!=#REF!,I14,I17)</f>
        <v>#REF!</v>
      </c>
      <c r="G24" s="89" t="s">
        <v>44</v>
      </c>
    </row>
    <row r="25" spans="1:18" ht="93" customHeight="1" x14ac:dyDescent="0.25">
      <c r="A25" s="71" t="s">
        <v>45</v>
      </c>
      <c r="B25" s="40" t="s">
        <v>25</v>
      </c>
      <c r="C25" s="45" t="s">
        <v>538</v>
      </c>
      <c r="D25" s="669" t="s">
        <v>539</v>
      </c>
      <c r="E25" s="669"/>
      <c r="F25" t="e">
        <f>IF(#REF!=#REF!,I14,I17)</f>
        <v>#REF!</v>
      </c>
      <c r="G25" s="89" t="s">
        <v>48</v>
      </c>
      <c r="H25" s="89"/>
    </row>
    <row r="26" spans="1:18" ht="58.5" customHeight="1" x14ac:dyDescent="0.25">
      <c r="A26" s="71" t="s">
        <v>540</v>
      </c>
      <c r="B26" s="40" t="s">
        <v>25</v>
      </c>
      <c r="C26" s="45" t="s">
        <v>541</v>
      </c>
      <c r="D26" s="669" t="s">
        <v>542</v>
      </c>
      <c r="E26" s="669"/>
      <c r="F26" t="e">
        <f>IF($B$26=#REF!,I14,I17)</f>
        <v>#REF!</v>
      </c>
    </row>
    <row r="27" spans="1:18" ht="48.75" customHeight="1" x14ac:dyDescent="0.25">
      <c r="A27" s="71" t="s">
        <v>543</v>
      </c>
      <c r="B27" s="40" t="s">
        <v>25</v>
      </c>
      <c r="C27" s="45" t="s">
        <v>544</v>
      </c>
      <c r="D27" s="669" t="s">
        <v>545</v>
      </c>
      <c r="E27" s="669"/>
    </row>
    <row r="28" spans="1:18" ht="32.25" customHeight="1" x14ac:dyDescent="0.25">
      <c r="A28" s="95" t="s">
        <v>546</v>
      </c>
      <c r="B28" s="41" t="s">
        <v>25</v>
      </c>
      <c r="C28" s="45" t="s">
        <v>547</v>
      </c>
      <c r="D28" s="669" t="s">
        <v>548</v>
      </c>
      <c r="E28" s="669"/>
      <c r="F28" t="e">
        <f>IF($B$28=#REF!,I14,I17)</f>
        <v>#REF!</v>
      </c>
      <c r="G28" t="b">
        <v>0</v>
      </c>
    </row>
    <row r="29" spans="1:18" ht="36.75" customHeight="1" thickBot="1" x14ac:dyDescent="0.3">
      <c r="A29" s="74" t="s">
        <v>57</v>
      </c>
      <c r="B29" s="41" t="s">
        <v>442</v>
      </c>
      <c r="C29" s="46" t="s">
        <v>549</v>
      </c>
      <c r="D29" s="675" t="s">
        <v>550</v>
      </c>
      <c r="E29" s="675"/>
      <c r="F29" t="e">
        <f>IF(B29=#REF!,I14,I17)</f>
        <v>#REF!</v>
      </c>
    </row>
    <row r="30" spans="1:18" ht="18" customHeight="1" thickTop="1" thickBot="1" x14ac:dyDescent="0.3">
      <c r="A30" s="26" t="s">
        <v>60</v>
      </c>
      <c r="B30" s="27"/>
      <c r="C30" s="27"/>
      <c r="D30" s="27"/>
      <c r="E30" s="28"/>
      <c r="F30" t="e">
        <f>IF(#REF!=G26,#REF!,#REF!)</f>
        <v>#REF!</v>
      </c>
      <c r="G30" s="92"/>
    </row>
    <row r="31" spans="1:18" ht="103.5" customHeight="1" thickTop="1" thickBot="1" x14ac:dyDescent="0.3">
      <c r="A31" s="93" t="s">
        <v>61</v>
      </c>
      <c r="B31" s="44" t="s">
        <v>25</v>
      </c>
      <c r="C31" s="94"/>
      <c r="D31" s="676" t="s">
        <v>62</v>
      </c>
      <c r="E31" s="676"/>
      <c r="F31" t="e">
        <f>IF(#REF!=G28,#REF!,#REF!)</f>
        <v>#REF!</v>
      </c>
      <c r="G31" s="92"/>
    </row>
    <row r="32" spans="1:18" ht="24.75" customHeight="1" thickTop="1" thickBot="1" x14ac:dyDescent="0.3">
      <c r="A32" s="26" t="s">
        <v>63</v>
      </c>
      <c r="B32" s="27"/>
      <c r="C32" s="27"/>
      <c r="D32" s="27"/>
      <c r="E32" s="28"/>
      <c r="F32" t="e">
        <f>IF(#REF!=G29,#REF!,#REF!)</f>
        <v>#REF!</v>
      </c>
      <c r="G32" s="92"/>
    </row>
    <row r="33" spans="1:14" ht="16.5" customHeight="1" thickTop="1" x14ac:dyDescent="0.25">
      <c r="A33" s="445" t="s">
        <v>64</v>
      </c>
      <c r="B33" s="446" t="s">
        <v>25</v>
      </c>
      <c r="C33" s="457" t="s">
        <v>65</v>
      </c>
      <c r="D33" s="458"/>
      <c r="E33" s="459"/>
      <c r="F33" t="e">
        <f>IF(#REF!=#REF!,#REF!,I19)</f>
        <v>#REF!</v>
      </c>
    </row>
    <row r="34" spans="1:14" ht="11.25" customHeight="1" x14ac:dyDescent="0.25">
      <c r="A34" s="445"/>
      <c r="B34" s="446"/>
      <c r="C34" s="463"/>
      <c r="D34" s="464"/>
      <c r="E34" s="465"/>
    </row>
    <row r="35" spans="1:14" ht="9.75" customHeight="1" x14ac:dyDescent="0.25">
      <c r="A35" s="445"/>
      <c r="B35" s="446"/>
      <c r="C35" s="463"/>
      <c r="D35" s="464"/>
      <c r="E35" s="465"/>
      <c r="F35" t="e">
        <f>IF(#REF!=#REF!,I19,I20)</f>
        <v>#REF!</v>
      </c>
    </row>
    <row r="36" spans="1:14" ht="11.25" customHeight="1" x14ac:dyDescent="0.25">
      <c r="A36" s="445"/>
      <c r="B36" s="446"/>
      <c r="C36" s="463"/>
      <c r="D36" s="464"/>
      <c r="E36" s="465"/>
      <c r="F36" t="e">
        <f>IF(#REF!=#REF!,I20,#REF!)</f>
        <v>#REF!</v>
      </c>
    </row>
    <row r="37" spans="1:14" ht="14.25" customHeight="1" x14ac:dyDescent="0.25">
      <c r="A37" s="445"/>
      <c r="B37" s="446"/>
      <c r="C37" s="466"/>
      <c r="D37" s="467"/>
      <c r="E37" s="468"/>
      <c r="F37" t="e">
        <f>SUM(F18:F29)</f>
        <v>#REF!</v>
      </c>
    </row>
    <row r="38" spans="1:14" ht="26.25" customHeight="1" x14ac:dyDescent="0.25">
      <c r="A38" s="450" t="s">
        <v>551</v>
      </c>
      <c r="B38" s="450"/>
      <c r="C38" s="450"/>
      <c r="D38" s="450"/>
      <c r="E38" s="29" t="str">
        <f>IFERROR(IF(MATCH("NO CUMPLE",B18:B37,0)&gt;0,"NO HABILITADA"),"HABILITADA")</f>
        <v>NO HABILITADA</v>
      </c>
      <c r="N38">
        <f>+B38</f>
        <v>0</v>
      </c>
    </row>
    <row r="39" spans="1:14" ht="87" customHeight="1" x14ac:dyDescent="0.25">
      <c r="A39" s="38" t="s">
        <v>552</v>
      </c>
      <c r="B39" s="671" t="s">
        <v>553</v>
      </c>
      <c r="C39" s="672"/>
      <c r="D39" s="672"/>
      <c r="E39" s="37" t="s">
        <v>69</v>
      </c>
    </row>
    <row r="40" spans="1:14" ht="23.25" customHeight="1" x14ac:dyDescent="0.25">
      <c r="A40" s="435"/>
      <c r="B40" s="435"/>
      <c r="C40" s="435"/>
      <c r="D40" s="435"/>
      <c r="E40" s="435"/>
    </row>
    <row r="41" spans="1:14" ht="13.5" customHeight="1" x14ac:dyDescent="0.25">
      <c r="A41" s="9"/>
      <c r="B41" s="10"/>
      <c r="C41" s="10"/>
      <c r="D41" s="17"/>
      <c r="E41" s="17"/>
    </row>
    <row r="42" spans="1:14" ht="13.5" customHeight="1" x14ac:dyDescent="0.25">
      <c r="A42" s="9"/>
      <c r="B42" s="10"/>
      <c r="C42" s="10"/>
      <c r="D42" s="17"/>
      <c r="E42" s="17"/>
    </row>
    <row r="43" spans="1:14" ht="13.5" customHeight="1" x14ac:dyDescent="0.25">
      <c r="A43" s="9"/>
      <c r="B43" s="10"/>
      <c r="C43" s="10"/>
      <c r="D43" s="17"/>
      <c r="E43" s="17"/>
    </row>
    <row r="44" spans="1:14" ht="15.75" customHeight="1" x14ac:dyDescent="0.25">
      <c r="A44" s="11"/>
      <c r="B44" s="30"/>
    </row>
    <row r="45" spans="1:14" x14ac:dyDescent="0.25">
      <c r="A45" s="12"/>
      <c r="B45" s="12"/>
    </row>
    <row r="46" spans="1:14" x14ac:dyDescent="0.25">
      <c r="A46" s="89"/>
      <c r="B46" s="89"/>
    </row>
    <row r="47" spans="1:14" x14ac:dyDescent="0.25">
      <c r="A47" s="13"/>
      <c r="B47" s="13"/>
    </row>
  </sheetData>
  <protectedRanges>
    <protectedRange sqref="B18:B29 B31" name="Rango1"/>
    <protectedRange sqref="C18:C29" name="Rango1_1"/>
  </protectedRanges>
  <mergeCells count="37">
    <mergeCell ref="A38:D38"/>
    <mergeCell ref="B39:D39"/>
    <mergeCell ref="A40:E40"/>
    <mergeCell ref="B16:E16"/>
    <mergeCell ref="D29:E29"/>
    <mergeCell ref="D31:E31"/>
    <mergeCell ref="A33:A37"/>
    <mergeCell ref="B33:B37"/>
    <mergeCell ref="C33:E33"/>
    <mergeCell ref="C34:E34"/>
    <mergeCell ref="C35:E35"/>
    <mergeCell ref="C36:E36"/>
    <mergeCell ref="C37:E37"/>
    <mergeCell ref="D23:E23"/>
    <mergeCell ref="D24:E24"/>
    <mergeCell ref="D25:E25"/>
    <mergeCell ref="D26:E26"/>
    <mergeCell ref="D27:E27"/>
    <mergeCell ref="D28:E28"/>
    <mergeCell ref="D17:E17"/>
    <mergeCell ref="D18:E18"/>
    <mergeCell ref="D19:E19"/>
    <mergeCell ref="D20:E20"/>
    <mergeCell ref="D21:E21"/>
    <mergeCell ref="D22:E22"/>
    <mergeCell ref="B15:E15"/>
    <mergeCell ref="A1:A5"/>
    <mergeCell ref="B1:D5"/>
    <mergeCell ref="E1:E5"/>
    <mergeCell ref="A7:C7"/>
    <mergeCell ref="D7:E7"/>
    <mergeCell ref="B9:E9"/>
    <mergeCell ref="B10:E10"/>
    <mergeCell ref="A11:D11"/>
    <mergeCell ref="A12:D12"/>
    <mergeCell ref="B13:E13"/>
    <mergeCell ref="B14:E14"/>
  </mergeCells>
  <conditionalFormatting sqref="A38 A40:A43">
    <cfRule type="containsText" dxfId="13" priority="6" stopIfTrue="1" operator="containsText" text="NO CUMPLE">
      <formula>NOT(ISERROR(SEARCH("NO CUMPLE",A38)))</formula>
    </cfRule>
  </conditionalFormatting>
  <conditionalFormatting sqref="B18:B37">
    <cfRule type="beginsWith" dxfId="12" priority="3" operator="beginsWith" text="NO CUMPLE">
      <formula>LEFT(B18,LEN("NO CUMPLE"))="NO CUMPLE"</formula>
    </cfRule>
    <cfRule type="beginsWith" dxfId="11" priority="4" stopIfTrue="1" operator="beginsWith" text="CUMPLE">
      <formula>LEFT(B18,LEN("CUMPLE"))="CUMPLE"</formula>
    </cfRule>
  </conditionalFormatting>
  <conditionalFormatting sqref="E38">
    <cfRule type="beginsWith" dxfId="10" priority="1" operator="beginsWith" text="NO">
      <formula>LEFT(E38,LEN("NO"))="NO"</formula>
    </cfRule>
    <cfRule type="beginsWith" dxfId="9" priority="2" stopIfTrue="1" operator="beginsWith" text="HABILITADA">
      <formula>LEFT(E38,LEN("HABILITADA"))="HABILITADA"</formula>
    </cfRule>
  </conditionalFormatting>
  <conditionalFormatting sqref="E39 B41:E43">
    <cfRule type="containsText" dxfId="8" priority="5" stopIfTrue="1" operator="containsText" text="NO HABILITADO">
      <formula>NOT(ISERROR(SEARCH("NO HABILITADO",B39)))</formula>
    </cfRule>
  </conditionalFormatting>
  <dataValidations count="3">
    <dataValidation type="list" allowBlank="1" showInputMessage="1" showErrorMessage="1" sqref="E8" xr:uid="{D5B781C1-9B59-4DB1-859F-B0AC22F654F7}">
      <formula1>"PRELIMINAR, DEFINITIVO"</formula1>
    </dataValidation>
    <dataValidation type="list" allowBlank="1" showInputMessage="1" showErrorMessage="1" sqref="B18:B29 B31 B33:B34" xr:uid="{C680BBA9-6763-4CF0-B248-4F4DEC44CDAD}">
      <formula1>"CUMPLE, NO CUMPLE, NO APLICA"</formula1>
    </dataValidation>
    <dataValidation type="list" allowBlank="1" showInputMessage="1" showErrorMessage="1" sqref="WVJ983059:WVJ983070 WLN983059:WLN983070 WBR983059:WBR983070 VRV983059:VRV983070 VHZ983059:VHZ983070 UYD983059:UYD983070 UOH983059:UOH983070 UEL983059:UEL983070 TUP983059:TUP983070 TKT983059:TKT983070 TAX983059:TAX983070 SRB983059:SRB983070 SHF983059:SHF983070 RXJ983059:RXJ983070 RNN983059:RNN983070 RDR983059:RDR983070 QTV983059:QTV983070 QJZ983059:QJZ983070 QAD983059:QAD983070 PQH983059:PQH983070 PGL983059:PGL983070 OWP983059:OWP983070 OMT983059:OMT983070 OCX983059:OCX983070 NTB983059:NTB983070 NJF983059:NJF983070 MZJ983059:MZJ983070 MPN983059:MPN983070 MFR983059:MFR983070 LVV983059:LVV983070 LLZ983059:LLZ983070 LCD983059:LCD983070 KSH983059:KSH983070 KIL983059:KIL983070 JYP983059:JYP983070 JOT983059:JOT983070 JEX983059:JEX983070 IVB983059:IVB983070 ILF983059:ILF983070 IBJ983059:IBJ983070 HRN983059:HRN983070 HHR983059:HHR983070 GXV983059:GXV983070 GNZ983059:GNZ983070 GED983059:GED983070 FUH983059:FUH983070 FKL983059:FKL983070 FAP983059:FAP983070 EQT983059:EQT983070 EGX983059:EGX983070 DXB983059:DXB983070 DNF983059:DNF983070 DDJ983059:DDJ983070 CTN983059:CTN983070 CJR983059:CJR983070 BZV983059:BZV983070 BPZ983059:BPZ983070 BGD983059:BGD983070 AWH983059:AWH983070 AML983059:AML983070 ACP983059:ACP983070 ST983059:ST983070 IX983059:IX983070 B983059:B983070 WVJ917523:WVJ917534 WLN917523:WLN917534 WBR917523:WBR917534 VRV917523:VRV917534 VHZ917523:VHZ917534 UYD917523:UYD917534 UOH917523:UOH917534 UEL917523:UEL917534 TUP917523:TUP917534 TKT917523:TKT917534 TAX917523:TAX917534 SRB917523:SRB917534 SHF917523:SHF917534 RXJ917523:RXJ917534 RNN917523:RNN917534 RDR917523:RDR917534 QTV917523:QTV917534 QJZ917523:QJZ917534 QAD917523:QAD917534 PQH917523:PQH917534 PGL917523:PGL917534 OWP917523:OWP917534 OMT917523:OMT917534 OCX917523:OCX917534 NTB917523:NTB917534 NJF917523:NJF917534 MZJ917523:MZJ917534 MPN917523:MPN917534 MFR917523:MFR917534 LVV917523:LVV917534 LLZ917523:LLZ917534 LCD917523:LCD917534 KSH917523:KSH917534 KIL917523:KIL917534 JYP917523:JYP917534 JOT917523:JOT917534 JEX917523:JEX917534 IVB917523:IVB917534 ILF917523:ILF917534 IBJ917523:IBJ917534 HRN917523:HRN917534 HHR917523:HHR917534 GXV917523:GXV917534 GNZ917523:GNZ917534 GED917523:GED917534 FUH917523:FUH917534 FKL917523:FKL917534 FAP917523:FAP917534 EQT917523:EQT917534 EGX917523:EGX917534 DXB917523:DXB917534 DNF917523:DNF917534 DDJ917523:DDJ917534 CTN917523:CTN917534 CJR917523:CJR917534 BZV917523:BZV917534 BPZ917523:BPZ917534 BGD917523:BGD917534 AWH917523:AWH917534 AML917523:AML917534 ACP917523:ACP917534 ST917523:ST917534 IX917523:IX917534 B917523:B917534 WVJ851987:WVJ851998 WLN851987:WLN851998 WBR851987:WBR851998 VRV851987:VRV851998 VHZ851987:VHZ851998 UYD851987:UYD851998 UOH851987:UOH851998 UEL851987:UEL851998 TUP851987:TUP851998 TKT851987:TKT851998 TAX851987:TAX851998 SRB851987:SRB851998 SHF851987:SHF851998 RXJ851987:RXJ851998 RNN851987:RNN851998 RDR851987:RDR851998 QTV851987:QTV851998 QJZ851987:QJZ851998 QAD851987:QAD851998 PQH851987:PQH851998 PGL851987:PGL851998 OWP851987:OWP851998 OMT851987:OMT851998 OCX851987:OCX851998 NTB851987:NTB851998 NJF851987:NJF851998 MZJ851987:MZJ851998 MPN851987:MPN851998 MFR851987:MFR851998 LVV851987:LVV851998 LLZ851987:LLZ851998 LCD851987:LCD851998 KSH851987:KSH851998 KIL851987:KIL851998 JYP851987:JYP851998 JOT851987:JOT851998 JEX851987:JEX851998 IVB851987:IVB851998 ILF851987:ILF851998 IBJ851987:IBJ851998 HRN851987:HRN851998 HHR851987:HHR851998 GXV851987:GXV851998 GNZ851987:GNZ851998 GED851987:GED851998 FUH851987:FUH851998 FKL851987:FKL851998 FAP851987:FAP851998 EQT851987:EQT851998 EGX851987:EGX851998 DXB851987:DXB851998 DNF851987:DNF851998 DDJ851987:DDJ851998 CTN851987:CTN851998 CJR851987:CJR851998 BZV851987:BZV851998 BPZ851987:BPZ851998 BGD851987:BGD851998 AWH851987:AWH851998 AML851987:AML851998 ACP851987:ACP851998 ST851987:ST851998 IX851987:IX851998 B851987:B851998 WVJ786451:WVJ786462 WLN786451:WLN786462 WBR786451:WBR786462 VRV786451:VRV786462 VHZ786451:VHZ786462 UYD786451:UYD786462 UOH786451:UOH786462 UEL786451:UEL786462 TUP786451:TUP786462 TKT786451:TKT786462 TAX786451:TAX786462 SRB786451:SRB786462 SHF786451:SHF786462 RXJ786451:RXJ786462 RNN786451:RNN786462 RDR786451:RDR786462 QTV786451:QTV786462 QJZ786451:QJZ786462 QAD786451:QAD786462 PQH786451:PQH786462 PGL786451:PGL786462 OWP786451:OWP786462 OMT786451:OMT786462 OCX786451:OCX786462 NTB786451:NTB786462 NJF786451:NJF786462 MZJ786451:MZJ786462 MPN786451:MPN786462 MFR786451:MFR786462 LVV786451:LVV786462 LLZ786451:LLZ786462 LCD786451:LCD786462 KSH786451:KSH786462 KIL786451:KIL786462 JYP786451:JYP786462 JOT786451:JOT786462 JEX786451:JEX786462 IVB786451:IVB786462 ILF786451:ILF786462 IBJ786451:IBJ786462 HRN786451:HRN786462 HHR786451:HHR786462 GXV786451:GXV786462 GNZ786451:GNZ786462 GED786451:GED786462 FUH786451:FUH786462 FKL786451:FKL786462 FAP786451:FAP786462 EQT786451:EQT786462 EGX786451:EGX786462 DXB786451:DXB786462 DNF786451:DNF786462 DDJ786451:DDJ786462 CTN786451:CTN786462 CJR786451:CJR786462 BZV786451:BZV786462 BPZ786451:BPZ786462 BGD786451:BGD786462 AWH786451:AWH786462 AML786451:AML786462 ACP786451:ACP786462 ST786451:ST786462 IX786451:IX786462 B786451:B786462 WVJ720915:WVJ720926 WLN720915:WLN720926 WBR720915:WBR720926 VRV720915:VRV720926 VHZ720915:VHZ720926 UYD720915:UYD720926 UOH720915:UOH720926 UEL720915:UEL720926 TUP720915:TUP720926 TKT720915:TKT720926 TAX720915:TAX720926 SRB720915:SRB720926 SHF720915:SHF720926 RXJ720915:RXJ720926 RNN720915:RNN720926 RDR720915:RDR720926 QTV720915:QTV720926 QJZ720915:QJZ720926 QAD720915:QAD720926 PQH720915:PQH720926 PGL720915:PGL720926 OWP720915:OWP720926 OMT720915:OMT720926 OCX720915:OCX720926 NTB720915:NTB720926 NJF720915:NJF720926 MZJ720915:MZJ720926 MPN720915:MPN720926 MFR720915:MFR720926 LVV720915:LVV720926 LLZ720915:LLZ720926 LCD720915:LCD720926 KSH720915:KSH720926 KIL720915:KIL720926 JYP720915:JYP720926 JOT720915:JOT720926 JEX720915:JEX720926 IVB720915:IVB720926 ILF720915:ILF720926 IBJ720915:IBJ720926 HRN720915:HRN720926 HHR720915:HHR720926 GXV720915:GXV720926 GNZ720915:GNZ720926 GED720915:GED720926 FUH720915:FUH720926 FKL720915:FKL720926 FAP720915:FAP720926 EQT720915:EQT720926 EGX720915:EGX720926 DXB720915:DXB720926 DNF720915:DNF720926 DDJ720915:DDJ720926 CTN720915:CTN720926 CJR720915:CJR720926 BZV720915:BZV720926 BPZ720915:BPZ720926 BGD720915:BGD720926 AWH720915:AWH720926 AML720915:AML720926 ACP720915:ACP720926 ST720915:ST720926 IX720915:IX720926 B720915:B720926 WVJ655379:WVJ655390 WLN655379:WLN655390 WBR655379:WBR655390 VRV655379:VRV655390 VHZ655379:VHZ655390 UYD655379:UYD655390 UOH655379:UOH655390 UEL655379:UEL655390 TUP655379:TUP655390 TKT655379:TKT655390 TAX655379:TAX655390 SRB655379:SRB655390 SHF655379:SHF655390 RXJ655379:RXJ655390 RNN655379:RNN655390 RDR655379:RDR655390 QTV655379:QTV655390 QJZ655379:QJZ655390 QAD655379:QAD655390 PQH655379:PQH655390 PGL655379:PGL655390 OWP655379:OWP655390 OMT655379:OMT655390 OCX655379:OCX655390 NTB655379:NTB655390 NJF655379:NJF655390 MZJ655379:MZJ655390 MPN655379:MPN655390 MFR655379:MFR655390 LVV655379:LVV655390 LLZ655379:LLZ655390 LCD655379:LCD655390 KSH655379:KSH655390 KIL655379:KIL655390 JYP655379:JYP655390 JOT655379:JOT655390 JEX655379:JEX655390 IVB655379:IVB655390 ILF655379:ILF655390 IBJ655379:IBJ655390 HRN655379:HRN655390 HHR655379:HHR655390 GXV655379:GXV655390 GNZ655379:GNZ655390 GED655379:GED655390 FUH655379:FUH655390 FKL655379:FKL655390 FAP655379:FAP655390 EQT655379:EQT655390 EGX655379:EGX655390 DXB655379:DXB655390 DNF655379:DNF655390 DDJ655379:DDJ655390 CTN655379:CTN655390 CJR655379:CJR655390 BZV655379:BZV655390 BPZ655379:BPZ655390 BGD655379:BGD655390 AWH655379:AWH655390 AML655379:AML655390 ACP655379:ACP655390 ST655379:ST655390 IX655379:IX655390 B655379:B655390 WVJ589843:WVJ589854 WLN589843:WLN589854 WBR589843:WBR589854 VRV589843:VRV589854 VHZ589843:VHZ589854 UYD589843:UYD589854 UOH589843:UOH589854 UEL589843:UEL589854 TUP589843:TUP589854 TKT589843:TKT589854 TAX589843:TAX589854 SRB589843:SRB589854 SHF589843:SHF589854 RXJ589843:RXJ589854 RNN589843:RNN589854 RDR589843:RDR589854 QTV589843:QTV589854 QJZ589843:QJZ589854 QAD589843:QAD589854 PQH589843:PQH589854 PGL589843:PGL589854 OWP589843:OWP589854 OMT589843:OMT589854 OCX589843:OCX589854 NTB589843:NTB589854 NJF589843:NJF589854 MZJ589843:MZJ589854 MPN589843:MPN589854 MFR589843:MFR589854 LVV589843:LVV589854 LLZ589843:LLZ589854 LCD589843:LCD589854 KSH589843:KSH589854 KIL589843:KIL589854 JYP589843:JYP589854 JOT589843:JOT589854 JEX589843:JEX589854 IVB589843:IVB589854 ILF589843:ILF589854 IBJ589843:IBJ589854 HRN589843:HRN589854 HHR589843:HHR589854 GXV589843:GXV589854 GNZ589843:GNZ589854 GED589843:GED589854 FUH589843:FUH589854 FKL589843:FKL589854 FAP589843:FAP589854 EQT589843:EQT589854 EGX589843:EGX589854 DXB589843:DXB589854 DNF589843:DNF589854 DDJ589843:DDJ589854 CTN589843:CTN589854 CJR589843:CJR589854 BZV589843:BZV589854 BPZ589843:BPZ589854 BGD589843:BGD589854 AWH589843:AWH589854 AML589843:AML589854 ACP589843:ACP589854 ST589843:ST589854 IX589843:IX589854 B589843:B589854 WVJ524307:WVJ524318 WLN524307:WLN524318 WBR524307:WBR524318 VRV524307:VRV524318 VHZ524307:VHZ524318 UYD524307:UYD524318 UOH524307:UOH524318 UEL524307:UEL524318 TUP524307:TUP524318 TKT524307:TKT524318 TAX524307:TAX524318 SRB524307:SRB524318 SHF524307:SHF524318 RXJ524307:RXJ524318 RNN524307:RNN524318 RDR524307:RDR524318 QTV524307:QTV524318 QJZ524307:QJZ524318 QAD524307:QAD524318 PQH524307:PQH524318 PGL524307:PGL524318 OWP524307:OWP524318 OMT524307:OMT524318 OCX524307:OCX524318 NTB524307:NTB524318 NJF524307:NJF524318 MZJ524307:MZJ524318 MPN524307:MPN524318 MFR524307:MFR524318 LVV524307:LVV524318 LLZ524307:LLZ524318 LCD524307:LCD524318 KSH524307:KSH524318 KIL524307:KIL524318 JYP524307:JYP524318 JOT524307:JOT524318 JEX524307:JEX524318 IVB524307:IVB524318 ILF524307:ILF524318 IBJ524307:IBJ524318 HRN524307:HRN524318 HHR524307:HHR524318 GXV524307:GXV524318 GNZ524307:GNZ524318 GED524307:GED524318 FUH524307:FUH524318 FKL524307:FKL524318 FAP524307:FAP524318 EQT524307:EQT524318 EGX524307:EGX524318 DXB524307:DXB524318 DNF524307:DNF524318 DDJ524307:DDJ524318 CTN524307:CTN524318 CJR524307:CJR524318 BZV524307:BZV524318 BPZ524307:BPZ524318 BGD524307:BGD524318 AWH524307:AWH524318 AML524307:AML524318 ACP524307:ACP524318 ST524307:ST524318 IX524307:IX524318 B524307:B524318 WVJ458771:WVJ458782 WLN458771:WLN458782 WBR458771:WBR458782 VRV458771:VRV458782 VHZ458771:VHZ458782 UYD458771:UYD458782 UOH458771:UOH458782 UEL458771:UEL458782 TUP458771:TUP458782 TKT458771:TKT458782 TAX458771:TAX458782 SRB458771:SRB458782 SHF458771:SHF458782 RXJ458771:RXJ458782 RNN458771:RNN458782 RDR458771:RDR458782 QTV458771:QTV458782 QJZ458771:QJZ458782 QAD458771:QAD458782 PQH458771:PQH458782 PGL458771:PGL458782 OWP458771:OWP458782 OMT458771:OMT458782 OCX458771:OCX458782 NTB458771:NTB458782 NJF458771:NJF458782 MZJ458771:MZJ458782 MPN458771:MPN458782 MFR458771:MFR458782 LVV458771:LVV458782 LLZ458771:LLZ458782 LCD458771:LCD458782 KSH458771:KSH458782 KIL458771:KIL458782 JYP458771:JYP458782 JOT458771:JOT458782 JEX458771:JEX458782 IVB458771:IVB458782 ILF458771:ILF458782 IBJ458771:IBJ458782 HRN458771:HRN458782 HHR458771:HHR458782 GXV458771:GXV458782 GNZ458771:GNZ458782 GED458771:GED458782 FUH458771:FUH458782 FKL458771:FKL458782 FAP458771:FAP458782 EQT458771:EQT458782 EGX458771:EGX458782 DXB458771:DXB458782 DNF458771:DNF458782 DDJ458771:DDJ458782 CTN458771:CTN458782 CJR458771:CJR458782 BZV458771:BZV458782 BPZ458771:BPZ458782 BGD458771:BGD458782 AWH458771:AWH458782 AML458771:AML458782 ACP458771:ACP458782 ST458771:ST458782 IX458771:IX458782 B458771:B458782 WVJ393235:WVJ393246 WLN393235:WLN393246 WBR393235:WBR393246 VRV393235:VRV393246 VHZ393235:VHZ393246 UYD393235:UYD393246 UOH393235:UOH393246 UEL393235:UEL393246 TUP393235:TUP393246 TKT393235:TKT393246 TAX393235:TAX393246 SRB393235:SRB393246 SHF393235:SHF393246 RXJ393235:RXJ393246 RNN393235:RNN393246 RDR393235:RDR393246 QTV393235:QTV393246 QJZ393235:QJZ393246 QAD393235:QAD393246 PQH393235:PQH393246 PGL393235:PGL393246 OWP393235:OWP393246 OMT393235:OMT393246 OCX393235:OCX393246 NTB393235:NTB393246 NJF393235:NJF393246 MZJ393235:MZJ393246 MPN393235:MPN393246 MFR393235:MFR393246 LVV393235:LVV393246 LLZ393235:LLZ393246 LCD393235:LCD393246 KSH393235:KSH393246 KIL393235:KIL393246 JYP393235:JYP393246 JOT393235:JOT393246 JEX393235:JEX393246 IVB393235:IVB393246 ILF393235:ILF393246 IBJ393235:IBJ393246 HRN393235:HRN393246 HHR393235:HHR393246 GXV393235:GXV393246 GNZ393235:GNZ393246 GED393235:GED393246 FUH393235:FUH393246 FKL393235:FKL393246 FAP393235:FAP393246 EQT393235:EQT393246 EGX393235:EGX393246 DXB393235:DXB393246 DNF393235:DNF393246 DDJ393235:DDJ393246 CTN393235:CTN393246 CJR393235:CJR393246 BZV393235:BZV393246 BPZ393235:BPZ393246 BGD393235:BGD393246 AWH393235:AWH393246 AML393235:AML393246 ACP393235:ACP393246 ST393235:ST393246 IX393235:IX393246 B393235:B393246 WVJ327699:WVJ327710 WLN327699:WLN327710 WBR327699:WBR327710 VRV327699:VRV327710 VHZ327699:VHZ327710 UYD327699:UYD327710 UOH327699:UOH327710 UEL327699:UEL327710 TUP327699:TUP327710 TKT327699:TKT327710 TAX327699:TAX327710 SRB327699:SRB327710 SHF327699:SHF327710 RXJ327699:RXJ327710 RNN327699:RNN327710 RDR327699:RDR327710 QTV327699:QTV327710 QJZ327699:QJZ327710 QAD327699:QAD327710 PQH327699:PQH327710 PGL327699:PGL327710 OWP327699:OWP327710 OMT327699:OMT327710 OCX327699:OCX327710 NTB327699:NTB327710 NJF327699:NJF327710 MZJ327699:MZJ327710 MPN327699:MPN327710 MFR327699:MFR327710 LVV327699:LVV327710 LLZ327699:LLZ327710 LCD327699:LCD327710 KSH327699:KSH327710 KIL327699:KIL327710 JYP327699:JYP327710 JOT327699:JOT327710 JEX327699:JEX327710 IVB327699:IVB327710 ILF327699:ILF327710 IBJ327699:IBJ327710 HRN327699:HRN327710 HHR327699:HHR327710 GXV327699:GXV327710 GNZ327699:GNZ327710 GED327699:GED327710 FUH327699:FUH327710 FKL327699:FKL327710 FAP327699:FAP327710 EQT327699:EQT327710 EGX327699:EGX327710 DXB327699:DXB327710 DNF327699:DNF327710 DDJ327699:DDJ327710 CTN327699:CTN327710 CJR327699:CJR327710 BZV327699:BZV327710 BPZ327699:BPZ327710 BGD327699:BGD327710 AWH327699:AWH327710 AML327699:AML327710 ACP327699:ACP327710 ST327699:ST327710 IX327699:IX327710 B327699:B327710 WVJ262163:WVJ262174 WLN262163:WLN262174 WBR262163:WBR262174 VRV262163:VRV262174 VHZ262163:VHZ262174 UYD262163:UYD262174 UOH262163:UOH262174 UEL262163:UEL262174 TUP262163:TUP262174 TKT262163:TKT262174 TAX262163:TAX262174 SRB262163:SRB262174 SHF262163:SHF262174 RXJ262163:RXJ262174 RNN262163:RNN262174 RDR262163:RDR262174 QTV262163:QTV262174 QJZ262163:QJZ262174 QAD262163:QAD262174 PQH262163:PQH262174 PGL262163:PGL262174 OWP262163:OWP262174 OMT262163:OMT262174 OCX262163:OCX262174 NTB262163:NTB262174 NJF262163:NJF262174 MZJ262163:MZJ262174 MPN262163:MPN262174 MFR262163:MFR262174 LVV262163:LVV262174 LLZ262163:LLZ262174 LCD262163:LCD262174 KSH262163:KSH262174 KIL262163:KIL262174 JYP262163:JYP262174 JOT262163:JOT262174 JEX262163:JEX262174 IVB262163:IVB262174 ILF262163:ILF262174 IBJ262163:IBJ262174 HRN262163:HRN262174 HHR262163:HHR262174 GXV262163:GXV262174 GNZ262163:GNZ262174 GED262163:GED262174 FUH262163:FUH262174 FKL262163:FKL262174 FAP262163:FAP262174 EQT262163:EQT262174 EGX262163:EGX262174 DXB262163:DXB262174 DNF262163:DNF262174 DDJ262163:DDJ262174 CTN262163:CTN262174 CJR262163:CJR262174 BZV262163:BZV262174 BPZ262163:BPZ262174 BGD262163:BGD262174 AWH262163:AWH262174 AML262163:AML262174 ACP262163:ACP262174 ST262163:ST262174 IX262163:IX262174 B262163:B262174 WVJ196627:WVJ196638 WLN196627:WLN196638 WBR196627:WBR196638 VRV196627:VRV196638 VHZ196627:VHZ196638 UYD196627:UYD196638 UOH196627:UOH196638 UEL196627:UEL196638 TUP196627:TUP196638 TKT196627:TKT196638 TAX196627:TAX196638 SRB196627:SRB196638 SHF196627:SHF196638 RXJ196627:RXJ196638 RNN196627:RNN196638 RDR196627:RDR196638 QTV196627:QTV196638 QJZ196627:QJZ196638 QAD196627:QAD196638 PQH196627:PQH196638 PGL196627:PGL196638 OWP196627:OWP196638 OMT196627:OMT196638 OCX196627:OCX196638 NTB196627:NTB196638 NJF196627:NJF196638 MZJ196627:MZJ196638 MPN196627:MPN196638 MFR196627:MFR196638 LVV196627:LVV196638 LLZ196627:LLZ196638 LCD196627:LCD196638 KSH196627:KSH196638 KIL196627:KIL196638 JYP196627:JYP196638 JOT196627:JOT196638 JEX196627:JEX196638 IVB196627:IVB196638 ILF196627:ILF196638 IBJ196627:IBJ196638 HRN196627:HRN196638 HHR196627:HHR196638 GXV196627:GXV196638 GNZ196627:GNZ196638 GED196627:GED196638 FUH196627:FUH196638 FKL196627:FKL196638 FAP196627:FAP196638 EQT196627:EQT196638 EGX196627:EGX196638 DXB196627:DXB196638 DNF196627:DNF196638 DDJ196627:DDJ196638 CTN196627:CTN196638 CJR196627:CJR196638 BZV196627:BZV196638 BPZ196627:BPZ196638 BGD196627:BGD196638 AWH196627:AWH196638 AML196627:AML196638 ACP196627:ACP196638 ST196627:ST196638 IX196627:IX196638 B196627:B196638 WVJ131091:WVJ131102 WLN131091:WLN131102 WBR131091:WBR131102 VRV131091:VRV131102 VHZ131091:VHZ131102 UYD131091:UYD131102 UOH131091:UOH131102 UEL131091:UEL131102 TUP131091:TUP131102 TKT131091:TKT131102 TAX131091:TAX131102 SRB131091:SRB131102 SHF131091:SHF131102 RXJ131091:RXJ131102 RNN131091:RNN131102 RDR131091:RDR131102 QTV131091:QTV131102 QJZ131091:QJZ131102 QAD131091:QAD131102 PQH131091:PQH131102 PGL131091:PGL131102 OWP131091:OWP131102 OMT131091:OMT131102 OCX131091:OCX131102 NTB131091:NTB131102 NJF131091:NJF131102 MZJ131091:MZJ131102 MPN131091:MPN131102 MFR131091:MFR131102 LVV131091:LVV131102 LLZ131091:LLZ131102 LCD131091:LCD131102 KSH131091:KSH131102 KIL131091:KIL131102 JYP131091:JYP131102 JOT131091:JOT131102 JEX131091:JEX131102 IVB131091:IVB131102 ILF131091:ILF131102 IBJ131091:IBJ131102 HRN131091:HRN131102 HHR131091:HHR131102 GXV131091:GXV131102 GNZ131091:GNZ131102 GED131091:GED131102 FUH131091:FUH131102 FKL131091:FKL131102 FAP131091:FAP131102 EQT131091:EQT131102 EGX131091:EGX131102 DXB131091:DXB131102 DNF131091:DNF131102 DDJ131091:DDJ131102 CTN131091:CTN131102 CJR131091:CJR131102 BZV131091:BZV131102 BPZ131091:BPZ131102 BGD131091:BGD131102 AWH131091:AWH131102 AML131091:AML131102 ACP131091:ACP131102 ST131091:ST131102 IX131091:IX131102 B131091:B131102 WVJ65555:WVJ65566 WLN65555:WLN65566 WBR65555:WBR65566 VRV65555:VRV65566 VHZ65555:VHZ65566 UYD65555:UYD65566 UOH65555:UOH65566 UEL65555:UEL65566 TUP65555:TUP65566 TKT65555:TKT65566 TAX65555:TAX65566 SRB65555:SRB65566 SHF65555:SHF65566 RXJ65555:RXJ65566 RNN65555:RNN65566 RDR65555:RDR65566 QTV65555:QTV65566 QJZ65555:QJZ65566 QAD65555:QAD65566 PQH65555:PQH65566 PGL65555:PGL65566 OWP65555:OWP65566 OMT65555:OMT65566 OCX65555:OCX65566 NTB65555:NTB65566 NJF65555:NJF65566 MZJ65555:MZJ65566 MPN65555:MPN65566 MFR65555:MFR65566 LVV65555:LVV65566 LLZ65555:LLZ65566 LCD65555:LCD65566 KSH65555:KSH65566 KIL65555:KIL65566 JYP65555:JYP65566 JOT65555:JOT65566 JEX65555:JEX65566 IVB65555:IVB65566 ILF65555:ILF65566 IBJ65555:IBJ65566 HRN65555:HRN65566 HHR65555:HHR65566 GXV65555:GXV65566 GNZ65555:GNZ65566 GED65555:GED65566 FUH65555:FUH65566 FKL65555:FKL65566 FAP65555:FAP65566 EQT65555:EQT65566 EGX65555:EGX65566 DXB65555:DXB65566 DNF65555:DNF65566 DDJ65555:DDJ65566 CTN65555:CTN65566 CJR65555:CJR65566 BZV65555:BZV65566 BPZ65555:BPZ65566 BGD65555:BGD65566 AWH65555:AWH65566 AML65555:AML65566 ACP65555:ACP65566 ST65555:ST65566 IX65555:IX65566 B65555:B65566 WVJ18:WVJ29 WLN18:WLN29 WBR18:WBR29 VRV18:VRV29 VHZ18:VHZ29 UYD18:UYD29 UOH18:UOH29 UEL18:UEL29 TUP18:TUP29 TKT18:TKT29 TAX18:TAX29 SRB18:SRB29 SHF18:SHF29 RXJ18:RXJ29 RNN18:RNN29 RDR18:RDR29 QTV18:QTV29 QJZ18:QJZ29 QAD18:QAD29 PQH18:PQH29 PGL18:PGL29 OWP18:OWP29 OMT18:OMT29 OCX18:OCX29 NTB18:NTB29 NJF18:NJF29 MZJ18:MZJ29 MPN18:MPN29 MFR18:MFR29 LVV18:LVV29 LLZ18:LLZ29 LCD18:LCD29 KSH18:KSH29 KIL18:KIL29 JYP18:JYP29 JOT18:JOT29 JEX18:JEX29 IVB18:IVB29 ILF18:ILF29 IBJ18:IBJ29 HRN18:HRN29 HHR18:HHR29 GXV18:GXV29 GNZ18:GNZ29 GED18:GED29 FUH18:FUH29 FKL18:FKL29 FAP18:FAP29 EQT18:EQT29 EGX18:EGX29 DXB18:DXB29 DNF18:DNF29 DDJ18:DDJ29 CTN18:CTN29 CJR18:CJR29 BZV18:BZV29 BPZ18:BPZ29 BGD18:BGD29 AWH18:AWH29 AML18:AML29 ACP18:ACP29 ST18:ST29 IX18:IX29" xr:uid="{E70956D3-2614-45F8-B4CE-B867C2A85438}">
      <formula1>$G$21:$G$21</formula1>
    </dataValidation>
  </dataValidations>
  <printOptions horizontalCentered="1"/>
  <pageMargins left="0.70866141732283472" right="0.70866141732283472" top="0.74803149606299213" bottom="0.74803149606299213" header="0.31496062992125984" footer="0.31496062992125984"/>
  <pageSetup scale="55" fitToHeight="0" orientation="portrait" r:id="rId1"/>
  <headerFooter>
    <oddHeader>&amp;Rpágina  &amp;P de &amp;N</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BCA5A42-3BA7-4EA1-AAD4-3035354B47A5}">
          <x14:formula1>
            <xm:f>Hoja1!$F$1:$F$30</xm:f>
          </x14:formula1>
          <xm:sqref>C34:E37</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4961D-CE37-4231-8835-4B4F64BFD03F}">
  <sheetPr codeName="Hoja8"/>
  <dimension ref="A1:Q52"/>
  <sheetViews>
    <sheetView view="pageBreakPreview" topLeftCell="A16" zoomScaleNormal="100" zoomScaleSheetLayoutView="100" workbookViewId="0">
      <selection activeCell="A44" sqref="A44:B44"/>
    </sheetView>
  </sheetViews>
  <sheetFormatPr baseColWidth="10" defaultColWidth="11.44140625" defaultRowHeight="13.2" x14ac:dyDescent="0.25"/>
  <cols>
    <col min="1" max="1" width="20.6640625" customWidth="1"/>
    <col min="2" max="2" width="30.33203125" customWidth="1"/>
    <col min="3" max="3" width="23.33203125" customWidth="1"/>
    <col min="4" max="4" width="23.109375" style="18" customWidth="1"/>
    <col min="5" max="5" width="22.6640625" style="18" customWidth="1"/>
    <col min="6" max="6" width="23.109375" style="54" customWidth="1"/>
    <col min="7" max="7" width="11.44140625" customWidth="1"/>
    <col min="8" max="8" width="15.109375" customWidth="1"/>
    <col min="9" max="14" width="11.44140625" customWidth="1"/>
    <col min="15" max="15" width="4.44140625" customWidth="1"/>
    <col min="16" max="16" width="11.44140625" customWidth="1"/>
    <col min="17" max="17" width="18.6640625" customWidth="1"/>
    <col min="18" max="26" width="11.44140625" customWidth="1"/>
    <col min="27" max="255" width="9.109375" customWidth="1"/>
    <col min="256" max="256" width="58.109375" customWidth="1"/>
    <col min="257" max="257" width="20.33203125" customWidth="1"/>
    <col min="258" max="258" width="15.109375" customWidth="1"/>
    <col min="259" max="259" width="13.44140625" customWidth="1"/>
    <col min="260" max="260" width="39" customWidth="1"/>
    <col min="261" max="271" width="0" hidden="1" customWidth="1"/>
    <col min="273" max="273" width="18.6640625" customWidth="1"/>
    <col min="283" max="511" width="9.109375" customWidth="1"/>
    <col min="512" max="512" width="58.109375" customWidth="1"/>
    <col min="513" max="513" width="20.33203125" customWidth="1"/>
    <col min="514" max="514" width="15.109375" customWidth="1"/>
    <col min="515" max="515" width="13.44140625" customWidth="1"/>
    <col min="516" max="516" width="39" customWidth="1"/>
    <col min="517" max="527" width="0" hidden="1" customWidth="1"/>
    <col min="529" max="529" width="18.6640625" customWidth="1"/>
    <col min="539" max="767" width="9.109375" customWidth="1"/>
    <col min="768" max="768" width="58.109375" customWidth="1"/>
    <col min="769" max="769" width="20.33203125" customWidth="1"/>
    <col min="770" max="770" width="15.109375" customWidth="1"/>
    <col min="771" max="771" width="13.44140625" customWidth="1"/>
    <col min="772" max="772" width="39" customWidth="1"/>
    <col min="773" max="783" width="0" hidden="1" customWidth="1"/>
    <col min="785" max="785" width="18.6640625" customWidth="1"/>
    <col min="795" max="1023" width="9.109375" customWidth="1"/>
    <col min="1024" max="1024" width="58.109375" customWidth="1"/>
    <col min="1025" max="1025" width="20.33203125" customWidth="1"/>
    <col min="1026" max="1026" width="15.109375" customWidth="1"/>
    <col min="1027" max="1027" width="13.44140625" customWidth="1"/>
    <col min="1028" max="1028" width="39" customWidth="1"/>
    <col min="1029" max="1039" width="0" hidden="1" customWidth="1"/>
    <col min="1041" max="1041" width="18.6640625" customWidth="1"/>
    <col min="1051" max="1279" width="9.109375" customWidth="1"/>
    <col min="1280" max="1280" width="58.109375" customWidth="1"/>
    <col min="1281" max="1281" width="20.33203125" customWidth="1"/>
    <col min="1282" max="1282" width="15.109375" customWidth="1"/>
    <col min="1283" max="1283" width="13.44140625" customWidth="1"/>
    <col min="1284" max="1284" width="39" customWidth="1"/>
    <col min="1285" max="1295" width="0" hidden="1" customWidth="1"/>
    <col min="1297" max="1297" width="18.6640625" customWidth="1"/>
    <col min="1307" max="1535" width="9.109375" customWidth="1"/>
    <col min="1536" max="1536" width="58.109375" customWidth="1"/>
    <col min="1537" max="1537" width="20.33203125" customWidth="1"/>
    <col min="1538" max="1538" width="15.109375" customWidth="1"/>
    <col min="1539" max="1539" width="13.44140625" customWidth="1"/>
    <col min="1540" max="1540" width="39" customWidth="1"/>
    <col min="1541" max="1551" width="0" hidden="1" customWidth="1"/>
    <col min="1553" max="1553" width="18.6640625" customWidth="1"/>
    <col min="1563" max="1791" width="9.109375" customWidth="1"/>
    <col min="1792" max="1792" width="58.109375" customWidth="1"/>
    <col min="1793" max="1793" width="20.33203125" customWidth="1"/>
    <col min="1794" max="1794" width="15.109375" customWidth="1"/>
    <col min="1795" max="1795" width="13.44140625" customWidth="1"/>
    <col min="1796" max="1796" width="39" customWidth="1"/>
    <col min="1797" max="1807" width="0" hidden="1" customWidth="1"/>
    <col min="1809" max="1809" width="18.6640625" customWidth="1"/>
    <col min="1819" max="2047" width="9.109375" customWidth="1"/>
    <col min="2048" max="2048" width="58.109375" customWidth="1"/>
    <col min="2049" max="2049" width="20.33203125" customWidth="1"/>
    <col min="2050" max="2050" width="15.109375" customWidth="1"/>
    <col min="2051" max="2051" width="13.44140625" customWidth="1"/>
    <col min="2052" max="2052" width="39" customWidth="1"/>
    <col min="2053" max="2063" width="0" hidden="1" customWidth="1"/>
    <col min="2065" max="2065" width="18.6640625" customWidth="1"/>
    <col min="2075" max="2303" width="9.109375" customWidth="1"/>
    <col min="2304" max="2304" width="58.109375" customWidth="1"/>
    <col min="2305" max="2305" width="20.33203125" customWidth="1"/>
    <col min="2306" max="2306" width="15.109375" customWidth="1"/>
    <col min="2307" max="2307" width="13.44140625" customWidth="1"/>
    <col min="2308" max="2308" width="39" customWidth="1"/>
    <col min="2309" max="2319" width="0" hidden="1" customWidth="1"/>
    <col min="2321" max="2321" width="18.6640625" customWidth="1"/>
    <col min="2331" max="2559" width="9.109375" customWidth="1"/>
    <col min="2560" max="2560" width="58.109375" customWidth="1"/>
    <col min="2561" max="2561" width="20.33203125" customWidth="1"/>
    <col min="2562" max="2562" width="15.109375" customWidth="1"/>
    <col min="2563" max="2563" width="13.44140625" customWidth="1"/>
    <col min="2564" max="2564" width="39" customWidth="1"/>
    <col min="2565" max="2575" width="0" hidden="1" customWidth="1"/>
    <col min="2577" max="2577" width="18.6640625" customWidth="1"/>
    <col min="2587" max="2815" width="9.109375" customWidth="1"/>
    <col min="2816" max="2816" width="58.109375" customWidth="1"/>
    <col min="2817" max="2817" width="20.33203125" customWidth="1"/>
    <col min="2818" max="2818" width="15.109375" customWidth="1"/>
    <col min="2819" max="2819" width="13.44140625" customWidth="1"/>
    <col min="2820" max="2820" width="39" customWidth="1"/>
    <col min="2821" max="2831" width="0" hidden="1" customWidth="1"/>
    <col min="2833" max="2833" width="18.6640625" customWidth="1"/>
    <col min="2843" max="3071" width="9.109375" customWidth="1"/>
    <col min="3072" max="3072" width="58.109375" customWidth="1"/>
    <col min="3073" max="3073" width="20.33203125" customWidth="1"/>
    <col min="3074" max="3074" width="15.109375" customWidth="1"/>
    <col min="3075" max="3075" width="13.44140625" customWidth="1"/>
    <col min="3076" max="3076" width="39" customWidth="1"/>
    <col min="3077" max="3087" width="0" hidden="1" customWidth="1"/>
    <col min="3089" max="3089" width="18.6640625" customWidth="1"/>
    <col min="3099" max="3327" width="9.109375" customWidth="1"/>
    <col min="3328" max="3328" width="58.109375" customWidth="1"/>
    <col min="3329" max="3329" width="20.33203125" customWidth="1"/>
    <col min="3330" max="3330" width="15.109375" customWidth="1"/>
    <col min="3331" max="3331" width="13.44140625" customWidth="1"/>
    <col min="3332" max="3332" width="39" customWidth="1"/>
    <col min="3333" max="3343" width="0" hidden="1" customWidth="1"/>
    <col min="3345" max="3345" width="18.6640625" customWidth="1"/>
    <col min="3355" max="3583" width="9.109375" customWidth="1"/>
    <col min="3584" max="3584" width="58.109375" customWidth="1"/>
    <col min="3585" max="3585" width="20.33203125" customWidth="1"/>
    <col min="3586" max="3586" width="15.109375" customWidth="1"/>
    <col min="3587" max="3587" width="13.44140625" customWidth="1"/>
    <col min="3588" max="3588" width="39" customWidth="1"/>
    <col min="3589" max="3599" width="0" hidden="1" customWidth="1"/>
    <col min="3601" max="3601" width="18.6640625" customWidth="1"/>
    <col min="3611" max="3839" width="9.109375" customWidth="1"/>
    <col min="3840" max="3840" width="58.109375" customWidth="1"/>
    <col min="3841" max="3841" width="20.33203125" customWidth="1"/>
    <col min="3842" max="3842" width="15.109375" customWidth="1"/>
    <col min="3843" max="3843" width="13.44140625" customWidth="1"/>
    <col min="3844" max="3844" width="39" customWidth="1"/>
    <col min="3845" max="3855" width="0" hidden="1" customWidth="1"/>
    <col min="3857" max="3857" width="18.6640625" customWidth="1"/>
    <col min="3867" max="4095" width="9.109375" customWidth="1"/>
    <col min="4096" max="4096" width="58.109375" customWidth="1"/>
    <col min="4097" max="4097" width="20.33203125" customWidth="1"/>
    <col min="4098" max="4098" width="15.109375" customWidth="1"/>
    <col min="4099" max="4099" width="13.44140625" customWidth="1"/>
    <col min="4100" max="4100" width="39" customWidth="1"/>
    <col min="4101" max="4111" width="0" hidden="1" customWidth="1"/>
    <col min="4113" max="4113" width="18.6640625" customWidth="1"/>
    <col min="4123" max="4351" width="9.109375" customWidth="1"/>
    <col min="4352" max="4352" width="58.109375" customWidth="1"/>
    <col min="4353" max="4353" width="20.33203125" customWidth="1"/>
    <col min="4354" max="4354" width="15.109375" customWidth="1"/>
    <col min="4355" max="4355" width="13.44140625" customWidth="1"/>
    <col min="4356" max="4356" width="39" customWidth="1"/>
    <col min="4357" max="4367" width="0" hidden="1" customWidth="1"/>
    <col min="4369" max="4369" width="18.6640625" customWidth="1"/>
    <col min="4379" max="4607" width="9.109375" customWidth="1"/>
    <col min="4608" max="4608" width="58.109375" customWidth="1"/>
    <col min="4609" max="4609" width="20.33203125" customWidth="1"/>
    <col min="4610" max="4610" width="15.109375" customWidth="1"/>
    <col min="4611" max="4611" width="13.44140625" customWidth="1"/>
    <col min="4612" max="4612" width="39" customWidth="1"/>
    <col min="4613" max="4623" width="0" hidden="1" customWidth="1"/>
    <col min="4625" max="4625" width="18.6640625" customWidth="1"/>
    <col min="4635" max="4863" width="9.109375" customWidth="1"/>
    <col min="4864" max="4864" width="58.109375" customWidth="1"/>
    <col min="4865" max="4865" width="20.33203125" customWidth="1"/>
    <col min="4866" max="4866" width="15.109375" customWidth="1"/>
    <col min="4867" max="4867" width="13.44140625" customWidth="1"/>
    <col min="4868" max="4868" width="39" customWidth="1"/>
    <col min="4869" max="4879" width="0" hidden="1" customWidth="1"/>
    <col min="4881" max="4881" width="18.6640625" customWidth="1"/>
    <col min="4891" max="5119" width="9.109375" customWidth="1"/>
    <col min="5120" max="5120" width="58.109375" customWidth="1"/>
    <col min="5121" max="5121" width="20.33203125" customWidth="1"/>
    <col min="5122" max="5122" width="15.109375" customWidth="1"/>
    <col min="5123" max="5123" width="13.44140625" customWidth="1"/>
    <col min="5124" max="5124" width="39" customWidth="1"/>
    <col min="5125" max="5135" width="0" hidden="1" customWidth="1"/>
    <col min="5137" max="5137" width="18.6640625" customWidth="1"/>
    <col min="5147" max="5375" width="9.109375" customWidth="1"/>
    <col min="5376" max="5376" width="58.109375" customWidth="1"/>
    <col min="5377" max="5377" width="20.33203125" customWidth="1"/>
    <col min="5378" max="5378" width="15.109375" customWidth="1"/>
    <col min="5379" max="5379" width="13.44140625" customWidth="1"/>
    <col min="5380" max="5380" width="39" customWidth="1"/>
    <col min="5381" max="5391" width="0" hidden="1" customWidth="1"/>
    <col min="5393" max="5393" width="18.6640625" customWidth="1"/>
    <col min="5403" max="5631" width="9.109375" customWidth="1"/>
    <col min="5632" max="5632" width="58.109375" customWidth="1"/>
    <col min="5633" max="5633" width="20.33203125" customWidth="1"/>
    <col min="5634" max="5634" width="15.109375" customWidth="1"/>
    <col min="5635" max="5635" width="13.44140625" customWidth="1"/>
    <col min="5636" max="5636" width="39" customWidth="1"/>
    <col min="5637" max="5647" width="0" hidden="1" customWidth="1"/>
    <col min="5649" max="5649" width="18.6640625" customWidth="1"/>
    <col min="5659" max="5887" width="9.109375" customWidth="1"/>
    <col min="5888" max="5888" width="58.109375" customWidth="1"/>
    <col min="5889" max="5889" width="20.33203125" customWidth="1"/>
    <col min="5890" max="5890" width="15.109375" customWidth="1"/>
    <col min="5891" max="5891" width="13.44140625" customWidth="1"/>
    <col min="5892" max="5892" width="39" customWidth="1"/>
    <col min="5893" max="5903" width="0" hidden="1" customWidth="1"/>
    <col min="5905" max="5905" width="18.6640625" customWidth="1"/>
    <col min="5915" max="6143" width="9.109375" customWidth="1"/>
    <col min="6144" max="6144" width="58.109375" customWidth="1"/>
    <col min="6145" max="6145" width="20.33203125" customWidth="1"/>
    <col min="6146" max="6146" width="15.109375" customWidth="1"/>
    <col min="6147" max="6147" width="13.44140625" customWidth="1"/>
    <col min="6148" max="6148" width="39" customWidth="1"/>
    <col min="6149" max="6159" width="0" hidden="1" customWidth="1"/>
    <col min="6161" max="6161" width="18.6640625" customWidth="1"/>
    <col min="6171" max="6399" width="9.109375" customWidth="1"/>
    <col min="6400" max="6400" width="58.109375" customWidth="1"/>
    <col min="6401" max="6401" width="20.33203125" customWidth="1"/>
    <col min="6402" max="6402" width="15.109375" customWidth="1"/>
    <col min="6403" max="6403" width="13.44140625" customWidth="1"/>
    <col min="6404" max="6404" width="39" customWidth="1"/>
    <col min="6405" max="6415" width="0" hidden="1" customWidth="1"/>
    <col min="6417" max="6417" width="18.6640625" customWidth="1"/>
    <col min="6427" max="6655" width="9.109375" customWidth="1"/>
    <col min="6656" max="6656" width="58.109375" customWidth="1"/>
    <col min="6657" max="6657" width="20.33203125" customWidth="1"/>
    <col min="6658" max="6658" width="15.109375" customWidth="1"/>
    <col min="6659" max="6659" width="13.44140625" customWidth="1"/>
    <col min="6660" max="6660" width="39" customWidth="1"/>
    <col min="6661" max="6671" width="0" hidden="1" customWidth="1"/>
    <col min="6673" max="6673" width="18.6640625" customWidth="1"/>
    <col min="6683" max="6911" width="9.109375" customWidth="1"/>
    <col min="6912" max="6912" width="58.109375" customWidth="1"/>
    <col min="6913" max="6913" width="20.33203125" customWidth="1"/>
    <col min="6914" max="6914" width="15.109375" customWidth="1"/>
    <col min="6915" max="6915" width="13.44140625" customWidth="1"/>
    <col min="6916" max="6916" width="39" customWidth="1"/>
    <col min="6917" max="6927" width="0" hidden="1" customWidth="1"/>
    <col min="6929" max="6929" width="18.6640625" customWidth="1"/>
    <col min="6939" max="7167" width="9.109375" customWidth="1"/>
    <col min="7168" max="7168" width="58.109375" customWidth="1"/>
    <col min="7169" max="7169" width="20.33203125" customWidth="1"/>
    <col min="7170" max="7170" width="15.109375" customWidth="1"/>
    <col min="7171" max="7171" width="13.44140625" customWidth="1"/>
    <col min="7172" max="7172" width="39" customWidth="1"/>
    <col min="7173" max="7183" width="0" hidden="1" customWidth="1"/>
    <col min="7185" max="7185" width="18.6640625" customWidth="1"/>
    <col min="7195" max="7423" width="9.109375" customWidth="1"/>
    <col min="7424" max="7424" width="58.109375" customWidth="1"/>
    <col min="7425" max="7425" width="20.33203125" customWidth="1"/>
    <col min="7426" max="7426" width="15.109375" customWidth="1"/>
    <col min="7427" max="7427" width="13.44140625" customWidth="1"/>
    <col min="7428" max="7428" width="39" customWidth="1"/>
    <col min="7429" max="7439" width="0" hidden="1" customWidth="1"/>
    <col min="7441" max="7441" width="18.6640625" customWidth="1"/>
    <col min="7451" max="7679" width="9.109375" customWidth="1"/>
    <col min="7680" max="7680" width="58.109375" customWidth="1"/>
    <col min="7681" max="7681" width="20.33203125" customWidth="1"/>
    <col min="7682" max="7682" width="15.109375" customWidth="1"/>
    <col min="7683" max="7683" width="13.44140625" customWidth="1"/>
    <col min="7684" max="7684" width="39" customWidth="1"/>
    <col min="7685" max="7695" width="0" hidden="1" customWidth="1"/>
    <col min="7697" max="7697" width="18.6640625" customWidth="1"/>
    <col min="7707" max="7935" width="9.109375" customWidth="1"/>
    <col min="7936" max="7936" width="58.109375" customWidth="1"/>
    <col min="7937" max="7937" width="20.33203125" customWidth="1"/>
    <col min="7938" max="7938" width="15.109375" customWidth="1"/>
    <col min="7939" max="7939" width="13.44140625" customWidth="1"/>
    <col min="7940" max="7940" width="39" customWidth="1"/>
    <col min="7941" max="7951" width="0" hidden="1" customWidth="1"/>
    <col min="7953" max="7953" width="18.6640625" customWidth="1"/>
    <col min="7963" max="8191" width="9.109375" customWidth="1"/>
    <col min="8192" max="8192" width="58.109375" customWidth="1"/>
    <col min="8193" max="8193" width="20.33203125" customWidth="1"/>
    <col min="8194" max="8194" width="15.109375" customWidth="1"/>
    <col min="8195" max="8195" width="13.44140625" customWidth="1"/>
    <col min="8196" max="8196" width="39" customWidth="1"/>
    <col min="8197" max="8207" width="0" hidden="1" customWidth="1"/>
    <col min="8209" max="8209" width="18.6640625" customWidth="1"/>
    <col min="8219" max="8447" width="9.109375" customWidth="1"/>
    <col min="8448" max="8448" width="58.109375" customWidth="1"/>
    <col min="8449" max="8449" width="20.33203125" customWidth="1"/>
    <col min="8450" max="8450" width="15.109375" customWidth="1"/>
    <col min="8451" max="8451" width="13.44140625" customWidth="1"/>
    <col min="8452" max="8452" width="39" customWidth="1"/>
    <col min="8453" max="8463" width="0" hidden="1" customWidth="1"/>
    <col min="8465" max="8465" width="18.6640625" customWidth="1"/>
    <col min="8475" max="8703" width="9.109375" customWidth="1"/>
    <col min="8704" max="8704" width="58.109375" customWidth="1"/>
    <col min="8705" max="8705" width="20.33203125" customWidth="1"/>
    <col min="8706" max="8706" width="15.109375" customWidth="1"/>
    <col min="8707" max="8707" width="13.44140625" customWidth="1"/>
    <col min="8708" max="8708" width="39" customWidth="1"/>
    <col min="8709" max="8719" width="0" hidden="1" customWidth="1"/>
    <col min="8721" max="8721" width="18.6640625" customWidth="1"/>
    <col min="8731" max="8959" width="9.109375" customWidth="1"/>
    <col min="8960" max="8960" width="58.109375" customWidth="1"/>
    <col min="8961" max="8961" width="20.33203125" customWidth="1"/>
    <col min="8962" max="8962" width="15.109375" customWidth="1"/>
    <col min="8963" max="8963" width="13.44140625" customWidth="1"/>
    <col min="8964" max="8964" width="39" customWidth="1"/>
    <col min="8965" max="8975" width="0" hidden="1" customWidth="1"/>
    <col min="8977" max="8977" width="18.6640625" customWidth="1"/>
    <col min="8987" max="9215" width="9.109375" customWidth="1"/>
    <col min="9216" max="9216" width="58.109375" customWidth="1"/>
    <col min="9217" max="9217" width="20.33203125" customWidth="1"/>
    <col min="9218" max="9218" width="15.109375" customWidth="1"/>
    <col min="9219" max="9219" width="13.44140625" customWidth="1"/>
    <col min="9220" max="9220" width="39" customWidth="1"/>
    <col min="9221" max="9231" width="0" hidden="1" customWidth="1"/>
    <col min="9233" max="9233" width="18.6640625" customWidth="1"/>
    <col min="9243" max="9471" width="9.109375" customWidth="1"/>
    <col min="9472" max="9472" width="58.109375" customWidth="1"/>
    <col min="9473" max="9473" width="20.33203125" customWidth="1"/>
    <col min="9474" max="9474" width="15.109375" customWidth="1"/>
    <col min="9475" max="9475" width="13.44140625" customWidth="1"/>
    <col min="9476" max="9476" width="39" customWidth="1"/>
    <col min="9477" max="9487" width="0" hidden="1" customWidth="1"/>
    <col min="9489" max="9489" width="18.6640625" customWidth="1"/>
    <col min="9499" max="9727" width="9.109375" customWidth="1"/>
    <col min="9728" max="9728" width="58.109375" customWidth="1"/>
    <col min="9729" max="9729" width="20.33203125" customWidth="1"/>
    <col min="9730" max="9730" width="15.109375" customWidth="1"/>
    <col min="9731" max="9731" width="13.44140625" customWidth="1"/>
    <col min="9732" max="9732" width="39" customWidth="1"/>
    <col min="9733" max="9743" width="0" hidden="1" customWidth="1"/>
    <col min="9745" max="9745" width="18.6640625" customWidth="1"/>
    <col min="9755" max="9983" width="9.109375" customWidth="1"/>
    <col min="9984" max="9984" width="58.109375" customWidth="1"/>
    <col min="9985" max="9985" width="20.33203125" customWidth="1"/>
    <col min="9986" max="9986" width="15.109375" customWidth="1"/>
    <col min="9987" max="9987" width="13.44140625" customWidth="1"/>
    <col min="9988" max="9988" width="39" customWidth="1"/>
    <col min="9989" max="9999" width="0" hidden="1" customWidth="1"/>
    <col min="10001" max="10001" width="18.6640625" customWidth="1"/>
    <col min="10011" max="10239" width="9.109375" customWidth="1"/>
    <col min="10240" max="10240" width="58.109375" customWidth="1"/>
    <col min="10241" max="10241" width="20.33203125" customWidth="1"/>
    <col min="10242" max="10242" width="15.109375" customWidth="1"/>
    <col min="10243" max="10243" width="13.44140625" customWidth="1"/>
    <col min="10244" max="10244" width="39" customWidth="1"/>
    <col min="10245" max="10255" width="0" hidden="1" customWidth="1"/>
    <col min="10257" max="10257" width="18.6640625" customWidth="1"/>
    <col min="10267" max="10495" width="9.109375" customWidth="1"/>
    <col min="10496" max="10496" width="58.109375" customWidth="1"/>
    <col min="10497" max="10497" width="20.33203125" customWidth="1"/>
    <col min="10498" max="10498" width="15.109375" customWidth="1"/>
    <col min="10499" max="10499" width="13.44140625" customWidth="1"/>
    <col min="10500" max="10500" width="39" customWidth="1"/>
    <col min="10501" max="10511" width="0" hidden="1" customWidth="1"/>
    <col min="10513" max="10513" width="18.6640625" customWidth="1"/>
    <col min="10523" max="10751" width="9.109375" customWidth="1"/>
    <col min="10752" max="10752" width="58.109375" customWidth="1"/>
    <col min="10753" max="10753" width="20.33203125" customWidth="1"/>
    <col min="10754" max="10754" width="15.109375" customWidth="1"/>
    <col min="10755" max="10755" width="13.44140625" customWidth="1"/>
    <col min="10756" max="10756" width="39" customWidth="1"/>
    <col min="10757" max="10767" width="0" hidden="1" customWidth="1"/>
    <col min="10769" max="10769" width="18.6640625" customWidth="1"/>
    <col min="10779" max="11007" width="9.109375" customWidth="1"/>
    <col min="11008" max="11008" width="58.109375" customWidth="1"/>
    <col min="11009" max="11009" width="20.33203125" customWidth="1"/>
    <col min="11010" max="11010" width="15.109375" customWidth="1"/>
    <col min="11011" max="11011" width="13.44140625" customWidth="1"/>
    <col min="11012" max="11012" width="39" customWidth="1"/>
    <col min="11013" max="11023" width="0" hidden="1" customWidth="1"/>
    <col min="11025" max="11025" width="18.6640625" customWidth="1"/>
    <col min="11035" max="11263" width="9.109375" customWidth="1"/>
    <col min="11264" max="11264" width="58.109375" customWidth="1"/>
    <col min="11265" max="11265" width="20.33203125" customWidth="1"/>
    <col min="11266" max="11266" width="15.109375" customWidth="1"/>
    <col min="11267" max="11267" width="13.44140625" customWidth="1"/>
    <col min="11268" max="11268" width="39" customWidth="1"/>
    <col min="11269" max="11279" width="0" hidden="1" customWidth="1"/>
    <col min="11281" max="11281" width="18.6640625" customWidth="1"/>
    <col min="11291" max="11519" width="9.109375" customWidth="1"/>
    <col min="11520" max="11520" width="58.109375" customWidth="1"/>
    <col min="11521" max="11521" width="20.33203125" customWidth="1"/>
    <col min="11522" max="11522" width="15.109375" customWidth="1"/>
    <col min="11523" max="11523" width="13.44140625" customWidth="1"/>
    <col min="11524" max="11524" width="39" customWidth="1"/>
    <col min="11525" max="11535" width="0" hidden="1" customWidth="1"/>
    <col min="11537" max="11537" width="18.6640625" customWidth="1"/>
    <col min="11547" max="11775" width="9.109375" customWidth="1"/>
    <col min="11776" max="11776" width="58.109375" customWidth="1"/>
    <col min="11777" max="11777" width="20.33203125" customWidth="1"/>
    <col min="11778" max="11778" width="15.109375" customWidth="1"/>
    <col min="11779" max="11779" width="13.44140625" customWidth="1"/>
    <col min="11780" max="11780" width="39" customWidth="1"/>
    <col min="11781" max="11791" width="0" hidden="1" customWidth="1"/>
    <col min="11793" max="11793" width="18.6640625" customWidth="1"/>
    <col min="11803" max="12031" width="9.109375" customWidth="1"/>
    <col min="12032" max="12032" width="58.109375" customWidth="1"/>
    <col min="12033" max="12033" width="20.33203125" customWidth="1"/>
    <col min="12034" max="12034" width="15.109375" customWidth="1"/>
    <col min="12035" max="12035" width="13.44140625" customWidth="1"/>
    <col min="12036" max="12036" width="39" customWidth="1"/>
    <col min="12037" max="12047" width="0" hidden="1" customWidth="1"/>
    <col min="12049" max="12049" width="18.6640625" customWidth="1"/>
    <col min="12059" max="12287" width="9.109375" customWidth="1"/>
    <col min="12288" max="12288" width="58.109375" customWidth="1"/>
    <col min="12289" max="12289" width="20.33203125" customWidth="1"/>
    <col min="12290" max="12290" width="15.109375" customWidth="1"/>
    <col min="12291" max="12291" width="13.44140625" customWidth="1"/>
    <col min="12292" max="12292" width="39" customWidth="1"/>
    <col min="12293" max="12303" width="0" hidden="1" customWidth="1"/>
    <col min="12305" max="12305" width="18.6640625" customWidth="1"/>
    <col min="12315" max="12543" width="9.109375" customWidth="1"/>
    <col min="12544" max="12544" width="58.109375" customWidth="1"/>
    <col min="12545" max="12545" width="20.33203125" customWidth="1"/>
    <col min="12546" max="12546" width="15.109375" customWidth="1"/>
    <col min="12547" max="12547" width="13.44140625" customWidth="1"/>
    <col min="12548" max="12548" width="39" customWidth="1"/>
    <col min="12549" max="12559" width="0" hidden="1" customWidth="1"/>
    <col min="12561" max="12561" width="18.6640625" customWidth="1"/>
    <col min="12571" max="12799" width="9.109375" customWidth="1"/>
    <col min="12800" max="12800" width="58.109375" customWidth="1"/>
    <col min="12801" max="12801" width="20.33203125" customWidth="1"/>
    <col min="12802" max="12802" width="15.109375" customWidth="1"/>
    <col min="12803" max="12803" width="13.44140625" customWidth="1"/>
    <col min="12804" max="12804" width="39" customWidth="1"/>
    <col min="12805" max="12815" width="0" hidden="1" customWidth="1"/>
    <col min="12817" max="12817" width="18.6640625" customWidth="1"/>
    <col min="12827" max="13055" width="9.109375" customWidth="1"/>
    <col min="13056" max="13056" width="58.109375" customWidth="1"/>
    <col min="13057" max="13057" width="20.33203125" customWidth="1"/>
    <col min="13058" max="13058" width="15.109375" customWidth="1"/>
    <col min="13059" max="13059" width="13.44140625" customWidth="1"/>
    <col min="13060" max="13060" width="39" customWidth="1"/>
    <col min="13061" max="13071" width="0" hidden="1" customWidth="1"/>
    <col min="13073" max="13073" width="18.6640625" customWidth="1"/>
    <col min="13083" max="13311" width="9.109375" customWidth="1"/>
    <col min="13312" max="13312" width="58.109375" customWidth="1"/>
    <col min="13313" max="13313" width="20.33203125" customWidth="1"/>
    <col min="13314" max="13314" width="15.109375" customWidth="1"/>
    <col min="13315" max="13315" width="13.44140625" customWidth="1"/>
    <col min="13316" max="13316" width="39" customWidth="1"/>
    <col min="13317" max="13327" width="0" hidden="1" customWidth="1"/>
    <col min="13329" max="13329" width="18.6640625" customWidth="1"/>
    <col min="13339" max="13567" width="9.109375" customWidth="1"/>
    <col min="13568" max="13568" width="58.109375" customWidth="1"/>
    <col min="13569" max="13569" width="20.33203125" customWidth="1"/>
    <col min="13570" max="13570" width="15.109375" customWidth="1"/>
    <col min="13571" max="13571" width="13.44140625" customWidth="1"/>
    <col min="13572" max="13572" width="39" customWidth="1"/>
    <col min="13573" max="13583" width="0" hidden="1" customWidth="1"/>
    <col min="13585" max="13585" width="18.6640625" customWidth="1"/>
    <col min="13595" max="13823" width="9.109375" customWidth="1"/>
    <col min="13824" max="13824" width="58.109375" customWidth="1"/>
    <col min="13825" max="13825" width="20.33203125" customWidth="1"/>
    <col min="13826" max="13826" width="15.109375" customWidth="1"/>
    <col min="13827" max="13827" width="13.44140625" customWidth="1"/>
    <col min="13828" max="13828" width="39" customWidth="1"/>
    <col min="13829" max="13839" width="0" hidden="1" customWidth="1"/>
    <col min="13841" max="13841" width="18.6640625" customWidth="1"/>
    <col min="13851" max="14079" width="9.109375" customWidth="1"/>
    <col min="14080" max="14080" width="58.109375" customWidth="1"/>
    <col min="14081" max="14081" width="20.33203125" customWidth="1"/>
    <col min="14082" max="14082" width="15.109375" customWidth="1"/>
    <col min="14083" max="14083" width="13.44140625" customWidth="1"/>
    <col min="14084" max="14084" width="39" customWidth="1"/>
    <col min="14085" max="14095" width="0" hidden="1" customWidth="1"/>
    <col min="14097" max="14097" width="18.6640625" customWidth="1"/>
    <col min="14107" max="14335" width="9.109375" customWidth="1"/>
    <col min="14336" max="14336" width="58.109375" customWidth="1"/>
    <col min="14337" max="14337" width="20.33203125" customWidth="1"/>
    <col min="14338" max="14338" width="15.109375" customWidth="1"/>
    <col min="14339" max="14339" width="13.44140625" customWidth="1"/>
    <col min="14340" max="14340" width="39" customWidth="1"/>
    <col min="14341" max="14351" width="0" hidden="1" customWidth="1"/>
    <col min="14353" max="14353" width="18.6640625" customWidth="1"/>
    <col min="14363" max="14591" width="9.109375" customWidth="1"/>
    <col min="14592" max="14592" width="58.109375" customWidth="1"/>
    <col min="14593" max="14593" width="20.33203125" customWidth="1"/>
    <col min="14594" max="14594" width="15.109375" customWidth="1"/>
    <col min="14595" max="14595" width="13.44140625" customWidth="1"/>
    <col min="14596" max="14596" width="39" customWidth="1"/>
    <col min="14597" max="14607" width="0" hidden="1" customWidth="1"/>
    <col min="14609" max="14609" width="18.6640625" customWidth="1"/>
    <col min="14619" max="14847" width="9.109375" customWidth="1"/>
    <col min="14848" max="14848" width="58.109375" customWidth="1"/>
    <col min="14849" max="14849" width="20.33203125" customWidth="1"/>
    <col min="14850" max="14850" width="15.109375" customWidth="1"/>
    <col min="14851" max="14851" width="13.44140625" customWidth="1"/>
    <col min="14852" max="14852" width="39" customWidth="1"/>
    <col min="14853" max="14863" width="0" hidden="1" customWidth="1"/>
    <col min="14865" max="14865" width="18.6640625" customWidth="1"/>
    <col min="14875" max="15103" width="9.109375" customWidth="1"/>
    <col min="15104" max="15104" width="58.109375" customWidth="1"/>
    <col min="15105" max="15105" width="20.33203125" customWidth="1"/>
    <col min="15106" max="15106" width="15.109375" customWidth="1"/>
    <col min="15107" max="15107" width="13.44140625" customWidth="1"/>
    <col min="15108" max="15108" width="39" customWidth="1"/>
    <col min="15109" max="15119" width="0" hidden="1" customWidth="1"/>
    <col min="15121" max="15121" width="18.6640625" customWidth="1"/>
    <col min="15131" max="15359" width="9.109375" customWidth="1"/>
    <col min="15360" max="15360" width="58.109375" customWidth="1"/>
    <col min="15361" max="15361" width="20.33203125" customWidth="1"/>
    <col min="15362" max="15362" width="15.109375" customWidth="1"/>
    <col min="15363" max="15363" width="13.44140625" customWidth="1"/>
    <col min="15364" max="15364" width="39" customWidth="1"/>
    <col min="15365" max="15375" width="0" hidden="1" customWidth="1"/>
    <col min="15377" max="15377" width="18.6640625" customWidth="1"/>
    <col min="15387" max="15615" width="9.109375" customWidth="1"/>
    <col min="15616" max="15616" width="58.109375" customWidth="1"/>
    <col min="15617" max="15617" width="20.33203125" customWidth="1"/>
    <col min="15618" max="15618" width="15.109375" customWidth="1"/>
    <col min="15619" max="15619" width="13.44140625" customWidth="1"/>
    <col min="15620" max="15620" width="39" customWidth="1"/>
    <col min="15621" max="15631" width="0" hidden="1" customWidth="1"/>
    <col min="15633" max="15633" width="18.6640625" customWidth="1"/>
    <col min="15643" max="15871" width="9.109375" customWidth="1"/>
    <col min="15872" max="15872" width="58.109375" customWidth="1"/>
    <col min="15873" max="15873" width="20.33203125" customWidth="1"/>
    <col min="15874" max="15874" width="15.109375" customWidth="1"/>
    <col min="15875" max="15875" width="13.44140625" customWidth="1"/>
    <col min="15876" max="15876" width="39" customWidth="1"/>
    <col min="15877" max="15887" width="0" hidden="1" customWidth="1"/>
    <col min="15889" max="15889" width="18.6640625" customWidth="1"/>
    <col min="15899" max="16127" width="9.109375" customWidth="1"/>
    <col min="16128" max="16128" width="58.109375" customWidth="1"/>
    <col min="16129" max="16129" width="20.33203125" customWidth="1"/>
    <col min="16130" max="16130" width="15.109375" customWidth="1"/>
    <col min="16131" max="16131" width="13.44140625" customWidth="1"/>
    <col min="16132" max="16132" width="39" customWidth="1"/>
    <col min="16133" max="16143" width="0" hidden="1" customWidth="1"/>
    <col min="16145" max="16145" width="18.6640625" customWidth="1"/>
    <col min="16155" max="16384" width="9.109375" customWidth="1"/>
  </cols>
  <sheetData>
    <row r="1" spans="1:17" x14ac:dyDescent="0.25">
      <c r="A1" s="427"/>
      <c r="B1" s="428" t="s">
        <v>0</v>
      </c>
      <c r="C1" s="428"/>
      <c r="D1" s="689"/>
      <c r="E1" s="690"/>
      <c r="F1" s="529" t="s">
        <v>1</v>
      </c>
    </row>
    <row r="2" spans="1:17" x14ac:dyDescent="0.25">
      <c r="A2" s="427"/>
      <c r="B2" s="428"/>
      <c r="C2" s="428"/>
      <c r="D2" s="689"/>
      <c r="E2" s="690"/>
      <c r="F2" s="529"/>
    </row>
    <row r="3" spans="1:17" ht="5.25" customHeight="1" x14ac:dyDescent="0.25">
      <c r="A3" s="427"/>
      <c r="B3" s="428"/>
      <c r="C3" s="428"/>
      <c r="D3" s="689"/>
      <c r="E3" s="690"/>
      <c r="F3" s="529"/>
    </row>
    <row r="4" spans="1:17" ht="12.75" customHeight="1" x14ac:dyDescent="0.25">
      <c r="A4" s="427"/>
      <c r="B4" s="428"/>
      <c r="C4" s="428"/>
      <c r="D4" s="689"/>
      <c r="E4" s="690"/>
      <c r="F4" s="529"/>
    </row>
    <row r="5" spans="1:17" ht="27" customHeight="1" x14ac:dyDescent="0.25">
      <c r="A5" s="427"/>
      <c r="B5" s="428"/>
      <c r="C5" s="428"/>
      <c r="D5" s="689"/>
      <c r="E5" s="690"/>
      <c r="F5" s="529"/>
    </row>
    <row r="6" spans="1:17" ht="7.5" customHeight="1" thickBot="1" x14ac:dyDescent="0.3">
      <c r="C6" s="1"/>
      <c r="D6" s="14"/>
      <c r="E6" s="14"/>
    </row>
    <row r="7" spans="1:17" ht="22.5" customHeight="1" thickTop="1" thickBot="1" x14ac:dyDescent="0.3">
      <c r="A7" s="429" t="s">
        <v>2</v>
      </c>
      <c r="B7" s="430"/>
      <c r="C7" s="430"/>
      <c r="D7" s="691" t="str">
        <f>'[2]Acta de cierre y listado'!D7</f>
        <v>001-2024</v>
      </c>
      <c r="E7" s="691"/>
      <c r="F7" s="691"/>
    </row>
    <row r="8" spans="1:17" ht="22.5" customHeight="1" thickTop="1" thickBot="1" x14ac:dyDescent="0.3">
      <c r="A8" s="691" t="s">
        <v>554</v>
      </c>
      <c r="B8" s="691"/>
      <c r="C8" s="691"/>
      <c r="D8" s="691"/>
      <c r="E8" s="691" t="s">
        <v>555</v>
      </c>
      <c r="F8" s="691"/>
    </row>
    <row r="9" spans="1:17" ht="39" customHeight="1" thickTop="1" thickBot="1" x14ac:dyDescent="0.3">
      <c r="A9" s="19" t="s">
        <v>6</v>
      </c>
      <c r="B9" s="441" t="s">
        <v>556</v>
      </c>
      <c r="C9" s="441"/>
      <c r="D9" s="441"/>
      <c r="E9" s="441"/>
      <c r="F9" s="441"/>
    </row>
    <row r="10" spans="1:17" ht="42" customHeight="1" thickTop="1" thickBot="1" x14ac:dyDescent="0.3">
      <c r="A10" s="51" t="s">
        <v>8</v>
      </c>
      <c r="B10" s="441" t="s">
        <v>9</v>
      </c>
      <c r="C10" s="441"/>
      <c r="D10" s="441"/>
      <c r="E10" s="441"/>
      <c r="F10" s="441"/>
    </row>
    <row r="11" spans="1:17" ht="22.5" customHeight="1" thickTop="1" x14ac:dyDescent="0.25">
      <c r="A11" s="678" t="s">
        <v>10</v>
      </c>
      <c r="B11" s="679"/>
      <c r="C11" s="679"/>
      <c r="D11" s="680"/>
      <c r="E11" s="685">
        <v>304678080</v>
      </c>
      <c r="F11" s="686"/>
      <c r="Q11" s="3"/>
    </row>
    <row r="12" spans="1:17" ht="20.25" customHeight="1" thickBot="1" x14ac:dyDescent="0.3">
      <c r="A12" s="681" t="s">
        <v>11</v>
      </c>
      <c r="B12" s="682"/>
      <c r="C12" s="682"/>
      <c r="D12" s="683"/>
      <c r="E12" s="687" t="s">
        <v>12</v>
      </c>
      <c r="F12" s="688"/>
    </row>
    <row r="13" spans="1:17" ht="20.25" customHeight="1" thickTop="1" thickBot="1" x14ac:dyDescent="0.3">
      <c r="A13" s="536" t="s">
        <v>557</v>
      </c>
      <c r="B13" s="537"/>
      <c r="C13" s="537"/>
      <c r="D13" s="537"/>
      <c r="E13" s="537"/>
      <c r="F13" s="538"/>
    </row>
    <row r="14" spans="1:17" ht="20.25" customHeight="1" thickTop="1" thickBot="1" x14ac:dyDescent="0.3">
      <c r="A14" s="539"/>
      <c r="B14" s="684"/>
      <c r="C14" s="684"/>
      <c r="D14" s="684"/>
      <c r="E14" s="47"/>
    </row>
    <row r="15" spans="1:17" ht="37.5" customHeight="1" thickTop="1" thickBot="1" x14ac:dyDescent="0.3">
      <c r="A15" s="50" t="s">
        <v>311</v>
      </c>
      <c r="B15" s="52" t="s">
        <v>278</v>
      </c>
      <c r="C15" s="60" t="s">
        <v>558</v>
      </c>
      <c r="D15" s="52" t="s">
        <v>559</v>
      </c>
      <c r="E15" s="52" t="s">
        <v>560</v>
      </c>
      <c r="F15" s="60" t="s">
        <v>561</v>
      </c>
    </row>
    <row r="16" spans="1:17" ht="41.1" customHeight="1" thickTop="1" thickBot="1" x14ac:dyDescent="0.3">
      <c r="A16" s="48">
        <v>1</v>
      </c>
      <c r="B16" s="53" t="s">
        <v>108</v>
      </c>
      <c r="C16" s="55" t="str">
        <f>'1'!$E$42</f>
        <v>HABILITADA</v>
      </c>
      <c r="D16" s="86" t="s">
        <v>562</v>
      </c>
      <c r="E16" s="78" t="s">
        <v>562</v>
      </c>
      <c r="F16" s="78" t="str">
        <f>IFERROR(IF(MATCH("NO HABILITADA",C16:E16,0)&gt;0,"NO HABILITADA"),"HABILITADA")</f>
        <v>HABILITADA</v>
      </c>
    </row>
    <row r="17" spans="1:6" ht="31.5" customHeight="1" thickTop="1" thickBot="1" x14ac:dyDescent="0.3">
      <c r="A17" s="49">
        <v>2</v>
      </c>
      <c r="B17" s="53" t="e">
        <f>#REF!</f>
        <v>#REF!</v>
      </c>
      <c r="C17" s="55" t="e">
        <f>#REF!</f>
        <v>#REF!</v>
      </c>
      <c r="D17" s="85" t="s">
        <v>563</v>
      </c>
      <c r="E17" s="78" t="s">
        <v>562</v>
      </c>
      <c r="F17" s="55" t="str">
        <f>IFERROR(IF(MATCH("NO HABILITADA",C17:E17,0)&gt;0,"NO HABILITADA"),"HABILITADA")</f>
        <v>NO HABILITADA</v>
      </c>
    </row>
    <row r="18" spans="1:6" ht="40.5" customHeight="1" thickTop="1" thickBot="1" x14ac:dyDescent="0.6">
      <c r="A18" s="49"/>
      <c r="B18" s="53"/>
      <c r="C18" s="55"/>
      <c r="D18" s="56"/>
      <c r="E18" s="55"/>
      <c r="F18" s="59"/>
    </row>
    <row r="19" spans="1:6" ht="30" customHeight="1" thickTop="1" thickBot="1" x14ac:dyDescent="0.6">
      <c r="A19" s="49"/>
      <c r="B19" s="53"/>
      <c r="C19" s="58"/>
      <c r="D19" s="56"/>
      <c r="E19" s="55"/>
      <c r="F19" s="59"/>
    </row>
    <row r="20" spans="1:6" ht="20.25" hidden="1" customHeight="1" thickTop="1" thickBot="1" x14ac:dyDescent="0.6">
      <c r="A20" s="49">
        <v>5</v>
      </c>
      <c r="B20" s="53"/>
      <c r="C20" s="58"/>
      <c r="D20" s="56"/>
      <c r="E20" s="57"/>
      <c r="F20" s="59" t="str">
        <f t="shared" ref="F20:F42" si="0">IFERROR(IF(MATCH("NO HABILITADA",C20:E20,0)&gt;0,"NO HABILITADA"),"HABILITADA")</f>
        <v>HABILITADA</v>
      </c>
    </row>
    <row r="21" spans="1:6" ht="20.25" hidden="1" customHeight="1" thickTop="1" thickBot="1" x14ac:dyDescent="0.6">
      <c r="A21" s="49">
        <v>6</v>
      </c>
      <c r="B21" s="53"/>
      <c r="C21" s="58">
        <f>'4'!E40</f>
        <v>0</v>
      </c>
      <c r="D21" s="56"/>
      <c r="E21" s="57"/>
      <c r="F21" s="59" t="str">
        <f t="shared" si="0"/>
        <v>HABILITADA</v>
      </c>
    </row>
    <row r="22" spans="1:6" ht="20.25" hidden="1" customHeight="1" thickTop="1" thickBot="1" x14ac:dyDescent="0.6">
      <c r="A22" s="49">
        <v>7</v>
      </c>
      <c r="B22" s="53"/>
      <c r="C22" s="58">
        <f>'4'!E41</f>
        <v>0</v>
      </c>
      <c r="D22" s="56"/>
      <c r="E22" s="57"/>
      <c r="F22" s="59" t="str">
        <f t="shared" si="0"/>
        <v>HABILITADA</v>
      </c>
    </row>
    <row r="23" spans="1:6" ht="20.25" hidden="1" customHeight="1" thickTop="1" thickBot="1" x14ac:dyDescent="0.6">
      <c r="A23" s="49">
        <v>8</v>
      </c>
      <c r="B23" s="53"/>
      <c r="C23" s="58">
        <f>'4'!E42</f>
        <v>0</v>
      </c>
      <c r="D23" s="56"/>
      <c r="E23" s="57"/>
      <c r="F23" s="59" t="str">
        <f t="shared" si="0"/>
        <v>HABILITADA</v>
      </c>
    </row>
    <row r="24" spans="1:6" ht="20.25" hidden="1" customHeight="1" thickTop="1" thickBot="1" x14ac:dyDescent="0.6">
      <c r="A24" s="49">
        <v>9</v>
      </c>
      <c r="B24" s="53"/>
      <c r="C24" s="58">
        <f>'4'!E43</f>
        <v>0</v>
      </c>
      <c r="D24" s="56"/>
      <c r="E24" s="57"/>
      <c r="F24" s="59" t="str">
        <f t="shared" si="0"/>
        <v>HABILITADA</v>
      </c>
    </row>
    <row r="25" spans="1:6" ht="20.25" hidden="1" customHeight="1" thickTop="1" thickBot="1" x14ac:dyDescent="0.6">
      <c r="A25" s="49">
        <v>10</v>
      </c>
      <c r="B25" s="53"/>
      <c r="C25" s="58">
        <f>'4'!E44</f>
        <v>0</v>
      </c>
      <c r="D25" s="56"/>
      <c r="E25" s="57"/>
      <c r="F25" s="59" t="str">
        <f t="shared" si="0"/>
        <v>HABILITADA</v>
      </c>
    </row>
    <row r="26" spans="1:6" ht="20.25" hidden="1" customHeight="1" thickTop="1" thickBot="1" x14ac:dyDescent="0.6">
      <c r="A26" s="49">
        <v>11</v>
      </c>
      <c r="B26" s="53"/>
      <c r="C26" s="58">
        <f>'4'!E45</f>
        <v>0</v>
      </c>
      <c r="D26" s="56"/>
      <c r="E26" s="57"/>
      <c r="F26" s="59" t="str">
        <f t="shared" si="0"/>
        <v>HABILITADA</v>
      </c>
    </row>
    <row r="27" spans="1:6" ht="20.25" hidden="1" customHeight="1" thickTop="1" thickBot="1" x14ac:dyDescent="0.6">
      <c r="A27" s="49">
        <v>12</v>
      </c>
      <c r="B27" s="53"/>
      <c r="C27" s="58">
        <f>'4'!E46</f>
        <v>0</v>
      </c>
      <c r="D27" s="56"/>
      <c r="E27" s="57"/>
      <c r="F27" s="59" t="str">
        <f t="shared" si="0"/>
        <v>HABILITADA</v>
      </c>
    </row>
    <row r="28" spans="1:6" ht="20.25" hidden="1" customHeight="1" thickTop="1" thickBot="1" x14ac:dyDescent="0.6">
      <c r="A28" s="49">
        <v>13</v>
      </c>
      <c r="B28" s="53"/>
      <c r="C28" s="58">
        <f>'4'!E47</f>
        <v>0</v>
      </c>
      <c r="D28" s="56"/>
      <c r="E28" s="57"/>
      <c r="F28" s="59" t="str">
        <f t="shared" si="0"/>
        <v>HABILITADA</v>
      </c>
    </row>
    <row r="29" spans="1:6" ht="20.25" hidden="1" customHeight="1" thickTop="1" thickBot="1" x14ac:dyDescent="0.6">
      <c r="A29" s="49">
        <v>14</v>
      </c>
      <c r="B29" s="53"/>
      <c r="C29" s="58">
        <f>'4'!E48</f>
        <v>0</v>
      </c>
      <c r="D29" s="56"/>
      <c r="E29" s="57"/>
      <c r="F29" s="59" t="str">
        <f t="shared" si="0"/>
        <v>HABILITADA</v>
      </c>
    </row>
    <row r="30" spans="1:6" ht="20.25" hidden="1" customHeight="1" thickTop="1" thickBot="1" x14ac:dyDescent="0.6">
      <c r="A30" s="49">
        <v>15</v>
      </c>
      <c r="B30" s="53"/>
      <c r="C30" s="58">
        <f>'4'!E49</f>
        <v>0</v>
      </c>
      <c r="D30" s="56"/>
      <c r="E30" s="57"/>
      <c r="F30" s="59" t="str">
        <f t="shared" si="0"/>
        <v>HABILITADA</v>
      </c>
    </row>
    <row r="31" spans="1:6" ht="20.25" hidden="1" customHeight="1" thickTop="1" thickBot="1" x14ac:dyDescent="0.6">
      <c r="A31" s="49">
        <v>16</v>
      </c>
      <c r="B31" s="53"/>
      <c r="C31" s="58">
        <f>'4'!E50</f>
        <v>0</v>
      </c>
      <c r="D31" s="56"/>
      <c r="E31" s="57"/>
      <c r="F31" s="59" t="str">
        <f t="shared" si="0"/>
        <v>HABILITADA</v>
      </c>
    </row>
    <row r="32" spans="1:6" ht="20.25" hidden="1" customHeight="1" thickTop="1" thickBot="1" x14ac:dyDescent="0.6">
      <c r="A32" s="49">
        <v>17</v>
      </c>
      <c r="B32" s="53"/>
      <c r="C32" s="58">
        <f>'4'!E51</f>
        <v>0</v>
      </c>
      <c r="D32" s="56"/>
      <c r="E32" s="57"/>
      <c r="F32" s="59" t="str">
        <f t="shared" si="0"/>
        <v>HABILITADA</v>
      </c>
    </row>
    <row r="33" spans="1:6" ht="20.25" hidden="1" customHeight="1" thickTop="1" thickBot="1" x14ac:dyDescent="0.6">
      <c r="A33" s="49">
        <v>18</v>
      </c>
      <c r="B33" s="53"/>
      <c r="C33" s="58">
        <f>'4'!E52</f>
        <v>0</v>
      </c>
      <c r="D33" s="56"/>
      <c r="E33" s="57"/>
      <c r="F33" s="59" t="str">
        <f t="shared" si="0"/>
        <v>HABILITADA</v>
      </c>
    </row>
    <row r="34" spans="1:6" ht="20.25" hidden="1" customHeight="1" thickTop="1" thickBot="1" x14ac:dyDescent="0.6">
      <c r="A34" s="49">
        <v>19</v>
      </c>
      <c r="B34" s="53"/>
      <c r="C34" s="58">
        <f>'4'!E53</f>
        <v>0</v>
      </c>
      <c r="D34" s="56"/>
      <c r="E34" s="57"/>
      <c r="F34" s="59" t="str">
        <f t="shared" si="0"/>
        <v>HABILITADA</v>
      </c>
    </row>
    <row r="35" spans="1:6" ht="20.25" hidden="1" customHeight="1" thickTop="1" thickBot="1" x14ac:dyDescent="0.6">
      <c r="A35" s="49">
        <v>20</v>
      </c>
      <c r="B35" s="53"/>
      <c r="C35" s="58">
        <f>'4'!E54</f>
        <v>0</v>
      </c>
      <c r="D35" s="56"/>
      <c r="E35" s="57"/>
      <c r="F35" s="59" t="str">
        <f t="shared" si="0"/>
        <v>HABILITADA</v>
      </c>
    </row>
    <row r="36" spans="1:6" ht="20.25" hidden="1" customHeight="1" thickTop="1" thickBot="1" x14ac:dyDescent="0.6">
      <c r="A36" s="49">
        <v>21</v>
      </c>
      <c r="B36" s="53"/>
      <c r="C36" s="58">
        <f>'4'!E55</f>
        <v>0</v>
      </c>
      <c r="D36" s="56"/>
      <c r="E36" s="57"/>
      <c r="F36" s="59" t="str">
        <f t="shared" si="0"/>
        <v>HABILITADA</v>
      </c>
    </row>
    <row r="37" spans="1:6" ht="20.25" hidden="1" customHeight="1" thickTop="1" thickBot="1" x14ac:dyDescent="0.6">
      <c r="A37" s="49">
        <v>22</v>
      </c>
      <c r="B37" s="53"/>
      <c r="C37" s="58">
        <f>'4'!E56</f>
        <v>0</v>
      </c>
      <c r="D37" s="56"/>
      <c r="E37" s="57"/>
      <c r="F37" s="59" t="str">
        <f t="shared" si="0"/>
        <v>HABILITADA</v>
      </c>
    </row>
    <row r="38" spans="1:6" ht="20.25" hidden="1" customHeight="1" thickTop="1" thickBot="1" x14ac:dyDescent="0.6">
      <c r="A38" s="49">
        <v>23</v>
      </c>
      <c r="B38" s="53"/>
      <c r="C38" s="58">
        <f>'4'!E57</f>
        <v>0</v>
      </c>
      <c r="D38" s="56"/>
      <c r="E38" s="57"/>
      <c r="F38" s="59" t="str">
        <f t="shared" si="0"/>
        <v>HABILITADA</v>
      </c>
    </row>
    <row r="39" spans="1:6" ht="20.25" hidden="1" customHeight="1" thickTop="1" thickBot="1" x14ac:dyDescent="0.6">
      <c r="A39" s="49">
        <v>24</v>
      </c>
      <c r="B39" s="53"/>
      <c r="C39" s="58">
        <f>'4'!E58</f>
        <v>0</v>
      </c>
      <c r="D39" s="56"/>
      <c r="E39" s="57"/>
      <c r="F39" s="59" t="str">
        <f t="shared" si="0"/>
        <v>HABILITADA</v>
      </c>
    </row>
    <row r="40" spans="1:6" ht="20.25" hidden="1" customHeight="1" thickTop="1" thickBot="1" x14ac:dyDescent="0.6">
      <c r="A40" s="49">
        <v>25</v>
      </c>
      <c r="B40" s="53"/>
      <c r="C40" s="58">
        <f>'4'!E59</f>
        <v>0</v>
      </c>
      <c r="D40" s="56"/>
      <c r="E40" s="57"/>
      <c r="F40" s="59" t="str">
        <f t="shared" si="0"/>
        <v>HABILITADA</v>
      </c>
    </row>
    <row r="41" spans="1:6" ht="20.25" hidden="1" customHeight="1" thickTop="1" thickBot="1" x14ac:dyDescent="0.6">
      <c r="A41" s="49">
        <v>26</v>
      </c>
      <c r="B41" s="53"/>
      <c r="C41" s="58">
        <f>'4'!E60</f>
        <v>0</v>
      </c>
      <c r="D41" s="56"/>
      <c r="E41" s="57"/>
      <c r="F41" s="59" t="str">
        <f t="shared" si="0"/>
        <v>HABILITADA</v>
      </c>
    </row>
    <row r="42" spans="1:6" ht="17.25" hidden="1" customHeight="1" thickTop="1" thickBot="1" x14ac:dyDescent="0.6">
      <c r="A42" s="49">
        <v>27</v>
      </c>
      <c r="B42" s="53"/>
      <c r="C42" s="58">
        <f>'4'!E61</f>
        <v>0</v>
      </c>
      <c r="D42" s="56"/>
      <c r="E42" s="57"/>
      <c r="F42" s="59" t="str">
        <f t="shared" si="0"/>
        <v>HABILITADA</v>
      </c>
    </row>
    <row r="43" spans="1:6" ht="17.25" customHeight="1" thickTop="1" x14ac:dyDescent="0.55000000000000004">
      <c r="A43" s="61"/>
      <c r="B43" s="62"/>
      <c r="C43" s="63"/>
      <c r="D43" s="64"/>
      <c r="E43" s="65"/>
      <c r="F43" s="66"/>
    </row>
    <row r="44" spans="1:6" ht="79.650000000000006" customHeight="1" x14ac:dyDescent="0.25">
      <c r="A44" s="451" t="s">
        <v>564</v>
      </c>
      <c r="B44" s="453"/>
      <c r="C44" s="451" t="s">
        <v>565</v>
      </c>
      <c r="D44" s="453"/>
      <c r="E44" s="451" t="s">
        <v>69</v>
      </c>
      <c r="F44" s="453"/>
    </row>
    <row r="45" spans="1:6" ht="23.25" customHeight="1" x14ac:dyDescent="0.25">
      <c r="A45" s="677"/>
      <c r="B45" s="677"/>
      <c r="C45" s="677"/>
      <c r="D45" s="677"/>
      <c r="E45" s="677"/>
      <c r="F45" s="83"/>
    </row>
    <row r="46" spans="1:6" ht="13.5" customHeight="1" x14ac:dyDescent="0.25">
      <c r="A46" s="9"/>
      <c r="B46" s="10"/>
      <c r="C46" s="10"/>
      <c r="D46" s="17"/>
      <c r="E46" s="17"/>
    </row>
    <row r="47" spans="1:6" ht="13.5" customHeight="1" x14ac:dyDescent="0.25">
      <c r="A47" s="9"/>
      <c r="B47" s="10"/>
      <c r="C47" s="10"/>
      <c r="D47" s="17"/>
      <c r="E47" s="17"/>
    </row>
    <row r="48" spans="1:6" ht="13.5" customHeight="1" x14ac:dyDescent="0.25">
      <c r="A48" s="9"/>
      <c r="B48" s="10"/>
      <c r="C48" s="10"/>
      <c r="D48" s="17"/>
      <c r="E48" s="17"/>
    </row>
    <row r="49" spans="1:2" ht="15.75" customHeight="1" x14ac:dyDescent="0.25">
      <c r="A49" s="11"/>
      <c r="B49" s="30"/>
    </row>
    <row r="50" spans="1:2" x14ac:dyDescent="0.25">
      <c r="A50" s="12"/>
      <c r="B50" s="12"/>
    </row>
    <row r="51" spans="1:2" x14ac:dyDescent="0.25">
      <c r="A51" s="89"/>
      <c r="B51" s="89"/>
    </row>
    <row r="52" spans="1:2" x14ac:dyDescent="0.25">
      <c r="A52" s="13"/>
      <c r="B52" s="13"/>
    </row>
  </sheetData>
  <mergeCells count="20">
    <mergeCell ref="B10:F10"/>
    <mergeCell ref="A1:A5"/>
    <mergeCell ref="B1:D5"/>
    <mergeCell ref="E1:E5"/>
    <mergeCell ref="A7:C7"/>
    <mergeCell ref="F1:F5"/>
    <mergeCell ref="D7:F7"/>
    <mergeCell ref="E8:F8"/>
    <mergeCell ref="A8:D8"/>
    <mergeCell ref="B9:F9"/>
    <mergeCell ref="A45:E45"/>
    <mergeCell ref="A11:D11"/>
    <mergeCell ref="A12:D12"/>
    <mergeCell ref="A14:D14"/>
    <mergeCell ref="E11:F11"/>
    <mergeCell ref="E12:F12"/>
    <mergeCell ref="A13:F13"/>
    <mergeCell ref="A44:B44"/>
    <mergeCell ref="C44:D44"/>
    <mergeCell ref="E44:F44"/>
  </mergeCells>
  <conditionalFormatting sqref="A45:A48">
    <cfRule type="containsText" dxfId="7" priority="17" stopIfTrue="1" operator="containsText" text="NO CUMPLE">
      <formula>NOT(ISERROR(SEARCH("NO CUMPLE",A45)))</formula>
    </cfRule>
  </conditionalFormatting>
  <conditionalFormatting sqref="C16:C43">
    <cfRule type="beginsWith" dxfId="6" priority="14" stopIfTrue="1" operator="beginsWith" text="NO">
      <formula>LEFT(C16,LEN("NO"))="NO"</formula>
    </cfRule>
  </conditionalFormatting>
  <conditionalFormatting sqref="C16:F43">
    <cfRule type="beginsWith" dxfId="5" priority="5" operator="beginsWith" text="NO">
      <formula>LEFT(C16,LEN("NO"))="NO"</formula>
    </cfRule>
  </conditionalFormatting>
  <conditionalFormatting sqref="E16:E19">
    <cfRule type="beginsWith" dxfId="4" priority="2" stopIfTrue="1" operator="beginsWith" text="NO">
      <formula>LEFT(E16,LEN("NO"))="NO"</formula>
    </cfRule>
  </conditionalFormatting>
  <conditionalFormatting sqref="E44 B46:E48">
    <cfRule type="containsText" dxfId="3" priority="16" stopIfTrue="1" operator="containsText" text="NO HABILITADO">
      <formula>NOT(ISERROR(SEARCH("NO HABILITADO",B44)))</formula>
    </cfRule>
  </conditionalFormatting>
  <conditionalFormatting sqref="F16:F43">
    <cfRule type="beginsWith" dxfId="2" priority="3" operator="beginsWith" text="NO">
      <formula>LEFT(F16,LEN("NO"))="NO"</formula>
    </cfRule>
    <cfRule type="beginsWith" dxfId="1" priority="4" operator="beginsWith" text="HABILITADA">
      <formula>LEFT(F16,LEN("HABILITADA"))="HABILITADA"</formula>
    </cfRule>
  </conditionalFormatting>
  <conditionalFormatting sqref="F17">
    <cfRule type="beginsWith" dxfId="0" priority="1" stopIfTrue="1" operator="beginsWith" text="NO">
      <formula>LEFT(F17,LEN("NO"))="NO"</formula>
    </cfRule>
  </conditionalFormatting>
  <dataValidations count="3">
    <dataValidation type="list" allowBlank="1" showInputMessage="1" showErrorMessage="1" sqref="WVI983064:WVI983075 WLM983064:WLM983075 WBQ983064:WBQ983075 VRU983064:VRU983075 VHY983064:VHY983075 UYC983064:UYC983075 UOG983064:UOG983075 UEK983064:UEK983075 TUO983064:TUO983075 TKS983064:TKS983075 TAW983064:TAW983075 SRA983064:SRA983075 SHE983064:SHE983075 RXI983064:RXI983075 RNM983064:RNM983075 RDQ983064:RDQ983075 QTU983064:QTU983075 QJY983064:QJY983075 QAC983064:QAC983075 PQG983064:PQG983075 PGK983064:PGK983075 OWO983064:OWO983075 OMS983064:OMS983075 OCW983064:OCW983075 NTA983064:NTA983075 NJE983064:NJE983075 MZI983064:MZI983075 MPM983064:MPM983075 MFQ983064:MFQ983075 LVU983064:LVU983075 LLY983064:LLY983075 LCC983064:LCC983075 KSG983064:KSG983075 KIK983064:KIK983075 JYO983064:JYO983075 JOS983064:JOS983075 JEW983064:JEW983075 IVA983064:IVA983075 ILE983064:ILE983075 IBI983064:IBI983075 HRM983064:HRM983075 HHQ983064:HHQ983075 GXU983064:GXU983075 GNY983064:GNY983075 GEC983064:GEC983075 FUG983064:FUG983075 FKK983064:FKK983075 FAO983064:FAO983075 EQS983064:EQS983075 EGW983064:EGW983075 DXA983064:DXA983075 DNE983064:DNE983075 DDI983064:DDI983075 CTM983064:CTM983075 CJQ983064:CJQ983075 BZU983064:BZU983075 BPY983064:BPY983075 BGC983064:BGC983075 AWG983064:AWG983075 AMK983064:AMK983075 ACO983064:ACO983075 SS983064:SS983075 IW983064:IW983075 B983064:B983075 WVI917528:WVI917539 WLM917528:WLM917539 WBQ917528:WBQ917539 VRU917528:VRU917539 VHY917528:VHY917539 UYC917528:UYC917539 UOG917528:UOG917539 UEK917528:UEK917539 TUO917528:TUO917539 TKS917528:TKS917539 TAW917528:TAW917539 SRA917528:SRA917539 SHE917528:SHE917539 RXI917528:RXI917539 RNM917528:RNM917539 RDQ917528:RDQ917539 QTU917528:QTU917539 QJY917528:QJY917539 QAC917528:QAC917539 PQG917528:PQG917539 PGK917528:PGK917539 OWO917528:OWO917539 OMS917528:OMS917539 OCW917528:OCW917539 NTA917528:NTA917539 NJE917528:NJE917539 MZI917528:MZI917539 MPM917528:MPM917539 MFQ917528:MFQ917539 LVU917528:LVU917539 LLY917528:LLY917539 LCC917528:LCC917539 KSG917528:KSG917539 KIK917528:KIK917539 JYO917528:JYO917539 JOS917528:JOS917539 JEW917528:JEW917539 IVA917528:IVA917539 ILE917528:ILE917539 IBI917528:IBI917539 HRM917528:HRM917539 HHQ917528:HHQ917539 GXU917528:GXU917539 GNY917528:GNY917539 GEC917528:GEC917539 FUG917528:FUG917539 FKK917528:FKK917539 FAO917528:FAO917539 EQS917528:EQS917539 EGW917528:EGW917539 DXA917528:DXA917539 DNE917528:DNE917539 DDI917528:DDI917539 CTM917528:CTM917539 CJQ917528:CJQ917539 BZU917528:BZU917539 BPY917528:BPY917539 BGC917528:BGC917539 AWG917528:AWG917539 AMK917528:AMK917539 ACO917528:ACO917539 SS917528:SS917539 IW917528:IW917539 B917528:B917539 WVI851992:WVI852003 WLM851992:WLM852003 WBQ851992:WBQ852003 VRU851992:VRU852003 VHY851992:VHY852003 UYC851992:UYC852003 UOG851992:UOG852003 UEK851992:UEK852003 TUO851992:TUO852003 TKS851992:TKS852003 TAW851992:TAW852003 SRA851992:SRA852003 SHE851992:SHE852003 RXI851992:RXI852003 RNM851992:RNM852003 RDQ851992:RDQ852003 QTU851992:QTU852003 QJY851992:QJY852003 QAC851992:QAC852003 PQG851992:PQG852003 PGK851992:PGK852003 OWO851992:OWO852003 OMS851992:OMS852003 OCW851992:OCW852003 NTA851992:NTA852003 NJE851992:NJE852003 MZI851992:MZI852003 MPM851992:MPM852003 MFQ851992:MFQ852003 LVU851992:LVU852003 LLY851992:LLY852003 LCC851992:LCC852003 KSG851992:KSG852003 KIK851992:KIK852003 JYO851992:JYO852003 JOS851992:JOS852003 JEW851992:JEW852003 IVA851992:IVA852003 ILE851992:ILE852003 IBI851992:IBI852003 HRM851992:HRM852003 HHQ851992:HHQ852003 GXU851992:GXU852003 GNY851992:GNY852003 GEC851992:GEC852003 FUG851992:FUG852003 FKK851992:FKK852003 FAO851992:FAO852003 EQS851992:EQS852003 EGW851992:EGW852003 DXA851992:DXA852003 DNE851992:DNE852003 DDI851992:DDI852003 CTM851992:CTM852003 CJQ851992:CJQ852003 BZU851992:BZU852003 BPY851992:BPY852003 BGC851992:BGC852003 AWG851992:AWG852003 AMK851992:AMK852003 ACO851992:ACO852003 SS851992:SS852003 IW851992:IW852003 B851992:B852003 WVI786456:WVI786467 WLM786456:WLM786467 WBQ786456:WBQ786467 VRU786456:VRU786467 VHY786456:VHY786467 UYC786456:UYC786467 UOG786456:UOG786467 UEK786456:UEK786467 TUO786456:TUO786467 TKS786456:TKS786467 TAW786456:TAW786467 SRA786456:SRA786467 SHE786456:SHE786467 RXI786456:RXI786467 RNM786456:RNM786467 RDQ786456:RDQ786467 QTU786456:QTU786467 QJY786456:QJY786467 QAC786456:QAC786467 PQG786456:PQG786467 PGK786456:PGK786467 OWO786456:OWO786467 OMS786456:OMS786467 OCW786456:OCW786467 NTA786456:NTA786467 NJE786456:NJE786467 MZI786456:MZI786467 MPM786456:MPM786467 MFQ786456:MFQ786467 LVU786456:LVU786467 LLY786456:LLY786467 LCC786456:LCC786467 KSG786456:KSG786467 KIK786456:KIK786467 JYO786456:JYO786467 JOS786456:JOS786467 JEW786456:JEW786467 IVA786456:IVA786467 ILE786456:ILE786467 IBI786456:IBI786467 HRM786456:HRM786467 HHQ786456:HHQ786467 GXU786456:GXU786467 GNY786456:GNY786467 GEC786456:GEC786467 FUG786456:FUG786467 FKK786456:FKK786467 FAO786456:FAO786467 EQS786456:EQS786467 EGW786456:EGW786467 DXA786456:DXA786467 DNE786456:DNE786467 DDI786456:DDI786467 CTM786456:CTM786467 CJQ786456:CJQ786467 BZU786456:BZU786467 BPY786456:BPY786467 BGC786456:BGC786467 AWG786456:AWG786467 AMK786456:AMK786467 ACO786456:ACO786467 SS786456:SS786467 IW786456:IW786467 B786456:B786467 WVI720920:WVI720931 WLM720920:WLM720931 WBQ720920:WBQ720931 VRU720920:VRU720931 VHY720920:VHY720931 UYC720920:UYC720931 UOG720920:UOG720931 UEK720920:UEK720931 TUO720920:TUO720931 TKS720920:TKS720931 TAW720920:TAW720931 SRA720920:SRA720931 SHE720920:SHE720931 RXI720920:RXI720931 RNM720920:RNM720931 RDQ720920:RDQ720931 QTU720920:QTU720931 QJY720920:QJY720931 QAC720920:QAC720931 PQG720920:PQG720931 PGK720920:PGK720931 OWO720920:OWO720931 OMS720920:OMS720931 OCW720920:OCW720931 NTA720920:NTA720931 NJE720920:NJE720931 MZI720920:MZI720931 MPM720920:MPM720931 MFQ720920:MFQ720931 LVU720920:LVU720931 LLY720920:LLY720931 LCC720920:LCC720931 KSG720920:KSG720931 KIK720920:KIK720931 JYO720920:JYO720931 JOS720920:JOS720931 JEW720920:JEW720931 IVA720920:IVA720931 ILE720920:ILE720931 IBI720920:IBI720931 HRM720920:HRM720931 HHQ720920:HHQ720931 GXU720920:GXU720931 GNY720920:GNY720931 GEC720920:GEC720931 FUG720920:FUG720931 FKK720920:FKK720931 FAO720920:FAO720931 EQS720920:EQS720931 EGW720920:EGW720931 DXA720920:DXA720931 DNE720920:DNE720931 DDI720920:DDI720931 CTM720920:CTM720931 CJQ720920:CJQ720931 BZU720920:BZU720931 BPY720920:BPY720931 BGC720920:BGC720931 AWG720920:AWG720931 AMK720920:AMK720931 ACO720920:ACO720931 SS720920:SS720931 IW720920:IW720931 B720920:B720931 WVI655384:WVI655395 WLM655384:WLM655395 WBQ655384:WBQ655395 VRU655384:VRU655395 VHY655384:VHY655395 UYC655384:UYC655395 UOG655384:UOG655395 UEK655384:UEK655395 TUO655384:TUO655395 TKS655384:TKS655395 TAW655384:TAW655395 SRA655384:SRA655395 SHE655384:SHE655395 RXI655384:RXI655395 RNM655384:RNM655395 RDQ655384:RDQ655395 QTU655384:QTU655395 QJY655384:QJY655395 QAC655384:QAC655395 PQG655384:PQG655395 PGK655384:PGK655395 OWO655384:OWO655395 OMS655384:OMS655395 OCW655384:OCW655395 NTA655384:NTA655395 NJE655384:NJE655395 MZI655384:MZI655395 MPM655384:MPM655395 MFQ655384:MFQ655395 LVU655384:LVU655395 LLY655384:LLY655395 LCC655384:LCC655395 KSG655384:KSG655395 KIK655384:KIK655395 JYO655384:JYO655395 JOS655384:JOS655395 JEW655384:JEW655395 IVA655384:IVA655395 ILE655384:ILE655395 IBI655384:IBI655395 HRM655384:HRM655395 HHQ655384:HHQ655395 GXU655384:GXU655395 GNY655384:GNY655395 GEC655384:GEC655395 FUG655384:FUG655395 FKK655384:FKK655395 FAO655384:FAO655395 EQS655384:EQS655395 EGW655384:EGW655395 DXA655384:DXA655395 DNE655384:DNE655395 DDI655384:DDI655395 CTM655384:CTM655395 CJQ655384:CJQ655395 BZU655384:BZU655395 BPY655384:BPY655395 BGC655384:BGC655395 AWG655384:AWG655395 AMK655384:AMK655395 ACO655384:ACO655395 SS655384:SS655395 IW655384:IW655395 B655384:B655395 WVI589848:WVI589859 WLM589848:WLM589859 WBQ589848:WBQ589859 VRU589848:VRU589859 VHY589848:VHY589859 UYC589848:UYC589859 UOG589848:UOG589859 UEK589848:UEK589859 TUO589848:TUO589859 TKS589848:TKS589859 TAW589848:TAW589859 SRA589848:SRA589859 SHE589848:SHE589859 RXI589848:RXI589859 RNM589848:RNM589859 RDQ589848:RDQ589859 QTU589848:QTU589859 QJY589848:QJY589859 QAC589848:QAC589859 PQG589848:PQG589859 PGK589848:PGK589859 OWO589848:OWO589859 OMS589848:OMS589859 OCW589848:OCW589859 NTA589848:NTA589859 NJE589848:NJE589859 MZI589848:MZI589859 MPM589848:MPM589859 MFQ589848:MFQ589859 LVU589848:LVU589859 LLY589848:LLY589859 LCC589848:LCC589859 KSG589848:KSG589859 KIK589848:KIK589859 JYO589848:JYO589859 JOS589848:JOS589859 JEW589848:JEW589859 IVA589848:IVA589859 ILE589848:ILE589859 IBI589848:IBI589859 HRM589848:HRM589859 HHQ589848:HHQ589859 GXU589848:GXU589859 GNY589848:GNY589859 GEC589848:GEC589859 FUG589848:FUG589859 FKK589848:FKK589859 FAO589848:FAO589859 EQS589848:EQS589859 EGW589848:EGW589859 DXA589848:DXA589859 DNE589848:DNE589859 DDI589848:DDI589859 CTM589848:CTM589859 CJQ589848:CJQ589859 BZU589848:BZU589859 BPY589848:BPY589859 BGC589848:BGC589859 AWG589848:AWG589859 AMK589848:AMK589859 ACO589848:ACO589859 SS589848:SS589859 IW589848:IW589859 B589848:B589859 WVI524312:WVI524323 WLM524312:WLM524323 WBQ524312:WBQ524323 VRU524312:VRU524323 VHY524312:VHY524323 UYC524312:UYC524323 UOG524312:UOG524323 UEK524312:UEK524323 TUO524312:TUO524323 TKS524312:TKS524323 TAW524312:TAW524323 SRA524312:SRA524323 SHE524312:SHE524323 RXI524312:RXI524323 RNM524312:RNM524323 RDQ524312:RDQ524323 QTU524312:QTU524323 QJY524312:QJY524323 QAC524312:QAC524323 PQG524312:PQG524323 PGK524312:PGK524323 OWO524312:OWO524323 OMS524312:OMS524323 OCW524312:OCW524323 NTA524312:NTA524323 NJE524312:NJE524323 MZI524312:MZI524323 MPM524312:MPM524323 MFQ524312:MFQ524323 LVU524312:LVU524323 LLY524312:LLY524323 LCC524312:LCC524323 KSG524312:KSG524323 KIK524312:KIK524323 JYO524312:JYO524323 JOS524312:JOS524323 JEW524312:JEW524323 IVA524312:IVA524323 ILE524312:ILE524323 IBI524312:IBI524323 HRM524312:HRM524323 HHQ524312:HHQ524323 GXU524312:GXU524323 GNY524312:GNY524323 GEC524312:GEC524323 FUG524312:FUG524323 FKK524312:FKK524323 FAO524312:FAO524323 EQS524312:EQS524323 EGW524312:EGW524323 DXA524312:DXA524323 DNE524312:DNE524323 DDI524312:DDI524323 CTM524312:CTM524323 CJQ524312:CJQ524323 BZU524312:BZU524323 BPY524312:BPY524323 BGC524312:BGC524323 AWG524312:AWG524323 AMK524312:AMK524323 ACO524312:ACO524323 SS524312:SS524323 IW524312:IW524323 B524312:B524323 WVI458776:WVI458787 WLM458776:WLM458787 WBQ458776:WBQ458787 VRU458776:VRU458787 VHY458776:VHY458787 UYC458776:UYC458787 UOG458776:UOG458787 UEK458776:UEK458787 TUO458776:TUO458787 TKS458776:TKS458787 TAW458776:TAW458787 SRA458776:SRA458787 SHE458776:SHE458787 RXI458776:RXI458787 RNM458776:RNM458787 RDQ458776:RDQ458787 QTU458776:QTU458787 QJY458776:QJY458787 QAC458776:QAC458787 PQG458776:PQG458787 PGK458776:PGK458787 OWO458776:OWO458787 OMS458776:OMS458787 OCW458776:OCW458787 NTA458776:NTA458787 NJE458776:NJE458787 MZI458776:MZI458787 MPM458776:MPM458787 MFQ458776:MFQ458787 LVU458776:LVU458787 LLY458776:LLY458787 LCC458776:LCC458787 KSG458776:KSG458787 KIK458776:KIK458787 JYO458776:JYO458787 JOS458776:JOS458787 JEW458776:JEW458787 IVA458776:IVA458787 ILE458776:ILE458787 IBI458776:IBI458787 HRM458776:HRM458787 HHQ458776:HHQ458787 GXU458776:GXU458787 GNY458776:GNY458787 GEC458776:GEC458787 FUG458776:FUG458787 FKK458776:FKK458787 FAO458776:FAO458787 EQS458776:EQS458787 EGW458776:EGW458787 DXA458776:DXA458787 DNE458776:DNE458787 DDI458776:DDI458787 CTM458776:CTM458787 CJQ458776:CJQ458787 BZU458776:BZU458787 BPY458776:BPY458787 BGC458776:BGC458787 AWG458776:AWG458787 AMK458776:AMK458787 ACO458776:ACO458787 SS458776:SS458787 IW458776:IW458787 B458776:B458787 WVI393240:WVI393251 WLM393240:WLM393251 WBQ393240:WBQ393251 VRU393240:VRU393251 VHY393240:VHY393251 UYC393240:UYC393251 UOG393240:UOG393251 UEK393240:UEK393251 TUO393240:TUO393251 TKS393240:TKS393251 TAW393240:TAW393251 SRA393240:SRA393251 SHE393240:SHE393251 RXI393240:RXI393251 RNM393240:RNM393251 RDQ393240:RDQ393251 QTU393240:QTU393251 QJY393240:QJY393251 QAC393240:QAC393251 PQG393240:PQG393251 PGK393240:PGK393251 OWO393240:OWO393251 OMS393240:OMS393251 OCW393240:OCW393251 NTA393240:NTA393251 NJE393240:NJE393251 MZI393240:MZI393251 MPM393240:MPM393251 MFQ393240:MFQ393251 LVU393240:LVU393251 LLY393240:LLY393251 LCC393240:LCC393251 KSG393240:KSG393251 KIK393240:KIK393251 JYO393240:JYO393251 JOS393240:JOS393251 JEW393240:JEW393251 IVA393240:IVA393251 ILE393240:ILE393251 IBI393240:IBI393251 HRM393240:HRM393251 HHQ393240:HHQ393251 GXU393240:GXU393251 GNY393240:GNY393251 GEC393240:GEC393251 FUG393240:FUG393251 FKK393240:FKK393251 FAO393240:FAO393251 EQS393240:EQS393251 EGW393240:EGW393251 DXA393240:DXA393251 DNE393240:DNE393251 DDI393240:DDI393251 CTM393240:CTM393251 CJQ393240:CJQ393251 BZU393240:BZU393251 BPY393240:BPY393251 BGC393240:BGC393251 AWG393240:AWG393251 AMK393240:AMK393251 ACO393240:ACO393251 SS393240:SS393251 IW393240:IW393251 B393240:B393251 WVI327704:WVI327715 WLM327704:WLM327715 WBQ327704:WBQ327715 VRU327704:VRU327715 VHY327704:VHY327715 UYC327704:UYC327715 UOG327704:UOG327715 UEK327704:UEK327715 TUO327704:TUO327715 TKS327704:TKS327715 TAW327704:TAW327715 SRA327704:SRA327715 SHE327704:SHE327715 RXI327704:RXI327715 RNM327704:RNM327715 RDQ327704:RDQ327715 QTU327704:QTU327715 QJY327704:QJY327715 QAC327704:QAC327715 PQG327704:PQG327715 PGK327704:PGK327715 OWO327704:OWO327715 OMS327704:OMS327715 OCW327704:OCW327715 NTA327704:NTA327715 NJE327704:NJE327715 MZI327704:MZI327715 MPM327704:MPM327715 MFQ327704:MFQ327715 LVU327704:LVU327715 LLY327704:LLY327715 LCC327704:LCC327715 KSG327704:KSG327715 KIK327704:KIK327715 JYO327704:JYO327715 JOS327704:JOS327715 JEW327704:JEW327715 IVA327704:IVA327715 ILE327704:ILE327715 IBI327704:IBI327715 HRM327704:HRM327715 HHQ327704:HHQ327715 GXU327704:GXU327715 GNY327704:GNY327715 GEC327704:GEC327715 FUG327704:FUG327715 FKK327704:FKK327715 FAO327704:FAO327715 EQS327704:EQS327715 EGW327704:EGW327715 DXA327704:DXA327715 DNE327704:DNE327715 DDI327704:DDI327715 CTM327704:CTM327715 CJQ327704:CJQ327715 BZU327704:BZU327715 BPY327704:BPY327715 BGC327704:BGC327715 AWG327704:AWG327715 AMK327704:AMK327715 ACO327704:ACO327715 SS327704:SS327715 IW327704:IW327715 B327704:B327715 WVI262168:WVI262179 WLM262168:WLM262179 WBQ262168:WBQ262179 VRU262168:VRU262179 VHY262168:VHY262179 UYC262168:UYC262179 UOG262168:UOG262179 UEK262168:UEK262179 TUO262168:TUO262179 TKS262168:TKS262179 TAW262168:TAW262179 SRA262168:SRA262179 SHE262168:SHE262179 RXI262168:RXI262179 RNM262168:RNM262179 RDQ262168:RDQ262179 QTU262168:QTU262179 QJY262168:QJY262179 QAC262168:QAC262179 PQG262168:PQG262179 PGK262168:PGK262179 OWO262168:OWO262179 OMS262168:OMS262179 OCW262168:OCW262179 NTA262168:NTA262179 NJE262168:NJE262179 MZI262168:MZI262179 MPM262168:MPM262179 MFQ262168:MFQ262179 LVU262168:LVU262179 LLY262168:LLY262179 LCC262168:LCC262179 KSG262168:KSG262179 KIK262168:KIK262179 JYO262168:JYO262179 JOS262168:JOS262179 JEW262168:JEW262179 IVA262168:IVA262179 ILE262168:ILE262179 IBI262168:IBI262179 HRM262168:HRM262179 HHQ262168:HHQ262179 GXU262168:GXU262179 GNY262168:GNY262179 GEC262168:GEC262179 FUG262168:FUG262179 FKK262168:FKK262179 FAO262168:FAO262179 EQS262168:EQS262179 EGW262168:EGW262179 DXA262168:DXA262179 DNE262168:DNE262179 DDI262168:DDI262179 CTM262168:CTM262179 CJQ262168:CJQ262179 BZU262168:BZU262179 BPY262168:BPY262179 BGC262168:BGC262179 AWG262168:AWG262179 AMK262168:AMK262179 ACO262168:ACO262179 SS262168:SS262179 IW262168:IW262179 B262168:B262179 WVI196632:WVI196643 WLM196632:WLM196643 WBQ196632:WBQ196643 VRU196632:VRU196643 VHY196632:VHY196643 UYC196632:UYC196643 UOG196632:UOG196643 UEK196632:UEK196643 TUO196632:TUO196643 TKS196632:TKS196643 TAW196632:TAW196643 SRA196632:SRA196643 SHE196632:SHE196643 RXI196632:RXI196643 RNM196632:RNM196643 RDQ196632:RDQ196643 QTU196632:QTU196643 QJY196632:QJY196643 QAC196632:QAC196643 PQG196632:PQG196643 PGK196632:PGK196643 OWO196632:OWO196643 OMS196632:OMS196643 OCW196632:OCW196643 NTA196632:NTA196643 NJE196632:NJE196643 MZI196632:MZI196643 MPM196632:MPM196643 MFQ196632:MFQ196643 LVU196632:LVU196643 LLY196632:LLY196643 LCC196632:LCC196643 KSG196632:KSG196643 KIK196632:KIK196643 JYO196632:JYO196643 JOS196632:JOS196643 JEW196632:JEW196643 IVA196632:IVA196643 ILE196632:ILE196643 IBI196632:IBI196643 HRM196632:HRM196643 HHQ196632:HHQ196643 GXU196632:GXU196643 GNY196632:GNY196643 GEC196632:GEC196643 FUG196632:FUG196643 FKK196632:FKK196643 FAO196632:FAO196643 EQS196632:EQS196643 EGW196632:EGW196643 DXA196632:DXA196643 DNE196632:DNE196643 DDI196632:DDI196643 CTM196632:CTM196643 CJQ196632:CJQ196643 BZU196632:BZU196643 BPY196632:BPY196643 BGC196632:BGC196643 AWG196632:AWG196643 AMK196632:AMK196643 ACO196632:ACO196643 SS196632:SS196643 IW196632:IW196643 B196632:B196643 WVI131096:WVI131107 WLM131096:WLM131107 WBQ131096:WBQ131107 VRU131096:VRU131107 VHY131096:VHY131107 UYC131096:UYC131107 UOG131096:UOG131107 UEK131096:UEK131107 TUO131096:TUO131107 TKS131096:TKS131107 TAW131096:TAW131107 SRA131096:SRA131107 SHE131096:SHE131107 RXI131096:RXI131107 RNM131096:RNM131107 RDQ131096:RDQ131107 QTU131096:QTU131107 QJY131096:QJY131107 QAC131096:QAC131107 PQG131096:PQG131107 PGK131096:PGK131107 OWO131096:OWO131107 OMS131096:OMS131107 OCW131096:OCW131107 NTA131096:NTA131107 NJE131096:NJE131107 MZI131096:MZI131107 MPM131096:MPM131107 MFQ131096:MFQ131107 LVU131096:LVU131107 LLY131096:LLY131107 LCC131096:LCC131107 KSG131096:KSG131107 KIK131096:KIK131107 JYO131096:JYO131107 JOS131096:JOS131107 JEW131096:JEW131107 IVA131096:IVA131107 ILE131096:ILE131107 IBI131096:IBI131107 HRM131096:HRM131107 HHQ131096:HHQ131107 GXU131096:GXU131107 GNY131096:GNY131107 GEC131096:GEC131107 FUG131096:FUG131107 FKK131096:FKK131107 FAO131096:FAO131107 EQS131096:EQS131107 EGW131096:EGW131107 DXA131096:DXA131107 DNE131096:DNE131107 DDI131096:DDI131107 CTM131096:CTM131107 CJQ131096:CJQ131107 BZU131096:BZU131107 BPY131096:BPY131107 BGC131096:BGC131107 AWG131096:AWG131107 AMK131096:AMK131107 ACO131096:ACO131107 SS131096:SS131107 IW131096:IW131107 B131096:B131107 WVI65560:WVI65571 WLM65560:WLM65571 WBQ65560:WBQ65571 VRU65560:VRU65571 VHY65560:VHY65571 UYC65560:UYC65571 UOG65560:UOG65571 UEK65560:UEK65571 TUO65560:TUO65571 TKS65560:TKS65571 TAW65560:TAW65571 SRA65560:SRA65571 SHE65560:SHE65571 RXI65560:RXI65571 RNM65560:RNM65571 RDQ65560:RDQ65571 QTU65560:QTU65571 QJY65560:QJY65571 QAC65560:QAC65571 PQG65560:PQG65571 PGK65560:PGK65571 OWO65560:OWO65571 OMS65560:OMS65571 OCW65560:OCW65571 NTA65560:NTA65571 NJE65560:NJE65571 MZI65560:MZI65571 MPM65560:MPM65571 MFQ65560:MFQ65571 LVU65560:LVU65571 LLY65560:LLY65571 LCC65560:LCC65571 KSG65560:KSG65571 KIK65560:KIK65571 JYO65560:JYO65571 JOS65560:JOS65571 JEW65560:JEW65571 IVA65560:IVA65571 ILE65560:ILE65571 IBI65560:IBI65571 HRM65560:HRM65571 HHQ65560:HHQ65571 GXU65560:GXU65571 GNY65560:GNY65571 GEC65560:GEC65571 FUG65560:FUG65571 FKK65560:FKK65571 FAO65560:FAO65571 EQS65560:EQS65571 EGW65560:EGW65571 DXA65560:DXA65571 DNE65560:DNE65571 DDI65560:DDI65571 CTM65560:CTM65571 CJQ65560:CJQ65571 BZU65560:BZU65571 BPY65560:BPY65571 BGC65560:BGC65571 AWG65560:AWG65571 AMK65560:AMK65571 ACO65560:ACO65571 SS65560:SS65571 IW65560:IW65571 B65560:B65571" xr:uid="{6449F2ED-25C1-455A-9AD5-9B3F2863A093}">
      <formula1>#REF!</formula1>
    </dataValidation>
    <dataValidation type="list" allowBlank="1" showInputMessage="1" showErrorMessage="1" sqref="E8" xr:uid="{CF8060E0-A6F2-40DE-80F0-370EF0EB1A85}">
      <formula1>"PRELIMINAR, DEFINITIVO"</formula1>
    </dataValidation>
    <dataValidation type="list" allowBlank="1" showInputMessage="1" showErrorMessage="1" sqref="D16:E43" xr:uid="{38BFDA8F-C8D7-4B67-A3A7-5FF656D6103E}">
      <formula1>"HABILITADA,NO HABILITADA"</formula1>
    </dataValidation>
  </dataValidations>
  <printOptions horizontalCentered="1"/>
  <pageMargins left="0.70866141732283472" right="0.70866141732283472" top="0.74803149606299213" bottom="0.74803149606299213" header="0.31496062992125984" footer="0.31496062992125984"/>
  <pageSetup scale="80" fitToHeight="0" orientation="landscape" r:id="rId1"/>
  <headerFooter>
    <oddHeader>&amp;Rpágina  &amp;P de &amp;N</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29</vt:i4>
      </vt:variant>
    </vt:vector>
  </HeadingPairs>
  <TitlesOfParts>
    <vt:vector size="48" baseType="lpstr">
      <vt:lpstr>1</vt:lpstr>
      <vt:lpstr>Hoja de Registro</vt:lpstr>
      <vt:lpstr>Hoja1</vt:lpstr>
      <vt:lpstr>hoja de datos</vt:lpstr>
      <vt:lpstr>Designación</vt:lpstr>
      <vt:lpstr>presupuestos lotes</vt:lpstr>
      <vt:lpstr>consolidado juridico</vt:lpstr>
      <vt:lpstr>Prop (individual)</vt:lpstr>
      <vt:lpstr>Prop plural</vt:lpstr>
      <vt:lpstr>P9</vt:lpstr>
      <vt:lpstr>P10</vt:lpstr>
      <vt:lpstr>P11</vt:lpstr>
      <vt:lpstr>P12</vt:lpstr>
      <vt:lpstr>P13</vt:lpstr>
      <vt:lpstr>P14</vt:lpstr>
      <vt:lpstr>P15</vt:lpstr>
      <vt:lpstr>P16</vt:lpstr>
      <vt:lpstr>4</vt:lpstr>
      <vt:lpstr>consolidado general</vt:lpstr>
      <vt:lpstr>'1'!_Toc163583872</vt:lpstr>
      <vt:lpstr>'1'!Área_de_impresión</vt:lpstr>
      <vt:lpstr>'4'!Área_de_impresión</vt:lpstr>
      <vt:lpstr>'consolidado general'!Área_de_impresión</vt:lpstr>
      <vt:lpstr>'consolidado juridico'!Área_de_impresión</vt:lpstr>
      <vt:lpstr>Designación!Área_de_impresión</vt:lpstr>
      <vt:lpstr>'Hoja de Registro'!Área_de_impresión</vt:lpstr>
      <vt:lpstr>'P10'!Área_de_impresión</vt:lpstr>
      <vt:lpstr>'P11'!Área_de_impresión</vt:lpstr>
      <vt:lpstr>'P12'!Área_de_impresión</vt:lpstr>
      <vt:lpstr>'P13'!Área_de_impresión</vt:lpstr>
      <vt:lpstr>'P14'!Área_de_impresión</vt:lpstr>
      <vt:lpstr>'P15'!Área_de_impresión</vt:lpstr>
      <vt:lpstr>'P16'!Área_de_impresión</vt:lpstr>
      <vt:lpstr>'P9'!Área_de_impresión</vt:lpstr>
      <vt:lpstr>'Prop (individual)'!Área_de_impresión</vt:lpstr>
      <vt:lpstr>'Prop plural'!Área_de_impresión</vt:lpstr>
      <vt:lpstr>Designación!Títulos_a_imprimir</vt:lpstr>
      <vt:lpstr>'Hoja de Registro'!Títulos_a_imprimir</vt:lpstr>
      <vt:lpstr>'P10'!Títulos_a_imprimir</vt:lpstr>
      <vt:lpstr>'P11'!Títulos_a_imprimir</vt:lpstr>
      <vt:lpstr>'P12'!Títulos_a_imprimir</vt:lpstr>
      <vt:lpstr>'P13'!Títulos_a_imprimir</vt:lpstr>
      <vt:lpstr>'P14'!Títulos_a_imprimir</vt:lpstr>
      <vt:lpstr>'P15'!Títulos_a_imprimir</vt:lpstr>
      <vt:lpstr>'P16'!Títulos_a_imprimir</vt:lpstr>
      <vt:lpstr>'P9'!Títulos_a_imprimir</vt:lpstr>
      <vt:lpstr>'Prop (individual)'!Títulos_a_imprimir</vt:lpstr>
      <vt:lpstr>'Prop plural'!Títulos_a_imprimir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MINCULTURA</dc:creator>
  <cp:keywords/>
  <dc:description/>
  <cp:lastModifiedBy>Andrea Rocha</cp:lastModifiedBy>
  <cp:revision/>
  <dcterms:created xsi:type="dcterms:W3CDTF">2024-02-08T00:06:36Z</dcterms:created>
  <dcterms:modified xsi:type="dcterms:W3CDTF">2026-04-24T01:57:41Z</dcterms:modified>
  <cp:category/>
  <cp:contentStatus/>
</cp:coreProperties>
</file>