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SEC_CONTRATACIÓN\Desktop\CONTRATACION 2026\CONVOCATORIAS\071-2026 SUBASTA papeleria\"/>
    </mc:Choice>
  </mc:AlternateContent>
  <xr:revisionPtr revIDLastSave="0" documentId="8_{BB4B9E11-74C3-4372-A725-C23227709494}" xr6:coauthVersionLast="47" xr6:coauthVersionMax="47" xr10:uidLastSave="{00000000-0000-0000-0000-000000000000}"/>
  <bookViews>
    <workbookView xWindow="-120" yWindow="-120" windowWidth="29040" windowHeight="15840" xr2:uid="{EAB23ADB-25B1-402F-B8F7-A3E866594A67}"/>
  </bookViews>
  <sheets>
    <sheet name="Hoja 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C41" i="1" l="1"/>
  <c r="AC37" i="1"/>
  <c r="G30" i="1"/>
  <c r="H30" i="1" s="1"/>
  <c r="I30" i="1" s="1"/>
  <c r="L30" i="1"/>
  <c r="M30" i="1" s="1"/>
  <c r="N30" i="1" s="1"/>
  <c r="Q30" i="1"/>
  <c r="R30" i="1" s="1"/>
  <c r="S30" i="1" s="1"/>
  <c r="V30" i="1"/>
  <c r="W30" i="1" s="1"/>
  <c r="X30" i="1" s="1"/>
  <c r="Y30" i="1"/>
  <c r="Z30" i="1"/>
  <c r="AA30" i="1"/>
  <c r="AB30" i="1"/>
  <c r="G31" i="1"/>
  <c r="H31" i="1" s="1"/>
  <c r="I31" i="1" s="1"/>
  <c r="L31" i="1"/>
  <c r="M31" i="1" s="1"/>
  <c r="N31" i="1" s="1"/>
  <c r="Q31" i="1"/>
  <c r="R31" i="1" s="1"/>
  <c r="S31" i="1" s="1"/>
  <c r="V31" i="1"/>
  <c r="W31" i="1" s="1"/>
  <c r="X31" i="1" s="1"/>
  <c r="Y31" i="1"/>
  <c r="Z31" i="1"/>
  <c r="AA31" i="1"/>
  <c r="AB31" i="1"/>
  <c r="G32" i="1"/>
  <c r="H32" i="1" s="1"/>
  <c r="I32" i="1" s="1"/>
  <c r="L32" i="1"/>
  <c r="M32" i="1" s="1"/>
  <c r="N32" i="1" s="1"/>
  <c r="Q32" i="1"/>
  <c r="R32" i="1" s="1"/>
  <c r="S32" i="1" s="1"/>
  <c r="V32" i="1"/>
  <c r="W32" i="1" s="1"/>
  <c r="X32" i="1" s="1"/>
  <c r="Y32" i="1"/>
  <c r="Z32" i="1"/>
  <c r="AA32" i="1"/>
  <c r="AB32" i="1"/>
  <c r="G33" i="1"/>
  <c r="H33" i="1" s="1"/>
  <c r="I33" i="1" s="1"/>
  <c r="L33" i="1"/>
  <c r="M33" i="1" s="1"/>
  <c r="N33" i="1" s="1"/>
  <c r="Q33" i="1"/>
  <c r="R33" i="1" s="1"/>
  <c r="S33" i="1" s="1"/>
  <c r="V33" i="1"/>
  <c r="W33" i="1" s="1"/>
  <c r="X33" i="1" s="1"/>
  <c r="Y33" i="1"/>
  <c r="Z33" i="1"/>
  <c r="AA33" i="1"/>
  <c r="AB33" i="1"/>
  <c r="G34" i="1"/>
  <c r="H34" i="1" s="1"/>
  <c r="I34" i="1" s="1"/>
  <c r="L34" i="1"/>
  <c r="M34" i="1" s="1"/>
  <c r="N34" i="1" s="1"/>
  <c r="Q34" i="1"/>
  <c r="R34" i="1" s="1"/>
  <c r="S34" i="1" s="1"/>
  <c r="V34" i="1"/>
  <c r="W34" i="1" s="1"/>
  <c r="X34" i="1" s="1"/>
  <c r="Y34" i="1"/>
  <c r="Z34" i="1"/>
  <c r="AA34" i="1"/>
  <c r="AB34" i="1"/>
  <c r="G35" i="1"/>
  <c r="H35" i="1" s="1"/>
  <c r="I35" i="1" s="1"/>
  <c r="L35" i="1"/>
  <c r="M35" i="1" s="1"/>
  <c r="N35" i="1" s="1"/>
  <c r="Q35" i="1"/>
  <c r="R35" i="1" s="1"/>
  <c r="S35" i="1" s="1"/>
  <c r="V35" i="1"/>
  <c r="W35" i="1" s="1"/>
  <c r="X35" i="1" s="1"/>
  <c r="Y35" i="1"/>
  <c r="Z35" i="1"/>
  <c r="AA35" i="1"/>
  <c r="AB35" i="1"/>
  <c r="G36" i="1"/>
  <c r="H36" i="1" s="1"/>
  <c r="I36" i="1" s="1"/>
  <c r="L36" i="1"/>
  <c r="M36" i="1" s="1"/>
  <c r="N36" i="1" s="1"/>
  <c r="Q36" i="1"/>
  <c r="R36" i="1" s="1"/>
  <c r="S36" i="1" s="1"/>
  <c r="V36" i="1"/>
  <c r="W36" i="1" s="1"/>
  <c r="X36" i="1" s="1"/>
  <c r="Y36" i="1"/>
  <c r="Z36" i="1"/>
  <c r="AA36" i="1"/>
  <c r="AB36" i="1"/>
  <c r="G37" i="1"/>
  <c r="H37" i="1" s="1"/>
  <c r="I37" i="1" s="1"/>
  <c r="L37" i="1"/>
  <c r="M37" i="1" s="1"/>
  <c r="N37" i="1" s="1"/>
  <c r="Q37" i="1"/>
  <c r="R37" i="1" s="1"/>
  <c r="S37" i="1" s="1"/>
  <c r="V37" i="1"/>
  <c r="W37" i="1" s="1"/>
  <c r="X37" i="1" s="1"/>
  <c r="Y37" i="1"/>
  <c r="Z37" i="1"/>
  <c r="AA37" i="1"/>
  <c r="AB37" i="1"/>
  <c r="G38" i="1"/>
  <c r="H38" i="1" s="1"/>
  <c r="I38" i="1" s="1"/>
  <c r="L38" i="1"/>
  <c r="M38" i="1" s="1"/>
  <c r="N38" i="1" s="1"/>
  <c r="Q38" i="1"/>
  <c r="R38" i="1" s="1"/>
  <c r="S38" i="1" s="1"/>
  <c r="V38" i="1"/>
  <c r="W38" i="1" s="1"/>
  <c r="X38" i="1" s="1"/>
  <c r="Y38" i="1"/>
  <c r="Z38" i="1"/>
  <c r="AA38" i="1"/>
  <c r="AB38" i="1"/>
  <c r="G39" i="1"/>
  <c r="H39" i="1" s="1"/>
  <c r="I39" i="1" s="1"/>
  <c r="L39" i="1"/>
  <c r="M39" i="1" s="1"/>
  <c r="N39" i="1" s="1"/>
  <c r="Q39" i="1"/>
  <c r="R39" i="1" s="1"/>
  <c r="S39" i="1" s="1"/>
  <c r="V39" i="1"/>
  <c r="W39" i="1" s="1"/>
  <c r="X39" i="1" s="1"/>
  <c r="Y39" i="1"/>
  <c r="Z39" i="1"/>
  <c r="AA39" i="1"/>
  <c r="AB39" i="1"/>
  <c r="G40" i="1"/>
  <c r="H40" i="1" s="1"/>
  <c r="I40" i="1" s="1"/>
  <c r="L40" i="1"/>
  <c r="M40" i="1" s="1"/>
  <c r="N40" i="1" s="1"/>
  <c r="Q40" i="1"/>
  <c r="R40" i="1" s="1"/>
  <c r="S40" i="1" s="1"/>
  <c r="V40" i="1"/>
  <c r="W40" i="1" s="1"/>
  <c r="X40" i="1" s="1"/>
  <c r="Y40" i="1"/>
  <c r="Z40" i="1"/>
  <c r="AA40" i="1"/>
  <c r="AB40" i="1"/>
  <c r="G41" i="1"/>
  <c r="H41" i="1" s="1"/>
  <c r="I41" i="1" s="1"/>
  <c r="L41" i="1"/>
  <c r="M41" i="1" s="1"/>
  <c r="N41" i="1" s="1"/>
  <c r="Q41" i="1"/>
  <c r="R41" i="1" s="1"/>
  <c r="S41" i="1" s="1"/>
  <c r="V41" i="1"/>
  <c r="W41" i="1" s="1"/>
  <c r="X41" i="1" s="1"/>
  <c r="Y41" i="1"/>
  <c r="Z41" i="1"/>
  <c r="AA41" i="1"/>
  <c r="AB41" i="1"/>
  <c r="Y43" i="1"/>
  <c r="G44" i="1"/>
  <c r="H44" i="1" s="1"/>
  <c r="L44" i="1"/>
  <c r="M44" i="1" s="1"/>
  <c r="N44" i="1" s="1"/>
  <c r="Q44" i="1"/>
  <c r="R44" i="1" s="1"/>
  <c r="S44" i="1" s="1"/>
  <c r="V44" i="1"/>
  <c r="W44" i="1" s="1"/>
  <c r="X44" i="1" s="1"/>
  <c r="Y44" i="1"/>
  <c r="Z44" i="1"/>
  <c r="AA44" i="1"/>
  <c r="AB44" i="1"/>
  <c r="G45" i="1"/>
  <c r="H45" i="1" s="1"/>
  <c r="L45" i="1"/>
  <c r="M45" i="1" s="1"/>
  <c r="N45" i="1" s="1"/>
  <c r="Q45" i="1"/>
  <c r="R45" i="1" s="1"/>
  <c r="S45" i="1" s="1"/>
  <c r="V45" i="1"/>
  <c r="W45" i="1" s="1"/>
  <c r="X45" i="1" s="1"/>
  <c r="Y45" i="1"/>
  <c r="Z45" i="1"/>
  <c r="AA45" i="1"/>
  <c r="AB45" i="1"/>
  <c r="G46" i="1"/>
  <c r="H46" i="1" s="1"/>
  <c r="I46" i="1" s="1"/>
  <c r="L46" i="1"/>
  <c r="M46" i="1" s="1"/>
  <c r="N46" i="1" s="1"/>
  <c r="Q46" i="1"/>
  <c r="R46" i="1" s="1"/>
  <c r="S46" i="1" s="1"/>
  <c r="V46" i="1"/>
  <c r="W46" i="1" s="1"/>
  <c r="X46" i="1" s="1"/>
  <c r="Y46" i="1"/>
  <c r="Z46" i="1"/>
  <c r="AA46" i="1"/>
  <c r="AB46" i="1"/>
  <c r="G47" i="1"/>
  <c r="H47" i="1" s="1"/>
  <c r="I47" i="1" s="1"/>
  <c r="L47" i="1"/>
  <c r="M47" i="1" s="1"/>
  <c r="N47" i="1" s="1"/>
  <c r="Q47" i="1"/>
  <c r="R47" i="1" s="1"/>
  <c r="S47" i="1" s="1"/>
  <c r="V47" i="1"/>
  <c r="W47" i="1" s="1"/>
  <c r="X47" i="1" s="1"/>
  <c r="Y47" i="1"/>
  <c r="Z47" i="1"/>
  <c r="AA47" i="1"/>
  <c r="AB47" i="1"/>
  <c r="G48" i="1"/>
  <c r="H48" i="1" s="1"/>
  <c r="I48" i="1" s="1"/>
  <c r="L48" i="1"/>
  <c r="M48" i="1" s="1"/>
  <c r="N48" i="1" s="1"/>
  <c r="Q48" i="1"/>
  <c r="R48" i="1" s="1"/>
  <c r="S48" i="1" s="1"/>
  <c r="V48" i="1"/>
  <c r="W48" i="1" s="1"/>
  <c r="X48" i="1" s="1"/>
  <c r="Y48" i="1"/>
  <c r="Z48" i="1"/>
  <c r="AA48" i="1"/>
  <c r="AB48" i="1"/>
  <c r="G49" i="1"/>
  <c r="H49" i="1" s="1"/>
  <c r="I49" i="1" s="1"/>
  <c r="L49" i="1"/>
  <c r="M49" i="1" s="1"/>
  <c r="N49" i="1" s="1"/>
  <c r="Q49" i="1"/>
  <c r="R49" i="1" s="1"/>
  <c r="S49" i="1" s="1"/>
  <c r="V49" i="1"/>
  <c r="W49" i="1" s="1"/>
  <c r="X49" i="1" s="1"/>
  <c r="Y49" i="1"/>
  <c r="Z49" i="1"/>
  <c r="AA49" i="1"/>
  <c r="AB49" i="1"/>
  <c r="G50" i="1"/>
  <c r="H50" i="1" s="1"/>
  <c r="I50" i="1" s="1"/>
  <c r="L50" i="1"/>
  <c r="M50" i="1" s="1"/>
  <c r="N50" i="1" s="1"/>
  <c r="Q50" i="1"/>
  <c r="R50" i="1" s="1"/>
  <c r="S50" i="1" s="1"/>
  <c r="V50" i="1"/>
  <c r="W50" i="1" s="1"/>
  <c r="X50" i="1" s="1"/>
  <c r="Y50" i="1"/>
  <c r="Z50" i="1"/>
  <c r="AA50" i="1"/>
  <c r="AB50" i="1"/>
  <c r="G51" i="1"/>
  <c r="H51" i="1" s="1"/>
  <c r="I51" i="1" s="1"/>
  <c r="L51" i="1"/>
  <c r="M51" i="1" s="1"/>
  <c r="N51" i="1" s="1"/>
  <c r="Q51" i="1"/>
  <c r="R51" i="1" s="1"/>
  <c r="S51" i="1" s="1"/>
  <c r="V51" i="1"/>
  <c r="W51" i="1" s="1"/>
  <c r="X51" i="1" s="1"/>
  <c r="Y51" i="1"/>
  <c r="Z51" i="1"/>
  <c r="AA51" i="1"/>
  <c r="AB51" i="1"/>
  <c r="G52" i="1"/>
  <c r="H52" i="1" s="1"/>
  <c r="I52" i="1" s="1"/>
  <c r="L52" i="1"/>
  <c r="M52" i="1" s="1"/>
  <c r="N52" i="1" s="1"/>
  <c r="Q52" i="1"/>
  <c r="R52" i="1" s="1"/>
  <c r="S52" i="1" s="1"/>
  <c r="V52" i="1"/>
  <c r="W52" i="1" s="1"/>
  <c r="X52" i="1" s="1"/>
  <c r="Y52" i="1"/>
  <c r="Z52" i="1"/>
  <c r="AA52" i="1"/>
  <c r="AB52" i="1"/>
  <c r="G53" i="1"/>
  <c r="H53" i="1" s="1"/>
  <c r="I53" i="1" s="1"/>
  <c r="L53" i="1"/>
  <c r="M53" i="1" s="1"/>
  <c r="N53" i="1" s="1"/>
  <c r="Q53" i="1"/>
  <c r="R53" i="1" s="1"/>
  <c r="S53" i="1" s="1"/>
  <c r="V53" i="1"/>
  <c r="W53" i="1" s="1"/>
  <c r="X53" i="1" s="1"/>
  <c r="Y53" i="1"/>
  <c r="Z53" i="1"/>
  <c r="AA53" i="1"/>
  <c r="AB53" i="1"/>
  <c r="G54" i="1"/>
  <c r="H54" i="1" s="1"/>
  <c r="I54" i="1" s="1"/>
  <c r="L54" i="1"/>
  <c r="M54" i="1" s="1"/>
  <c r="N54" i="1" s="1"/>
  <c r="Q54" i="1"/>
  <c r="R54" i="1" s="1"/>
  <c r="S54" i="1" s="1"/>
  <c r="V54" i="1"/>
  <c r="W54" i="1" s="1"/>
  <c r="X54" i="1" s="1"/>
  <c r="Y54" i="1"/>
  <c r="Z54" i="1"/>
  <c r="AA54" i="1"/>
  <c r="AB54" i="1"/>
  <c r="G55" i="1"/>
  <c r="H55" i="1" s="1"/>
  <c r="I55" i="1" s="1"/>
  <c r="L55" i="1"/>
  <c r="M55" i="1" s="1"/>
  <c r="N55" i="1" s="1"/>
  <c r="Q55" i="1"/>
  <c r="R55" i="1" s="1"/>
  <c r="S55" i="1" s="1"/>
  <c r="V55" i="1"/>
  <c r="W55" i="1" s="1"/>
  <c r="X55" i="1" s="1"/>
  <c r="Y55" i="1"/>
  <c r="Z55" i="1"/>
  <c r="AA55" i="1"/>
  <c r="AB55" i="1"/>
  <c r="Q29" i="1"/>
  <c r="R29" i="1" s="1"/>
  <c r="S29" i="1" s="1"/>
  <c r="Q28" i="1"/>
  <c r="R28" i="1" s="1"/>
  <c r="S28" i="1" s="1"/>
  <c r="Q27" i="1"/>
  <c r="R27" i="1" s="1"/>
  <c r="S27" i="1" s="1"/>
  <c r="Q26" i="1"/>
  <c r="R26" i="1" s="1"/>
  <c r="S26" i="1" s="1"/>
  <c r="Q25" i="1"/>
  <c r="R25" i="1" s="1"/>
  <c r="S25" i="1" s="1"/>
  <c r="Q24" i="1"/>
  <c r="R24" i="1" s="1"/>
  <c r="S24" i="1" s="1"/>
  <c r="Q23" i="1"/>
  <c r="R23" i="1" s="1"/>
  <c r="S23" i="1" s="1"/>
  <c r="Q22" i="1"/>
  <c r="R22" i="1" s="1"/>
  <c r="S22" i="1" s="1"/>
  <c r="Q21" i="1"/>
  <c r="R21" i="1" s="1"/>
  <c r="S21" i="1" s="1"/>
  <c r="Q20" i="1"/>
  <c r="R20" i="1" s="1"/>
  <c r="S20" i="1" s="1"/>
  <c r="Q19" i="1"/>
  <c r="R19" i="1" s="1"/>
  <c r="S19" i="1" s="1"/>
  <c r="Q18" i="1"/>
  <c r="R18" i="1" s="1"/>
  <c r="S18" i="1" s="1"/>
  <c r="Q17" i="1"/>
  <c r="R17" i="1" s="1"/>
  <c r="S17" i="1" s="1"/>
  <c r="Q16" i="1"/>
  <c r="R16" i="1" s="1"/>
  <c r="S16" i="1" s="1"/>
  <c r="Q15" i="1"/>
  <c r="R15" i="1" s="1"/>
  <c r="S15" i="1" s="1"/>
  <c r="Q14" i="1"/>
  <c r="R14" i="1" s="1"/>
  <c r="S14" i="1" s="1"/>
  <c r="Q13" i="1"/>
  <c r="R13" i="1" s="1"/>
  <c r="S13" i="1" s="1"/>
  <c r="Q12" i="1"/>
  <c r="R12" i="1" s="1"/>
  <c r="S12" i="1" s="1"/>
  <c r="Q11" i="1"/>
  <c r="R11" i="1" s="1"/>
  <c r="S11" i="1" s="1"/>
  <c r="Q10" i="1"/>
  <c r="R10" i="1" s="1"/>
  <c r="S10" i="1" s="1"/>
  <c r="Q9" i="1"/>
  <c r="R9" i="1" s="1"/>
  <c r="S9" i="1" s="1"/>
  <c r="Q8" i="1"/>
  <c r="R8" i="1" s="1"/>
  <c r="S8" i="1" s="1"/>
  <c r="Q7" i="1"/>
  <c r="R7" i="1" s="1"/>
  <c r="S7" i="1" s="1"/>
  <c r="Q6" i="1"/>
  <c r="R6" i="1" s="1"/>
  <c r="S6" i="1" s="1"/>
  <c r="Q5" i="1"/>
  <c r="R5" i="1" s="1"/>
  <c r="S5" i="1" s="1"/>
  <c r="Q4" i="1"/>
  <c r="R4" i="1" s="1"/>
  <c r="S4" i="1" s="1"/>
  <c r="L5" i="1"/>
  <c r="M5" i="1" s="1"/>
  <c r="N5" i="1" s="1"/>
  <c r="L6" i="1"/>
  <c r="M6" i="1" s="1"/>
  <c r="N6" i="1" s="1"/>
  <c r="L7" i="1"/>
  <c r="M7" i="1" s="1"/>
  <c r="N7" i="1" s="1"/>
  <c r="L8" i="1"/>
  <c r="M8" i="1" s="1"/>
  <c r="N8" i="1" s="1"/>
  <c r="L9" i="1"/>
  <c r="M9" i="1" s="1"/>
  <c r="N9" i="1" s="1"/>
  <c r="L10" i="1"/>
  <c r="M10" i="1" s="1"/>
  <c r="N10" i="1" s="1"/>
  <c r="L11" i="1"/>
  <c r="M11" i="1" s="1"/>
  <c r="N11" i="1" s="1"/>
  <c r="L12" i="1"/>
  <c r="M12" i="1" s="1"/>
  <c r="N12" i="1" s="1"/>
  <c r="L13" i="1"/>
  <c r="M13" i="1" s="1"/>
  <c r="N13" i="1" s="1"/>
  <c r="L14" i="1"/>
  <c r="M14" i="1" s="1"/>
  <c r="N14" i="1" s="1"/>
  <c r="L15" i="1"/>
  <c r="M15" i="1" s="1"/>
  <c r="N15" i="1" s="1"/>
  <c r="L16" i="1"/>
  <c r="M16" i="1" s="1"/>
  <c r="N16" i="1" s="1"/>
  <c r="L17" i="1"/>
  <c r="M17" i="1" s="1"/>
  <c r="N17" i="1" s="1"/>
  <c r="L18" i="1"/>
  <c r="M18" i="1" s="1"/>
  <c r="N18" i="1" s="1"/>
  <c r="L19" i="1"/>
  <c r="M19" i="1" s="1"/>
  <c r="N19" i="1" s="1"/>
  <c r="L20" i="1"/>
  <c r="M20" i="1" s="1"/>
  <c r="N20" i="1" s="1"/>
  <c r="L21" i="1"/>
  <c r="M21" i="1" s="1"/>
  <c r="N21" i="1" s="1"/>
  <c r="L22" i="1"/>
  <c r="M22" i="1" s="1"/>
  <c r="N22" i="1" s="1"/>
  <c r="L23" i="1"/>
  <c r="M23" i="1" s="1"/>
  <c r="N23" i="1" s="1"/>
  <c r="L24" i="1"/>
  <c r="M24" i="1" s="1"/>
  <c r="N24" i="1" s="1"/>
  <c r="L25" i="1"/>
  <c r="M25" i="1" s="1"/>
  <c r="N25" i="1" s="1"/>
  <c r="L26" i="1"/>
  <c r="M26" i="1" s="1"/>
  <c r="N26" i="1" s="1"/>
  <c r="L27" i="1"/>
  <c r="M27" i="1" s="1"/>
  <c r="N27" i="1" s="1"/>
  <c r="L28" i="1"/>
  <c r="M28" i="1" s="1"/>
  <c r="N28" i="1" s="1"/>
  <c r="L29" i="1"/>
  <c r="M29" i="1" s="1"/>
  <c r="N29" i="1" s="1"/>
  <c r="L4" i="1"/>
  <c r="M4" i="1" s="1"/>
  <c r="N4" i="1" s="1"/>
  <c r="G8" i="1"/>
  <c r="H8" i="1" s="1"/>
  <c r="I8" i="1" s="1"/>
  <c r="V8" i="1"/>
  <c r="W8" i="1" s="1"/>
  <c r="X8" i="1" s="1"/>
  <c r="Y8" i="1"/>
  <c r="Z8" i="1"/>
  <c r="AA8" i="1"/>
  <c r="AB8" i="1"/>
  <c r="G9" i="1"/>
  <c r="H9" i="1" s="1"/>
  <c r="I9" i="1" s="1"/>
  <c r="V9" i="1"/>
  <c r="W9" i="1" s="1"/>
  <c r="X9" i="1" s="1"/>
  <c r="Y9" i="1"/>
  <c r="Z9" i="1"/>
  <c r="AA9" i="1"/>
  <c r="AB9" i="1"/>
  <c r="G10" i="1"/>
  <c r="H10" i="1" s="1"/>
  <c r="I10" i="1" s="1"/>
  <c r="V10" i="1"/>
  <c r="W10" i="1" s="1"/>
  <c r="X10" i="1" s="1"/>
  <c r="Y10" i="1"/>
  <c r="Z10" i="1"/>
  <c r="AA10" i="1"/>
  <c r="AB10" i="1"/>
  <c r="G11" i="1"/>
  <c r="H11" i="1" s="1"/>
  <c r="I11" i="1" s="1"/>
  <c r="V11" i="1"/>
  <c r="W11" i="1" s="1"/>
  <c r="X11" i="1" s="1"/>
  <c r="Y11" i="1"/>
  <c r="Z11" i="1"/>
  <c r="AA11" i="1"/>
  <c r="AB11" i="1"/>
  <c r="G12" i="1"/>
  <c r="H12" i="1" s="1"/>
  <c r="I12" i="1" s="1"/>
  <c r="V12" i="1"/>
  <c r="W12" i="1" s="1"/>
  <c r="X12" i="1" s="1"/>
  <c r="Y12" i="1"/>
  <c r="Z12" i="1"/>
  <c r="AA12" i="1"/>
  <c r="AB12" i="1"/>
  <c r="G13" i="1"/>
  <c r="H13" i="1" s="1"/>
  <c r="I13" i="1" s="1"/>
  <c r="V13" i="1"/>
  <c r="W13" i="1" s="1"/>
  <c r="X13" i="1" s="1"/>
  <c r="Y13" i="1"/>
  <c r="Z13" i="1"/>
  <c r="AA13" i="1"/>
  <c r="AB13" i="1"/>
  <c r="G14" i="1"/>
  <c r="H14" i="1" s="1"/>
  <c r="I14" i="1" s="1"/>
  <c r="V14" i="1"/>
  <c r="W14" i="1" s="1"/>
  <c r="X14" i="1" s="1"/>
  <c r="Y14" i="1"/>
  <c r="Z14" i="1"/>
  <c r="AA14" i="1"/>
  <c r="AB14" i="1"/>
  <c r="G15" i="1"/>
  <c r="H15" i="1" s="1"/>
  <c r="I15" i="1" s="1"/>
  <c r="V15" i="1"/>
  <c r="W15" i="1" s="1"/>
  <c r="X15" i="1" s="1"/>
  <c r="Y15" i="1"/>
  <c r="Z15" i="1"/>
  <c r="AA15" i="1"/>
  <c r="AB15" i="1"/>
  <c r="G16" i="1"/>
  <c r="H16" i="1" s="1"/>
  <c r="I16" i="1" s="1"/>
  <c r="V16" i="1"/>
  <c r="W16" i="1" s="1"/>
  <c r="X16" i="1" s="1"/>
  <c r="Y16" i="1"/>
  <c r="Z16" i="1"/>
  <c r="AA16" i="1"/>
  <c r="AB16" i="1"/>
  <c r="G17" i="1"/>
  <c r="H17" i="1" s="1"/>
  <c r="I17" i="1" s="1"/>
  <c r="V17" i="1"/>
  <c r="W17" i="1" s="1"/>
  <c r="X17" i="1" s="1"/>
  <c r="Y17" i="1"/>
  <c r="Z17" i="1"/>
  <c r="AA17" i="1"/>
  <c r="AB17" i="1"/>
  <c r="G18" i="1"/>
  <c r="H18" i="1" s="1"/>
  <c r="I18" i="1" s="1"/>
  <c r="V18" i="1"/>
  <c r="W18" i="1" s="1"/>
  <c r="X18" i="1" s="1"/>
  <c r="Y18" i="1"/>
  <c r="Z18" i="1"/>
  <c r="AA18" i="1"/>
  <c r="AB18" i="1"/>
  <c r="G19" i="1"/>
  <c r="H19" i="1" s="1"/>
  <c r="I19" i="1" s="1"/>
  <c r="V19" i="1"/>
  <c r="W19" i="1" s="1"/>
  <c r="X19" i="1" s="1"/>
  <c r="Y19" i="1"/>
  <c r="Z19" i="1"/>
  <c r="AA19" i="1"/>
  <c r="AB19" i="1"/>
  <c r="G20" i="1"/>
  <c r="H20" i="1" s="1"/>
  <c r="I20" i="1" s="1"/>
  <c r="V20" i="1"/>
  <c r="W20" i="1" s="1"/>
  <c r="X20" i="1" s="1"/>
  <c r="Y20" i="1"/>
  <c r="Z20" i="1"/>
  <c r="AA20" i="1"/>
  <c r="AB20" i="1"/>
  <c r="G21" i="1"/>
  <c r="H21" i="1" s="1"/>
  <c r="I21" i="1" s="1"/>
  <c r="V21" i="1"/>
  <c r="W21" i="1" s="1"/>
  <c r="X21" i="1" s="1"/>
  <c r="Y21" i="1"/>
  <c r="Z21" i="1"/>
  <c r="AA21" i="1"/>
  <c r="AB21" i="1"/>
  <c r="G22" i="1"/>
  <c r="H22" i="1" s="1"/>
  <c r="I22" i="1" s="1"/>
  <c r="V22" i="1"/>
  <c r="W22" i="1" s="1"/>
  <c r="X22" i="1" s="1"/>
  <c r="Y22" i="1"/>
  <c r="Z22" i="1"/>
  <c r="AA22" i="1"/>
  <c r="AB22" i="1"/>
  <c r="G23" i="1"/>
  <c r="H23" i="1" s="1"/>
  <c r="I23" i="1" s="1"/>
  <c r="V23" i="1"/>
  <c r="W23" i="1" s="1"/>
  <c r="X23" i="1" s="1"/>
  <c r="Y23" i="1"/>
  <c r="Z23" i="1"/>
  <c r="AA23" i="1"/>
  <c r="AB23" i="1"/>
  <c r="G24" i="1"/>
  <c r="H24" i="1" s="1"/>
  <c r="I24" i="1" s="1"/>
  <c r="V24" i="1"/>
  <c r="W24" i="1" s="1"/>
  <c r="X24" i="1" s="1"/>
  <c r="Y24" i="1"/>
  <c r="Z24" i="1"/>
  <c r="AA24" i="1"/>
  <c r="AB24" i="1"/>
  <c r="G25" i="1"/>
  <c r="H25" i="1" s="1"/>
  <c r="I25" i="1" s="1"/>
  <c r="V25" i="1"/>
  <c r="W25" i="1" s="1"/>
  <c r="X25" i="1" s="1"/>
  <c r="Y25" i="1"/>
  <c r="Z25" i="1"/>
  <c r="AA25" i="1"/>
  <c r="AB25" i="1"/>
  <c r="G26" i="1"/>
  <c r="H26" i="1" s="1"/>
  <c r="I26" i="1" s="1"/>
  <c r="V26" i="1"/>
  <c r="W26" i="1" s="1"/>
  <c r="X26" i="1" s="1"/>
  <c r="Y26" i="1"/>
  <c r="Z26" i="1"/>
  <c r="AA26" i="1"/>
  <c r="AB26" i="1"/>
  <c r="G27" i="1"/>
  <c r="H27" i="1" s="1"/>
  <c r="I27" i="1" s="1"/>
  <c r="V27" i="1"/>
  <c r="W27" i="1" s="1"/>
  <c r="X27" i="1" s="1"/>
  <c r="Y27" i="1"/>
  <c r="Z27" i="1"/>
  <c r="AA27" i="1"/>
  <c r="AB27" i="1"/>
  <c r="G28" i="1"/>
  <c r="H28" i="1" s="1"/>
  <c r="I28" i="1" s="1"/>
  <c r="V28" i="1"/>
  <c r="W28" i="1" s="1"/>
  <c r="X28" i="1" s="1"/>
  <c r="Y28" i="1"/>
  <c r="Z28" i="1"/>
  <c r="AA28" i="1"/>
  <c r="AB28" i="1"/>
  <c r="G29" i="1"/>
  <c r="H29" i="1" s="1"/>
  <c r="I29" i="1" s="1"/>
  <c r="V29" i="1"/>
  <c r="W29" i="1" s="1"/>
  <c r="X29" i="1" s="1"/>
  <c r="Y29" i="1"/>
  <c r="Z29" i="1"/>
  <c r="AA29" i="1"/>
  <c r="AB29" i="1"/>
  <c r="G4" i="1"/>
  <c r="H4" i="1" s="1"/>
  <c r="I4" i="1" s="1"/>
  <c r="V7" i="1"/>
  <c r="W7" i="1" s="1"/>
  <c r="X7" i="1" s="1"/>
  <c r="V6" i="1"/>
  <c r="W6" i="1" s="1"/>
  <c r="X6" i="1" s="1"/>
  <c r="V5" i="1"/>
  <c r="W5" i="1" s="1"/>
  <c r="X5" i="1" s="1"/>
  <c r="V4" i="1"/>
  <c r="W4" i="1" s="1"/>
  <c r="X4" i="1" s="1"/>
  <c r="AA5" i="1"/>
  <c r="AA6" i="1"/>
  <c r="AA7" i="1"/>
  <c r="AA4" i="1"/>
  <c r="Z5" i="1"/>
  <c r="Z6" i="1"/>
  <c r="Z7" i="1"/>
  <c r="Z4" i="1"/>
  <c r="AB5" i="1"/>
  <c r="AB6" i="1"/>
  <c r="AB7" i="1"/>
  <c r="AB4" i="1"/>
  <c r="Y6" i="1"/>
  <c r="Y5" i="1"/>
  <c r="Y7" i="1"/>
  <c r="Y4" i="1"/>
  <c r="G5" i="1"/>
  <c r="H5" i="1" s="1"/>
  <c r="I5" i="1" s="1"/>
  <c r="G6" i="1"/>
  <c r="H6" i="1" s="1"/>
  <c r="I6" i="1" s="1"/>
  <c r="G7" i="1"/>
  <c r="H7" i="1" s="1"/>
  <c r="I7" i="1" s="1"/>
  <c r="AC55" i="1" l="1"/>
  <c r="AC54" i="1"/>
  <c r="AC53" i="1"/>
  <c r="I44" i="1"/>
  <c r="AC44" i="1"/>
  <c r="AC52" i="1"/>
  <c r="AC50" i="1"/>
  <c r="I45" i="1"/>
  <c r="AC45" i="1"/>
  <c r="AD45" i="1" s="1"/>
  <c r="AC51" i="1"/>
  <c r="AD51" i="1" s="1"/>
  <c r="AC49" i="1"/>
  <c r="AD49" i="1" s="1"/>
  <c r="AC48" i="1"/>
  <c r="AD48" i="1" s="1"/>
  <c r="AC47" i="1"/>
  <c r="AC46" i="1"/>
  <c r="AD46" i="1" s="1"/>
  <c r="AD37" i="1"/>
  <c r="AC33" i="1"/>
  <c r="AD33" i="1" s="1"/>
  <c r="AC30" i="1"/>
  <c r="AD30" i="1" s="1"/>
  <c r="AC26" i="1"/>
  <c r="AD26" i="1" s="1"/>
  <c r="AC22" i="1"/>
  <c r="AD22" i="1" s="1"/>
  <c r="AC19" i="1"/>
  <c r="AD19" i="1" s="1"/>
  <c r="AC15" i="1"/>
  <c r="AD15" i="1" s="1"/>
  <c r="AC12" i="1"/>
  <c r="AD12" i="1" s="1"/>
  <c r="AC8" i="1"/>
  <c r="AD8" i="1" s="1"/>
  <c r="AC40" i="1"/>
  <c r="AD40" i="1" s="1"/>
  <c r="AD53" i="1"/>
  <c r="AD41" i="1"/>
  <c r="AC36" i="1"/>
  <c r="AD36" i="1" s="1"/>
  <c r="AC32" i="1"/>
  <c r="AD32" i="1" s="1"/>
  <c r="AC29" i="1"/>
  <c r="AD29" i="1" s="1"/>
  <c r="AC25" i="1"/>
  <c r="AD25" i="1" s="1"/>
  <c r="AC21" i="1"/>
  <c r="AD21" i="1" s="1"/>
  <c r="AC18" i="1"/>
  <c r="AD18" i="1" s="1"/>
  <c r="AC11" i="1"/>
  <c r="AD11" i="1" s="1"/>
  <c r="AC7" i="1"/>
  <c r="AD7" i="1" s="1"/>
  <c r="AD44" i="1"/>
  <c r="AD52" i="1"/>
  <c r="AC39" i="1"/>
  <c r="AD39" i="1" s="1"/>
  <c r="AC35" i="1"/>
  <c r="AD35" i="1" s="1"/>
  <c r="AC31" i="1"/>
  <c r="AD31" i="1" s="1"/>
  <c r="AC28" i="1"/>
  <c r="AD28" i="1" s="1"/>
  <c r="AC24" i="1"/>
  <c r="AD24" i="1" s="1"/>
  <c r="AC17" i="1"/>
  <c r="AD17" i="1" s="1"/>
  <c r="AC14" i="1"/>
  <c r="AD14" i="1" s="1"/>
  <c r="AC10" i="1"/>
  <c r="AD10" i="1" s="1"/>
  <c r="AC6" i="1"/>
  <c r="AD6" i="1" s="1"/>
  <c r="AD55" i="1"/>
  <c r="AC4" i="1"/>
  <c r="AD4" i="1" s="1"/>
  <c r="AC38" i="1"/>
  <c r="AD38" i="1" s="1"/>
  <c r="AC34" i="1"/>
  <c r="AD34" i="1" s="1"/>
  <c r="AC27" i="1"/>
  <c r="AD27" i="1" s="1"/>
  <c r="AC23" i="1"/>
  <c r="AD23" i="1" s="1"/>
  <c r="AC20" i="1"/>
  <c r="AD20" i="1" s="1"/>
  <c r="AC16" i="1"/>
  <c r="AD16" i="1" s="1"/>
  <c r="AC13" i="1"/>
  <c r="AD13" i="1" s="1"/>
  <c r="AC9" i="1"/>
  <c r="AD9" i="1" s="1"/>
  <c r="AC5" i="1"/>
  <c r="AD5" i="1" s="1"/>
  <c r="AD54" i="1"/>
  <c r="AD50" i="1"/>
  <c r="AD47" i="1"/>
  <c r="S42" i="1"/>
  <c r="S56" i="1" s="1"/>
  <c r="N42" i="1"/>
  <c r="N56" i="1" s="1"/>
  <c r="I42" i="1"/>
  <c r="X42" i="1"/>
  <c r="X56" i="1" s="1"/>
  <c r="I56" i="1" l="1"/>
  <c r="AD42" i="1"/>
  <c r="AD56" i="1" s="1"/>
</calcChain>
</file>

<file path=xl/sharedStrings.xml><?xml version="1.0" encoding="utf-8"?>
<sst xmlns="http://schemas.openxmlformats.org/spreadsheetml/2006/main" count="150" uniqueCount="82">
  <si>
    <t>Ítem</t>
  </si>
  <si>
    <t>Unidad de medida</t>
  </si>
  <si>
    <t>Can</t>
  </si>
  <si>
    <t>Valor Unitario</t>
  </si>
  <si>
    <t>Valor IVA</t>
  </si>
  <si>
    <t>Descripción</t>
  </si>
  <si>
    <t>Unidad de Medida</t>
  </si>
  <si>
    <t>(%) IVA</t>
  </si>
  <si>
    <t>Sub Total (Uni+IVA)</t>
  </si>
  <si>
    <t>Valor Total</t>
  </si>
  <si>
    <t>TOTAL</t>
  </si>
  <si>
    <t>MUNICIPIO DE ANAPOIMA</t>
  </si>
  <si>
    <r>
      <rPr>
        <b/>
        <sz val="8"/>
        <color theme="1"/>
        <rFont val="Calibri"/>
        <family val="2"/>
        <scheme val="minor"/>
      </rPr>
      <t xml:space="preserve">Elaboró: </t>
    </r>
    <r>
      <rPr>
        <sz val="8"/>
        <color theme="1"/>
        <rFont val="Calibri"/>
        <family val="2"/>
        <scheme val="minor"/>
      </rPr>
      <t>Camila Moreno Sánchez - Profesional Universitario - Secretaría de Contratación</t>
    </r>
  </si>
  <si>
    <r>
      <rPr>
        <b/>
        <sz val="8"/>
        <color theme="1"/>
        <rFont val="Calibri"/>
        <family val="2"/>
        <scheme val="minor"/>
      </rPr>
      <t xml:space="preserve">Aprobó: </t>
    </r>
    <r>
      <rPr>
        <sz val="8"/>
        <color theme="1"/>
        <rFont val="Calibri"/>
        <family val="2"/>
        <scheme val="minor"/>
      </rPr>
      <t>Yaned Garzón Chaparro - Secretaria de Despacho - Secretaría de Contratación</t>
    </r>
  </si>
  <si>
    <t>PRESUPUESTO OFICIAL ALCALDÍA DE ANAPOIMA</t>
  </si>
  <si>
    <t xml:space="preserve">PAPEL ECOLÓGICO CARTA
Tamaño Carta Resma X 500 Hojas Color Natural, De Largo: 27.9 Cm -Ancho: 21,6 Cm, De 75 G/Ms. Impreso Con Marca De Agua SEGÚN DISEÑO SUMINISTRADO POR EL SUPERVISOR, En El Centro De La Hoja: Tipo De Letra Arial, Tamaño 40, Color Pantone 730c * Para Impresiones Con Sistema Inyección De Tinta E Impresión A Toner.  - (Marca – Studmark) 
</t>
  </si>
  <si>
    <t xml:space="preserve">PAPEL ECOLÓGICO OFICIO
Tamaño Oficio Resma X 500 Hojas Color Natural, De Largo: 33cms - Ancho: 21,6 Cm, De 75 G/Ms.   Impreso Con Marca De Agua SEGÚN DISEÑO SUMINISTRADO POR EL SUPERVISOR, En el Centro De La Hoja: Tipo De Letra Arial, Tamaño 40, Color Pantone 730c * Para Impresiones Con Sistema Inyección De Tinta E Impresión A Toner.  
</t>
  </si>
  <si>
    <t xml:space="preserve">CAJAS ARCHIVO                                                                                        
Cajas para archivo inactivo fabricada en cartón corrugado S5k, sin grapas ni pegantes, medidas: largo 40 cm, alto 27 cm, ancho aproximado 20 cm, tapa de apertura lateral impresa para su rotulación (de acuerdo con las normas y recomendaciones del archivo general de la nación ley 554 / 2000 y normas ICONTEC NTC ISO 452 2005) marcadas a una tinta color negro SEGÚN DISEÑO SUMINISTRADO POR EL SUPERVISOR
</t>
  </si>
  <si>
    <t xml:space="preserve">GANCHO PLASTICO LEGAJADOR
PARA HOJA GRAPADA DE 8 CM, EXTENCIONES LEGAJADOR 8CM DE CADA LADO. 
</t>
  </si>
  <si>
    <t xml:space="preserve">CARPETA AZUL COLGANTE                                                                                     
Fabricadas en polipropileno
Medidas de 28X38 cm (aproximado)
Varilla metal resistente de extremo a extremo con gancho
</t>
  </si>
  <si>
    <t xml:space="preserve">CARPETA  
Carpeta 4 aletas plastificadas blancas de acuerdo con las normas y recomendaciones del archivo general de la nación para su conservación ley 594 del 2000 marcada con el escudo del Municipio de Anapoima y el cuadro informativo que el supervisor suministrará 
</t>
  </si>
  <si>
    <t xml:space="preserve">CD FORMATO DVD (GRABAR AUDIENCIAS) CON SOBRE
Formato DVD para grabación, CD-R virgen, capacidad 700 MB presentación X unidades.
</t>
  </si>
  <si>
    <t xml:space="preserve">CINTA PEGANTE TRANSPARENTE (ANCHA)
Cinta Ancha de polipropileno, Empaque de alto pegante tipo acrílico o Embalaje profesional, Transparente 100 metros, Largo x Ancho: 100 m x 48 mm. Resistencia
</t>
  </si>
  <si>
    <t xml:space="preserve">CINTA DE ENMASCARAR 
Adhesivo de hule natural base solvente, Fabricada en papel crepado de alta resistencia que mantiene su forma aún en curvas, Resistente a la humedad, solventes, pintura y agentes químicos, 50 m x 36 mm
</t>
  </si>
  <si>
    <t xml:space="preserve">CLIP ESTÁNDAR      
Caja de 100 clips galvanizados No. 1 y 1/2, de 26 mm, número 1.5 fabricados con alambre con acabado galvanizado plata
</t>
  </si>
  <si>
    <t xml:space="preserve">COSEDORA / GRAPADORA 
Metálica resistente mediana, cosedora para grapar 30 hojas
</t>
  </si>
  <si>
    <t xml:space="preserve">LAPIZ MINA NEGRA  
Caja de Lápices N. 2 Hexagonal por 12 Unidades
</t>
  </si>
  <si>
    <t xml:space="preserve">Papel Kimberly Tamaño Carta 
Cartulina – Kimberly Trenzada COLORES SURTIDOS- resma x 100
</t>
  </si>
  <si>
    <t>PERFORADORA ESTÁNDAR                                                                                                  Perfora hasta 30 Hojas, 2 Huecos Grande</t>
  </si>
  <si>
    <t xml:space="preserve">RESALTADORES COLORES NEON
Color: Amarillo, rosa, verde y naranja, Especificaciones con tinta de gel
</t>
  </si>
  <si>
    <t xml:space="preserve">MARCADORES PERMANENTES
Tipo de punta: Biselada
Grosor del trazo: 1mm,5mm
Formato de venta: Pack    - Colores surtidos
</t>
  </si>
  <si>
    <t xml:space="preserve">MARCADORES BORRABLES 
COLORES: Azul claro, Azul oscuro, Fucsia, Rojo, Naranja, Verde, Negro, Morado.- Tinta de la mas alta calidad - Suave escritura - Secado rápido - Fácil borrado - No mancha - Bajo olor - No toxico
</t>
  </si>
  <si>
    <t xml:space="preserve">HUELLERO 
Almohadilla dactilar, No deja residuo al limpiar el dedo con un papel.
La tinta es pigmentada negra de alto contraste con el papel, Tinta muy nítida, definida, Resiste al calor, alcance para 5.000 impresiones
</t>
  </si>
  <si>
    <t xml:space="preserve">SACAGANCHOS
saca ganchos fabricado en acero inoxidable y mango protector de plástico para retirar los ganchos de grapadora de los documentos sin dañarlos ni rasgando al retirarlos, son fabricados con un diseño ergonómico que facilita su manipulación y reduce cualquier riesgo de accidentes.
</t>
  </si>
  <si>
    <t xml:space="preserve">TABLA PLANILLERO ACRILICA TAMAÑO OFICIO
Planillero Acrílico Colores, Tamaño: Oficio, Material: Acrílico, Colores Disponibles: morado, verde, fascia, blanco, azul, negro, amarillo, rojo
</t>
  </si>
  <si>
    <t xml:space="preserve">TIJERAS GRANDES 24CM 
PUNTO ROJO, DE ACERO INOXIDABLE, MANGO ABS
</t>
  </si>
  <si>
    <t xml:space="preserve">BORRADOR DE NATA GRANDE RECTANGULAR
Borradores blancos, suaves, flexibles, No dejan mancha al borrar, No maltratan el papel, Medidas de cada borrador 5,5 cm x 2 cm x 0,9 mm, Caja de cartón para protección y almacenaje
</t>
  </si>
  <si>
    <t xml:space="preserve">Pegamento En Barra X 40 Gr Pegante Original
Su formulación es única y garantiza un secado extra rápido, Pega en menos de 60 segundos, Alto poder adhesivo que brinda mayor confiabilidad, Fácil aplicación sobre papel, cartón y cartulina, No humedece, no deja grumos y no arruga el papel, Agradable aroma, Práctico envase con tapa rosca que garantiza absoluta hermeticidad
Lavable
</t>
  </si>
  <si>
    <t xml:space="preserve">SOBRE DE MANILA TAMAÑO CARTA
Medidas: 30.5 cm ancho, 25 cm largo.
peso: 10 gr. Aprox.
</t>
  </si>
  <si>
    <t xml:space="preserve">SOBRE DE MANILA TAMAÑO OFICIO
Medidas: 34.5 cm ancho, 25 cm largo.
peso: 11 gr. Aprox.
</t>
  </si>
  <si>
    <t>TAJALAPIZ                                                                                                                           Sacapuntas clásico de metal para lápices de grafito y colores</t>
  </si>
  <si>
    <t xml:space="preserve">PAPEL AUTOADHESIVO PARA IMPRESORA
Papel Adhesivo Carta Mate X 50 Hojas
- Tamaño: Carta
- Hojas: 50
- Textura: Mate
- La cara de impresión es Bond de 75 Gr
</t>
  </si>
  <si>
    <t xml:space="preserve">PAPEL KRAF
Rollo x 40 Pulgadas de altura (100 cm);150 mts
</t>
  </si>
  <si>
    <t xml:space="preserve">REGLAS 
Regla Plástica 30 cm,  versión profesional con los números tallados para que no se borren con el tiempo
</t>
  </si>
  <si>
    <t>CARTULINA Cartulina x pliegos colores surtidos</t>
  </si>
  <si>
    <t xml:space="preserve">Block Iris colores vivos :
Contiene 35 Hojas.
7 Colores diferentes.
Tamaño: 27.8 x 20.8 centímetros
</t>
  </si>
  <si>
    <t xml:space="preserve">Block Iris Pastel:
Contiene 25 hojas.
5 Colores diferentes.
Tamaño: 28 x 21.5 centímetros
</t>
  </si>
  <si>
    <t xml:space="preserve">Paquete de Cartulina Plana
Formato octavo de 23.5 x 34.5 cm, paquetes de 10 unidades con colores fluorescentes o planos surtidos.
</t>
  </si>
  <si>
    <t xml:space="preserve">TABLERO EN CORCHO 
Tablero en corcho 1 m de alto  x 1.50 cm de ancho- elaborado en MDF de alta densidad (9 mm) superficie es de corcho natural de 4 mm- marco en aluminio con opción de color gris o negro, un porta borrador en acrílico,
</t>
  </si>
  <si>
    <t xml:space="preserve">TABLERO EN CORCHO 
Tablero en corcho 1.45 cm de alto x 1.90 cm de anchoo - elaborado en MDF de alta densidad (9 mm) superficie es de corcho natural de 4 mm- marco en aluminio con opción de color gris o negro, un porta borrador en acrílico
</t>
  </si>
  <si>
    <t xml:space="preserve">Chinches Tachuelas X 100 Unidades
• Cabeza de plástico resistente a impactos 
• Colores variados traslucidos para organización visual.
• Material punta metal
</t>
  </si>
  <si>
    <t xml:space="preserve">BANDA CAUCHO SILICONADA X 1000 G
También conocido como goma elástica o liga de caucho, generalmente en forma de círculo, puede ser de color blanco, crema o colores según su referencia.
Es utilizada para sujetar varios objetos juntos.
</t>
  </si>
  <si>
    <t xml:space="preserve">FUNDAS PROTECTORAS ACETATO OFICIO
X 100 unidades 
</t>
  </si>
  <si>
    <t>RESMA</t>
  </si>
  <si>
    <t>UNIDAD</t>
  </si>
  <si>
    <t>PAQUETE X 20 UND</t>
  </si>
  <si>
    <t>ROLLO</t>
  </si>
  <si>
    <t>CAJA</t>
  </si>
  <si>
    <t>CAJA X 12</t>
  </si>
  <si>
    <t>PAQUETE</t>
  </si>
  <si>
    <t>CAJA X 10</t>
  </si>
  <si>
    <t>CAJA X 20</t>
  </si>
  <si>
    <t>PLIEGOS</t>
  </si>
  <si>
    <t>TONERS O CARTUCHOS IMPRESORAS</t>
  </si>
  <si>
    <t>HP 85A,  CE285A HP</t>
  </si>
  <si>
    <t xml:space="preserve">cartucho </t>
  </si>
  <si>
    <t>TK-3102</t>
  </si>
  <si>
    <t>Ricoh IM 430</t>
  </si>
  <si>
    <t>toner 83A</t>
  </si>
  <si>
    <t>CE 278A,  78A</t>
  </si>
  <si>
    <t>Ricoh MP2554</t>
  </si>
  <si>
    <t>Ricoh MP402</t>
  </si>
  <si>
    <t>Ricoh MP501</t>
  </si>
  <si>
    <t>Ricoh SP3710X</t>
  </si>
  <si>
    <t>CF 217A,  17A</t>
  </si>
  <si>
    <t>Cotización HENRY ALEXANDER AVILA</t>
  </si>
  <si>
    <t>Cotización DIFERENCIAL ESTRATEGIA Y COMUNICACIÓN SAS</t>
  </si>
  <si>
    <t>Cotización GRUPO LOS LAGOS SAS</t>
  </si>
  <si>
    <t>Cotización CORPORACIÓN ARTISTICA MIMESIS</t>
  </si>
  <si>
    <t>Valor Unitario IMPUESTOS INCLUIDOS</t>
  </si>
  <si>
    <t>SUBTOTAL</t>
  </si>
  <si>
    <t>MINIMA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</si>
</sst>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quot;$&quot;\ * #,##0.00_-;_-&quot;$&quot;\ * &quot;-&quot;??_-;_-@_-"/>
    <numFmt numFmtId="165" formatCode="_-* #,##0.00_-;\-* #,##0.00_-;_-* &quot;-&quot;??_-;_-@_-"/>
    <numFmt numFmtId="166" formatCode="&quot;$&quot;\ #,##0"/>
    <numFmt numFmtId="167" formatCode="_-&quot;$&quot;\ * #,##0_-;\-&quot;$&quot;\ * #,##0_-;_-&quot;$&quot;\ * &quot;-&quot;??_-;_-@_-"/>
    <numFmt numFmtId="168" formatCode="_-* #,##0_-;\-* #,##0_-;_-* &quot;-&quot;??_-;_-@_-"/>
  </numFmts>
  <fonts count="8"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8"/>
      <color theme="1"/>
      <name val="Calibri"/>
      <family val="2"/>
      <scheme val="minor"/>
    </font>
    <font>
      <b/>
      <sz val="8"/>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EBFFEB"/>
        <bgColor indexed="64"/>
      </patternFill>
    </fill>
    <fill>
      <patternFill patternType="solid">
        <fgColor rgb="FFFFFFC9"/>
        <bgColor indexed="64"/>
      </patternFill>
    </fill>
    <fill>
      <patternFill patternType="solid">
        <fgColor theme="5" tint="0.79998168889431442"/>
        <bgColor indexed="64"/>
      </patternFill>
    </fill>
    <fill>
      <patternFill patternType="solid">
        <fgColor theme="8" tint="0.79998168889431442"/>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style="thin">
        <color auto="1"/>
      </bottom>
      <diagonal/>
    </border>
    <border>
      <left/>
      <right style="thin">
        <color auto="1"/>
      </right>
      <top style="thin">
        <color auto="1"/>
      </top>
      <bottom style="thin">
        <color auto="1"/>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cellStyleXfs>
  <cellXfs count="117">
    <xf numFmtId="0" fontId="0" fillId="0" borderId="0" xfId="0"/>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5" fillId="2" borderId="1" xfId="0" applyFont="1" applyFill="1" applyBorder="1" applyAlignment="1">
      <alignment vertical="center" wrapText="1"/>
    </xf>
    <xf numFmtId="0" fontId="2" fillId="2" borderId="0" xfId="0" applyFont="1" applyFill="1"/>
    <xf numFmtId="0" fontId="4" fillId="2" borderId="0" xfId="0" applyFont="1" applyFill="1" applyAlignment="1">
      <alignment horizontal="center" vertical="center"/>
    </xf>
    <xf numFmtId="167" fontId="4" fillId="2" borderId="0" xfId="2" applyNumberFormat="1" applyFont="1" applyFill="1" applyAlignment="1">
      <alignment horizontal="center" vertical="center"/>
    </xf>
    <xf numFmtId="0" fontId="4" fillId="2" borderId="0" xfId="0" applyFont="1" applyFill="1" applyAlignment="1">
      <alignment vertical="center"/>
    </xf>
    <xf numFmtId="9" fontId="4" fillId="2" borderId="0" xfId="0" applyNumberFormat="1" applyFont="1" applyFill="1" applyAlignment="1">
      <alignment vertical="center"/>
    </xf>
    <xf numFmtId="0" fontId="2" fillId="3" borderId="7"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3" fillId="3" borderId="7" xfId="0" applyFont="1" applyFill="1" applyBorder="1" applyAlignment="1">
      <alignment horizontal="center" vertical="center"/>
    </xf>
    <xf numFmtId="0" fontId="5" fillId="3" borderId="1" xfId="0" applyFont="1" applyFill="1" applyBorder="1" applyAlignment="1">
      <alignment vertical="center" wrapText="1"/>
    </xf>
    <xf numFmtId="0" fontId="5" fillId="3" borderId="1" xfId="0" applyFont="1" applyFill="1" applyBorder="1" applyAlignment="1">
      <alignment horizontal="center" vertical="center"/>
    </xf>
    <xf numFmtId="167" fontId="3" fillId="4" borderId="7"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4" borderId="8" xfId="0" applyFont="1" applyFill="1" applyBorder="1" applyAlignment="1">
      <alignment horizontal="center" vertical="center" wrapText="1"/>
    </xf>
    <xf numFmtId="9" fontId="5" fillId="4" borderId="1" xfId="1" applyFont="1" applyFill="1" applyBorder="1" applyAlignment="1">
      <alignment horizontal="center" vertical="center"/>
    </xf>
    <xf numFmtId="167" fontId="3" fillId="5" borderId="7" xfId="2"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9" fontId="5" fillId="5" borderId="1" xfId="1" applyFont="1" applyFill="1" applyBorder="1" applyAlignment="1">
      <alignment horizontal="center" vertical="center"/>
    </xf>
    <xf numFmtId="166" fontId="4" fillId="4" borderId="7" xfId="2" applyNumberFormat="1" applyFont="1" applyFill="1" applyBorder="1" applyAlignment="1">
      <alignment horizontal="right" vertical="center"/>
    </xf>
    <xf numFmtId="166" fontId="4" fillId="4" borderId="1" xfId="2" applyNumberFormat="1" applyFont="1" applyFill="1" applyBorder="1" applyAlignment="1">
      <alignment horizontal="right" vertical="center"/>
    </xf>
    <xf numFmtId="166" fontId="4" fillId="4" borderId="8" xfId="2" applyNumberFormat="1" applyFont="1" applyFill="1" applyBorder="1" applyAlignment="1">
      <alignment horizontal="right" vertical="center"/>
    </xf>
    <xf numFmtId="166" fontId="4" fillId="5" borderId="7" xfId="2" applyNumberFormat="1" applyFont="1" applyFill="1" applyBorder="1" applyAlignment="1">
      <alignment horizontal="right" vertical="center"/>
    </xf>
    <xf numFmtId="166" fontId="4" fillId="5" borderId="1" xfId="2" applyNumberFormat="1" applyFont="1" applyFill="1" applyBorder="1" applyAlignment="1">
      <alignment horizontal="right" vertical="center"/>
    </xf>
    <xf numFmtId="166" fontId="2" fillId="4" borderId="9" xfId="0" applyNumberFormat="1" applyFont="1" applyFill="1" applyBorder="1" applyAlignment="1">
      <alignment horizontal="right" vertical="center"/>
    </xf>
    <xf numFmtId="167" fontId="3" fillId="3" borderId="1" xfId="2" applyNumberFormat="1" applyFont="1" applyFill="1" applyBorder="1" applyAlignment="1">
      <alignment horizontal="center" vertical="center" wrapText="1"/>
    </xf>
    <xf numFmtId="166" fontId="4" fillId="3" borderId="1" xfId="2" applyNumberFormat="1" applyFont="1" applyFill="1" applyBorder="1" applyAlignment="1">
      <alignment horizontal="right" vertical="center"/>
    </xf>
    <xf numFmtId="166" fontId="4" fillId="3" borderId="8" xfId="2" applyNumberFormat="1" applyFont="1" applyFill="1" applyBorder="1" applyAlignment="1">
      <alignment horizontal="right" vertical="center"/>
    </xf>
    <xf numFmtId="0" fontId="2" fillId="5" borderId="8" xfId="0" applyFont="1" applyFill="1" applyBorder="1" applyAlignment="1">
      <alignment horizontal="center" vertical="center" wrapText="1"/>
    </xf>
    <xf numFmtId="166" fontId="4" fillId="5" borderId="8" xfId="2" applyNumberFormat="1" applyFont="1" applyFill="1" applyBorder="1" applyAlignment="1">
      <alignment horizontal="right" vertical="center"/>
    </xf>
    <xf numFmtId="166" fontId="2" fillId="5" borderId="9" xfId="0" applyNumberFormat="1" applyFont="1" applyFill="1" applyBorder="1" applyAlignment="1">
      <alignment horizontal="right" vertical="center"/>
    </xf>
    <xf numFmtId="167" fontId="3" fillId="6" borderId="7" xfId="2"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2" fillId="6" borderId="8" xfId="0" applyFont="1" applyFill="1" applyBorder="1" applyAlignment="1">
      <alignment horizontal="center" vertical="center" wrapText="1"/>
    </xf>
    <xf numFmtId="166" fontId="4" fillId="6" borderId="7" xfId="2" applyNumberFormat="1" applyFont="1" applyFill="1" applyBorder="1" applyAlignment="1">
      <alignment horizontal="right" vertical="center"/>
    </xf>
    <xf numFmtId="9" fontId="5" fillId="6" borderId="1" xfId="1" applyFont="1" applyFill="1" applyBorder="1" applyAlignment="1">
      <alignment horizontal="center" vertical="center"/>
    </xf>
    <xf numFmtId="166" fontId="4" fillId="6" borderId="1" xfId="2" applyNumberFormat="1" applyFont="1" applyFill="1" applyBorder="1" applyAlignment="1">
      <alignment horizontal="right" vertical="center"/>
    </xf>
    <xf numFmtId="166" fontId="4" fillId="6" borderId="8" xfId="2" applyNumberFormat="1" applyFont="1" applyFill="1" applyBorder="1" applyAlignment="1">
      <alignment horizontal="right" vertical="center"/>
    </xf>
    <xf numFmtId="166" fontId="2" fillId="6" borderId="9" xfId="0" applyNumberFormat="1" applyFont="1" applyFill="1" applyBorder="1" applyAlignment="1">
      <alignment horizontal="right" vertical="center"/>
    </xf>
    <xf numFmtId="164" fontId="4" fillId="0" borderId="1" xfId="2" applyFont="1" applyFill="1" applyBorder="1"/>
    <xf numFmtId="167" fontId="3" fillId="7" borderId="7" xfId="2" applyNumberFormat="1" applyFont="1" applyFill="1" applyBorder="1" applyAlignment="1">
      <alignment horizontal="center" vertical="center" wrapText="1"/>
    </xf>
    <xf numFmtId="0" fontId="3" fillId="7" borderId="1" xfId="0" applyFont="1" applyFill="1" applyBorder="1" applyAlignment="1">
      <alignment horizontal="center" vertical="center" wrapText="1"/>
    </xf>
    <xf numFmtId="0" fontId="2" fillId="7" borderId="8" xfId="0" applyFont="1" applyFill="1" applyBorder="1" applyAlignment="1">
      <alignment horizontal="center" vertical="center" wrapText="1"/>
    </xf>
    <xf numFmtId="166" fontId="4" fillId="7" borderId="7" xfId="2" applyNumberFormat="1" applyFont="1" applyFill="1" applyBorder="1" applyAlignment="1">
      <alignment horizontal="right" vertical="center"/>
    </xf>
    <xf numFmtId="9" fontId="5" fillId="7" borderId="1" xfId="1" applyFont="1" applyFill="1" applyBorder="1" applyAlignment="1">
      <alignment horizontal="center" vertical="center"/>
    </xf>
    <xf numFmtId="166" fontId="4" fillId="7" borderId="1" xfId="2" applyNumberFormat="1" applyFont="1" applyFill="1" applyBorder="1" applyAlignment="1">
      <alignment horizontal="right" vertical="center"/>
    </xf>
    <xf numFmtId="166" fontId="4" fillId="7" borderId="8" xfId="2" applyNumberFormat="1" applyFont="1" applyFill="1" applyBorder="1" applyAlignment="1">
      <alignment horizontal="right" vertical="center"/>
    </xf>
    <xf numFmtId="166" fontId="2" fillId="7" borderId="9" xfId="0" applyNumberFormat="1" applyFont="1" applyFill="1" applyBorder="1" applyAlignment="1">
      <alignment horizontal="right" vertical="center"/>
    </xf>
    <xf numFmtId="0" fontId="3" fillId="2" borderId="2" xfId="0" applyFont="1" applyFill="1" applyBorder="1" applyAlignment="1">
      <alignment horizontal="center" vertical="center"/>
    </xf>
    <xf numFmtId="0" fontId="5" fillId="2" borderId="12" xfId="0" applyFont="1" applyFill="1" applyBorder="1" applyAlignment="1">
      <alignment vertical="center" wrapText="1"/>
    </xf>
    <xf numFmtId="0" fontId="5" fillId="2" borderId="12" xfId="0" applyFont="1" applyFill="1" applyBorder="1" applyAlignment="1">
      <alignment horizontal="center" vertical="center"/>
    </xf>
    <xf numFmtId="166" fontId="2" fillId="4" borderId="8" xfId="2" applyNumberFormat="1" applyFont="1" applyFill="1" applyBorder="1" applyAlignment="1">
      <alignment horizontal="right" vertical="center"/>
    </xf>
    <xf numFmtId="166" fontId="2" fillId="6" borderId="8" xfId="2" applyNumberFormat="1" applyFont="1" applyFill="1" applyBorder="1" applyAlignment="1">
      <alignment horizontal="right" vertical="center"/>
    </xf>
    <xf numFmtId="166" fontId="2" fillId="7" borderId="8" xfId="2" applyNumberFormat="1" applyFont="1" applyFill="1" applyBorder="1" applyAlignment="1">
      <alignment horizontal="right" vertical="center"/>
    </xf>
    <xf numFmtId="166" fontId="2" fillId="5" borderId="8" xfId="2" applyNumberFormat="1" applyFont="1" applyFill="1" applyBorder="1" applyAlignment="1">
      <alignment horizontal="right" vertical="center"/>
    </xf>
    <xf numFmtId="166" fontId="2" fillId="3" borderId="13" xfId="2" applyNumberFormat="1" applyFont="1" applyFill="1" applyBorder="1" applyAlignment="1">
      <alignment horizontal="right" vertical="center"/>
    </xf>
    <xf numFmtId="166" fontId="2" fillId="3" borderId="9" xfId="0" applyNumberFormat="1" applyFont="1" applyFill="1" applyBorder="1" applyAlignment="1">
      <alignment horizontal="right" vertical="center"/>
    </xf>
    <xf numFmtId="168" fontId="4" fillId="2" borderId="0" xfId="3" applyNumberFormat="1" applyFont="1" applyFill="1"/>
    <xf numFmtId="168" fontId="4" fillId="2" borderId="0" xfId="3" applyNumberFormat="1" applyFont="1" applyFill="1" applyAlignment="1">
      <alignment horizontal="center" wrapText="1"/>
    </xf>
    <xf numFmtId="168" fontId="2" fillId="2" borderId="0" xfId="3" applyNumberFormat="1" applyFont="1" applyFill="1"/>
    <xf numFmtId="0" fontId="6" fillId="2" borderId="0" xfId="0" applyFont="1" applyFill="1" applyAlignment="1">
      <alignment horizontal="right" vertical="center"/>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166" fontId="2" fillId="3" borderId="10" xfId="0" applyNumberFormat="1" applyFont="1" applyFill="1" applyBorder="1" applyAlignment="1">
      <alignment horizontal="right" vertical="center"/>
    </xf>
    <xf numFmtId="166" fontId="2" fillId="3" borderId="11" xfId="0" applyNumberFormat="1" applyFont="1" applyFill="1" applyBorder="1" applyAlignment="1">
      <alignment horizontal="right" vertical="center"/>
    </xf>
    <xf numFmtId="0" fontId="2" fillId="4" borderId="10" xfId="0" applyFont="1" applyFill="1" applyBorder="1" applyAlignment="1">
      <alignment horizontal="right" vertical="center"/>
    </xf>
    <xf numFmtId="0" fontId="2" fillId="4" borderId="11" xfId="0" applyFont="1" applyFill="1" applyBorder="1" applyAlignment="1">
      <alignment horizontal="right" vertical="center"/>
    </xf>
    <xf numFmtId="0" fontId="2" fillId="5" borderId="10" xfId="0" applyFont="1" applyFill="1" applyBorder="1" applyAlignment="1">
      <alignment horizontal="right" vertical="center"/>
    </xf>
    <xf numFmtId="0" fontId="2" fillId="5" borderId="11" xfId="0" applyFont="1" applyFill="1" applyBorder="1" applyAlignment="1">
      <alignment horizontal="right"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6" borderId="4" xfId="0" applyFont="1" applyFill="1" applyBorder="1" applyAlignment="1">
      <alignment horizontal="center" vertical="center"/>
    </xf>
    <xf numFmtId="0" fontId="2" fillId="6" borderId="5" xfId="0" applyFont="1" applyFill="1" applyBorder="1" applyAlignment="1">
      <alignment horizontal="center" vertical="center"/>
    </xf>
    <xf numFmtId="0" fontId="2" fillId="6" borderId="6" xfId="0" applyFont="1" applyFill="1" applyBorder="1" applyAlignment="1">
      <alignment horizontal="center" vertical="center"/>
    </xf>
    <xf numFmtId="0" fontId="2" fillId="6" borderId="10" xfId="0" applyFont="1" applyFill="1" applyBorder="1" applyAlignment="1">
      <alignment horizontal="right" vertical="center"/>
    </xf>
    <xf numFmtId="0" fontId="2" fillId="6" borderId="11" xfId="0" applyFont="1" applyFill="1" applyBorder="1" applyAlignment="1">
      <alignment horizontal="right" vertical="center"/>
    </xf>
    <xf numFmtId="0" fontId="3" fillId="3" borderId="14"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13" xfId="0" applyFont="1" applyFill="1" applyBorder="1" applyAlignment="1">
      <alignment horizontal="center" vertical="center"/>
    </xf>
    <xf numFmtId="166" fontId="2" fillId="4" borderId="14" xfId="2" applyNumberFormat="1" applyFont="1" applyFill="1" applyBorder="1" applyAlignment="1">
      <alignment horizontal="right" vertical="center"/>
    </xf>
    <xf numFmtId="166" fontId="2" fillId="4" borderId="12" xfId="2" applyNumberFormat="1" applyFont="1" applyFill="1" applyBorder="1" applyAlignment="1">
      <alignment horizontal="right" vertical="center"/>
    </xf>
    <xf numFmtId="166" fontId="2" fillId="4" borderId="15" xfId="2" applyNumberFormat="1" applyFont="1" applyFill="1" applyBorder="1" applyAlignment="1">
      <alignment horizontal="right" vertical="center"/>
    </xf>
    <xf numFmtId="166" fontId="2" fillId="6" borderId="14" xfId="2" applyNumberFormat="1" applyFont="1" applyFill="1" applyBorder="1" applyAlignment="1">
      <alignment horizontal="right" vertical="center"/>
    </xf>
    <xf numFmtId="166" fontId="2" fillId="6" borderId="12" xfId="2" applyNumberFormat="1" applyFont="1" applyFill="1" applyBorder="1" applyAlignment="1">
      <alignment horizontal="right" vertical="center"/>
    </xf>
    <xf numFmtId="166" fontId="2" fillId="6" borderId="15" xfId="2" applyNumberFormat="1" applyFont="1" applyFill="1" applyBorder="1" applyAlignment="1">
      <alignment horizontal="right" vertical="center"/>
    </xf>
    <xf numFmtId="166" fontId="2" fillId="7" borderId="14" xfId="2" applyNumberFormat="1" applyFont="1" applyFill="1" applyBorder="1" applyAlignment="1">
      <alignment horizontal="right" vertical="center"/>
    </xf>
    <xf numFmtId="166" fontId="2" fillId="7" borderId="12" xfId="2" applyNumberFormat="1" applyFont="1" applyFill="1" applyBorder="1" applyAlignment="1">
      <alignment horizontal="right" vertical="center"/>
    </xf>
    <xf numFmtId="166" fontId="2" fillId="7" borderId="15" xfId="2" applyNumberFormat="1" applyFont="1" applyFill="1" applyBorder="1" applyAlignment="1">
      <alignment horizontal="right" vertical="center"/>
    </xf>
    <xf numFmtId="166" fontId="2" fillId="5" borderId="14" xfId="2" applyNumberFormat="1" applyFont="1" applyFill="1" applyBorder="1" applyAlignment="1">
      <alignment horizontal="right" vertical="center"/>
    </xf>
    <xf numFmtId="166" fontId="2" fillId="5" borderId="12" xfId="2" applyNumberFormat="1" applyFont="1" applyFill="1" applyBorder="1" applyAlignment="1">
      <alignment horizontal="right" vertical="center"/>
    </xf>
    <xf numFmtId="166" fontId="2" fillId="5" borderId="15" xfId="2" applyNumberFormat="1" applyFont="1" applyFill="1" applyBorder="1" applyAlignment="1">
      <alignment horizontal="right" vertical="center"/>
    </xf>
    <xf numFmtId="0" fontId="3" fillId="3" borderId="14" xfId="0" applyFont="1" applyFill="1" applyBorder="1" applyAlignment="1">
      <alignment horizontal="right" vertical="center"/>
    </xf>
    <xf numFmtId="0" fontId="3" fillId="3" borderId="12" xfId="0" applyFont="1" applyFill="1" applyBorder="1" applyAlignment="1">
      <alignment horizontal="right" vertical="center"/>
    </xf>
    <xf numFmtId="0" fontId="2" fillId="2" borderId="0" xfId="0" applyFont="1" applyFill="1" applyAlignment="1">
      <alignment horizontal="center" vertical="center"/>
    </xf>
    <xf numFmtId="0" fontId="2" fillId="2" borderId="3"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7" borderId="4" xfId="0" applyFont="1" applyFill="1" applyBorder="1" applyAlignment="1">
      <alignment horizontal="center" vertical="center"/>
    </xf>
    <xf numFmtId="0" fontId="2" fillId="7" borderId="5" xfId="0" applyFont="1" applyFill="1" applyBorder="1" applyAlignment="1">
      <alignment horizontal="center" vertical="center"/>
    </xf>
    <xf numFmtId="0" fontId="2" fillId="7" borderId="6" xfId="0" applyFont="1" applyFill="1" applyBorder="1" applyAlignment="1">
      <alignment horizontal="center" vertical="center"/>
    </xf>
    <xf numFmtId="0" fontId="2" fillId="7" borderId="10" xfId="0" applyFont="1" applyFill="1" applyBorder="1" applyAlignment="1">
      <alignment horizontal="right" vertical="center"/>
    </xf>
    <xf numFmtId="0" fontId="2" fillId="7" borderId="11" xfId="0" applyFont="1" applyFill="1" applyBorder="1" applyAlignment="1">
      <alignment horizontal="right" vertical="center"/>
    </xf>
    <xf numFmtId="0" fontId="3" fillId="2" borderId="2"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cellXfs>
  <cellStyles count="4">
    <cellStyle name="Millares" xfId="3" builtinId="3"/>
    <cellStyle name="Moneda" xfId="2" builtinId="4"/>
    <cellStyle name="Normal" xfId="0" builtinId="0"/>
    <cellStyle name="Porcentaje" xfId="1" builtinId="5"/>
  </cellStyles>
  <dxfs count="0"/>
  <tableStyles count="0" defaultTableStyle="TableStyleMedium2" defaultPivotStyle="PivotStyleLight16"/>
  <colors>
    <mruColors>
      <color rgb="FFFFFFC9"/>
      <color rgb="FFEBFFEB"/>
      <color rgb="FFE4F1FC"/>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347499</xdr:colOff>
      <xdr:row>0</xdr:row>
      <xdr:rowOff>0</xdr:rowOff>
    </xdr:from>
    <xdr:to>
      <xdr:col>1</xdr:col>
      <xdr:colOff>863163</xdr:colOff>
      <xdr:row>0</xdr:row>
      <xdr:rowOff>605747</xdr:rowOff>
    </xdr:to>
    <xdr:pic>
      <xdr:nvPicPr>
        <xdr:cNvPr id="2" name="Imagen 1">
          <a:extLst>
            <a:ext uri="{FF2B5EF4-FFF2-40B4-BE49-F238E27FC236}">
              <a16:creationId xmlns:a16="http://schemas.microsoft.com/office/drawing/2014/main" id="{56C5E931-5D09-EB59-71D0-20F90D761F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249" y="0"/>
          <a:ext cx="515664" cy="605747"/>
        </a:xfrm>
        <a:prstGeom prst="rect">
          <a:avLst/>
        </a:prstGeom>
        <a:noFill/>
        <a:ln>
          <a:noFill/>
        </a:ln>
      </xdr:spPr>
    </xdr:pic>
    <xdr:clientData/>
  </xdr:twoCellAnchor>
  <xdr:twoCellAnchor editAs="oneCell">
    <xdr:from>
      <xdr:col>29</xdr:col>
      <xdr:colOff>0</xdr:colOff>
      <xdr:row>0</xdr:row>
      <xdr:rowOff>0</xdr:rowOff>
    </xdr:from>
    <xdr:to>
      <xdr:col>29</xdr:col>
      <xdr:colOff>515664</xdr:colOff>
      <xdr:row>0</xdr:row>
      <xdr:rowOff>605747</xdr:rowOff>
    </xdr:to>
    <xdr:pic>
      <xdr:nvPicPr>
        <xdr:cNvPr id="3" name="Imagen 2">
          <a:extLst>
            <a:ext uri="{FF2B5EF4-FFF2-40B4-BE49-F238E27FC236}">
              <a16:creationId xmlns:a16="http://schemas.microsoft.com/office/drawing/2014/main" id="{6759AAE8-4717-4F14-9020-38AEE527C7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0"/>
          <a:ext cx="515664" cy="60574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AE61"/>
  <sheetViews>
    <sheetView tabSelected="1" topLeftCell="S46" zoomScaleNormal="100" workbookViewId="0">
      <selection activeCell="AG44" sqref="AG44"/>
    </sheetView>
  </sheetViews>
  <sheetFormatPr baseColWidth="10" defaultColWidth="11.5703125" defaultRowHeight="12.75" x14ac:dyDescent="0.2"/>
  <cols>
    <col min="1" max="1" width="4.28515625" style="4" customWidth="1"/>
    <col min="2" max="2" width="29.85546875" style="4" customWidth="1"/>
    <col min="3" max="3" width="14.85546875" style="8" customWidth="1"/>
    <col min="4" max="4" width="8.140625" style="8" customWidth="1"/>
    <col min="5" max="5" width="12.140625" style="9" customWidth="1"/>
    <col min="6" max="6" width="5.28515625" style="8" customWidth="1"/>
    <col min="7" max="7" width="8.140625" style="8" customWidth="1"/>
    <col min="8" max="8" width="11.5703125" style="8" customWidth="1"/>
    <col min="9" max="9" width="14.42578125" style="8" customWidth="1"/>
    <col min="10" max="10" width="11.42578125" style="8" customWidth="1"/>
    <col min="11" max="11" width="6.7109375" style="8" customWidth="1"/>
    <col min="12" max="12" width="10.140625" style="8" customWidth="1"/>
    <col min="13" max="13" width="12.85546875" style="8" customWidth="1"/>
    <col min="14" max="14" width="13.42578125" style="8" customWidth="1"/>
    <col min="15" max="15" width="11.7109375" style="8" customWidth="1"/>
    <col min="16" max="16" width="6.7109375" style="8" customWidth="1"/>
    <col min="17" max="17" width="10.140625" style="8" customWidth="1"/>
    <col min="18" max="18" width="12.85546875" style="8" customWidth="1"/>
    <col min="19" max="19" width="13.28515625" style="8" customWidth="1"/>
    <col min="20" max="20" width="11.28515625" style="10" customWidth="1"/>
    <col min="21" max="21" width="6.140625" style="11" customWidth="1"/>
    <col min="22" max="22" width="10.85546875" style="10" customWidth="1"/>
    <col min="23" max="23" width="13.140625" style="10" customWidth="1"/>
    <col min="24" max="24" width="13.7109375" style="10" customWidth="1"/>
    <col min="25" max="25" width="6.28515625" style="10" customWidth="1"/>
    <col min="26" max="26" width="23.5703125" style="10" customWidth="1"/>
    <col min="27" max="27" width="15.5703125" style="10" customWidth="1"/>
    <col min="28" max="28" width="5.5703125" style="4" customWidth="1"/>
    <col min="29" max="29" width="13.85546875" style="4" customWidth="1"/>
    <col min="30" max="30" width="17.28515625" style="4" customWidth="1"/>
    <col min="31" max="31" width="13.42578125" style="63" customWidth="1"/>
    <col min="32" max="16384" width="11.5703125" style="4"/>
  </cols>
  <sheetData>
    <row r="1" spans="1:31" ht="49.5" customHeight="1" thickBot="1" x14ac:dyDescent="0.25">
      <c r="C1" s="104" t="s">
        <v>11</v>
      </c>
      <c r="D1" s="104"/>
      <c r="E1" s="104"/>
      <c r="F1" s="104"/>
      <c r="G1" s="104"/>
      <c r="H1" s="104"/>
      <c r="I1" s="104"/>
      <c r="J1" s="104"/>
      <c r="K1" s="104"/>
      <c r="L1" s="104"/>
      <c r="M1" s="104"/>
      <c r="N1" s="104"/>
      <c r="O1" s="104"/>
      <c r="P1" s="104"/>
      <c r="Q1" s="104"/>
      <c r="R1" s="104"/>
      <c r="S1" s="104"/>
      <c r="T1" s="104"/>
      <c r="U1" s="104"/>
      <c r="V1" s="104"/>
      <c r="W1" s="104"/>
      <c r="X1" s="104"/>
      <c r="Y1" s="104"/>
      <c r="Z1" s="104"/>
      <c r="AA1" s="104"/>
      <c r="AB1" s="104"/>
      <c r="AC1" s="104"/>
      <c r="AD1" s="10"/>
    </row>
    <row r="2" spans="1:31" ht="26.25" customHeight="1" x14ac:dyDescent="0.2">
      <c r="A2" s="106" t="s">
        <v>0</v>
      </c>
      <c r="B2" s="106" t="s">
        <v>5</v>
      </c>
      <c r="C2" s="107" t="s">
        <v>1</v>
      </c>
      <c r="D2" s="108" t="s">
        <v>2</v>
      </c>
      <c r="E2" s="79" t="s">
        <v>75</v>
      </c>
      <c r="F2" s="80"/>
      <c r="G2" s="80"/>
      <c r="H2" s="80"/>
      <c r="I2" s="81"/>
      <c r="J2" s="82" t="s">
        <v>76</v>
      </c>
      <c r="K2" s="83"/>
      <c r="L2" s="83"/>
      <c r="M2" s="83"/>
      <c r="N2" s="84"/>
      <c r="O2" s="109" t="s">
        <v>77</v>
      </c>
      <c r="P2" s="110"/>
      <c r="Q2" s="110"/>
      <c r="R2" s="110"/>
      <c r="S2" s="111"/>
      <c r="T2" s="67" t="s">
        <v>78</v>
      </c>
      <c r="U2" s="68"/>
      <c r="V2" s="68"/>
      <c r="W2" s="68"/>
      <c r="X2" s="69"/>
      <c r="Y2" s="70" t="s">
        <v>14</v>
      </c>
      <c r="Z2" s="71"/>
      <c r="AA2" s="71"/>
      <c r="AB2" s="71"/>
      <c r="AC2" s="71"/>
      <c r="AD2" s="72"/>
    </row>
    <row r="3" spans="1:31" s="5" customFormat="1" ht="38.25" x14ac:dyDescent="0.2">
      <c r="A3" s="106"/>
      <c r="B3" s="106"/>
      <c r="C3" s="107"/>
      <c r="D3" s="108"/>
      <c r="E3" s="18" t="s">
        <v>3</v>
      </c>
      <c r="F3" s="19" t="s">
        <v>7</v>
      </c>
      <c r="G3" s="19" t="s">
        <v>4</v>
      </c>
      <c r="H3" s="19" t="s">
        <v>8</v>
      </c>
      <c r="I3" s="20" t="s">
        <v>9</v>
      </c>
      <c r="J3" s="37" t="s">
        <v>3</v>
      </c>
      <c r="K3" s="38" t="s">
        <v>7</v>
      </c>
      <c r="L3" s="38" t="s">
        <v>4</v>
      </c>
      <c r="M3" s="38" t="s">
        <v>8</v>
      </c>
      <c r="N3" s="39" t="s">
        <v>9</v>
      </c>
      <c r="O3" s="46" t="s">
        <v>3</v>
      </c>
      <c r="P3" s="47" t="s">
        <v>7</v>
      </c>
      <c r="Q3" s="47" t="s">
        <v>4</v>
      </c>
      <c r="R3" s="47" t="s">
        <v>8</v>
      </c>
      <c r="S3" s="48" t="s">
        <v>9</v>
      </c>
      <c r="T3" s="22" t="s">
        <v>3</v>
      </c>
      <c r="U3" s="23" t="s">
        <v>7</v>
      </c>
      <c r="V3" s="23" t="s">
        <v>4</v>
      </c>
      <c r="W3" s="23" t="s">
        <v>8</v>
      </c>
      <c r="X3" s="34" t="s">
        <v>9</v>
      </c>
      <c r="Y3" s="12" t="s">
        <v>0</v>
      </c>
      <c r="Z3" s="13" t="s">
        <v>5</v>
      </c>
      <c r="AA3" s="13" t="s">
        <v>6</v>
      </c>
      <c r="AB3" s="13" t="s">
        <v>2</v>
      </c>
      <c r="AC3" s="31" t="s">
        <v>79</v>
      </c>
      <c r="AD3" s="14" t="s">
        <v>9</v>
      </c>
      <c r="AE3" s="64"/>
    </row>
    <row r="4" spans="1:31" ht="12" customHeight="1" x14ac:dyDescent="0.2">
      <c r="A4" s="1">
        <v>1</v>
      </c>
      <c r="B4" s="6" t="s">
        <v>15</v>
      </c>
      <c r="C4" s="2" t="s">
        <v>53</v>
      </c>
      <c r="D4" s="3">
        <v>300</v>
      </c>
      <c r="E4" s="25">
        <v>59000</v>
      </c>
      <c r="F4" s="21"/>
      <c r="G4" s="26">
        <f>E4*F4</f>
        <v>0</v>
      </c>
      <c r="H4" s="26">
        <f>E4+G4</f>
        <v>59000</v>
      </c>
      <c r="I4" s="27">
        <f>H4*D4</f>
        <v>17700000</v>
      </c>
      <c r="J4" s="40">
        <v>20010</v>
      </c>
      <c r="K4" s="41">
        <v>0.19</v>
      </c>
      <c r="L4" s="42">
        <f>J4*K4</f>
        <v>3801.9</v>
      </c>
      <c r="M4" s="42">
        <f>J4+L4</f>
        <v>23811.9</v>
      </c>
      <c r="N4" s="43">
        <f>M4*D4</f>
        <v>7143570</v>
      </c>
      <c r="O4" s="49">
        <v>35000</v>
      </c>
      <c r="P4" s="50">
        <v>0.19</v>
      </c>
      <c r="Q4" s="51">
        <f>O4*P4</f>
        <v>6650</v>
      </c>
      <c r="R4" s="51">
        <f>O4+Q4</f>
        <v>41650</v>
      </c>
      <c r="S4" s="52">
        <f>R4*D4</f>
        <v>12495000</v>
      </c>
      <c r="T4" s="28">
        <v>24190</v>
      </c>
      <c r="U4" s="24">
        <v>0.19</v>
      </c>
      <c r="V4" s="29">
        <f>T4*U4</f>
        <v>4596.1000000000004</v>
      </c>
      <c r="W4" s="29">
        <f>T4+V4</f>
        <v>28786.1</v>
      </c>
      <c r="X4" s="35">
        <f>W4*D4</f>
        <v>8635830</v>
      </c>
      <c r="Y4" s="15">
        <f t="shared" ref="Y4:Y29" si="0">+A4</f>
        <v>1</v>
      </c>
      <c r="Z4" s="16" t="str">
        <f t="shared" ref="Z4:Z29" si="1">+B4</f>
        <v xml:space="preserve">PAPEL ECOLÓGICO CARTA
Tamaño Carta Resma X 500 Hojas Color Natural, De Largo: 27.9 Cm -Ancho: 21,6 Cm, De 75 G/Ms. Impreso Con Marca De Agua SEGÚN DISEÑO SUMINISTRADO POR EL SUPERVISOR, En El Centro De La Hoja: Tipo De Letra Arial, Tamaño 40, Color Pantone 730c * Para Impresiones Con Sistema Inyección De Tinta E Impresión A Toner.  - (Marca – Studmark) 
</v>
      </c>
      <c r="AA4" s="17" t="str">
        <f t="shared" ref="AA4:AA29" si="2">+C4</f>
        <v>RESMA</v>
      </c>
      <c r="AB4" s="17">
        <f t="shared" ref="AB4:AB29" si="3">+D4</f>
        <v>300</v>
      </c>
      <c r="AC4" s="32">
        <f>AVERAGE(H4,M4,R4,W4)</f>
        <v>38312</v>
      </c>
      <c r="AD4" s="33">
        <f>SUM(AB4*AC4)</f>
        <v>11493600</v>
      </c>
    </row>
    <row r="5" spans="1:31" ht="12" customHeight="1" x14ac:dyDescent="0.2">
      <c r="A5" s="1">
        <v>2</v>
      </c>
      <c r="B5" s="6" t="s">
        <v>16</v>
      </c>
      <c r="C5" s="2" t="s">
        <v>53</v>
      </c>
      <c r="D5" s="3">
        <v>150</v>
      </c>
      <c r="E5" s="25">
        <v>65500</v>
      </c>
      <c r="F5" s="21"/>
      <c r="G5" s="26">
        <f t="shared" ref="G5:G7" si="4">E5*F5</f>
        <v>0</v>
      </c>
      <c r="H5" s="26">
        <f t="shared" ref="H5:H7" si="5">E5+G5</f>
        <v>65500</v>
      </c>
      <c r="I5" s="27">
        <f t="shared" ref="I5:I7" si="6">H5*D5</f>
        <v>9825000</v>
      </c>
      <c r="J5" s="40">
        <v>25810</v>
      </c>
      <c r="K5" s="41">
        <v>0.19</v>
      </c>
      <c r="L5" s="42">
        <f t="shared" ref="L5:L29" si="7">J5*K5</f>
        <v>4903.8999999999996</v>
      </c>
      <c r="M5" s="42">
        <f t="shared" ref="M5:M29" si="8">J5+L5</f>
        <v>30713.9</v>
      </c>
      <c r="N5" s="43">
        <f t="shared" ref="N5:N29" si="9">M5*D5</f>
        <v>4607085</v>
      </c>
      <c r="O5" s="49">
        <v>38000</v>
      </c>
      <c r="P5" s="50">
        <v>0.19</v>
      </c>
      <c r="Q5" s="51">
        <f t="shared" ref="Q5:Q29" si="10">O5*P5</f>
        <v>7220</v>
      </c>
      <c r="R5" s="51">
        <f t="shared" ref="R5:R29" si="11">O5+Q5</f>
        <v>45220</v>
      </c>
      <c r="S5" s="52">
        <f t="shared" ref="S5:S29" si="12">R5*D5</f>
        <v>6783000</v>
      </c>
      <c r="T5" s="28">
        <v>27126</v>
      </c>
      <c r="U5" s="24">
        <v>0.19</v>
      </c>
      <c r="V5" s="29">
        <f t="shared" ref="V5:V7" si="13">T5*U5</f>
        <v>5153.9400000000005</v>
      </c>
      <c r="W5" s="29">
        <f t="shared" ref="W5:W7" si="14">T5+V5</f>
        <v>32279.940000000002</v>
      </c>
      <c r="X5" s="35">
        <f t="shared" ref="X5:X6" si="15">W5*D5</f>
        <v>4841991</v>
      </c>
      <c r="Y5" s="15">
        <f t="shared" si="0"/>
        <v>2</v>
      </c>
      <c r="Z5" s="16" t="str">
        <f t="shared" si="1"/>
        <v xml:space="preserve">PAPEL ECOLÓGICO OFICIO
Tamaño Oficio Resma X 500 Hojas Color Natural, De Largo: 33cms - Ancho: 21,6 Cm, De 75 G/Ms.   Impreso Con Marca De Agua SEGÚN DISEÑO SUMINISTRADO POR EL SUPERVISOR, En el Centro De La Hoja: Tipo De Letra Arial, Tamaño 40, Color Pantone 730c * Para Impresiones Con Sistema Inyección De Tinta E Impresión A Toner.  
</v>
      </c>
      <c r="AA5" s="17" t="str">
        <f t="shared" si="2"/>
        <v>RESMA</v>
      </c>
      <c r="AB5" s="17">
        <f t="shared" si="3"/>
        <v>150</v>
      </c>
      <c r="AC5" s="32">
        <f t="shared" ref="AC5:AC39" si="16">AVERAGE(H5,M5,R5,W5)</f>
        <v>43428.46</v>
      </c>
      <c r="AD5" s="33">
        <f t="shared" ref="AD5:AD41" si="17">SUM(AB5*AC5)</f>
        <v>6514269</v>
      </c>
    </row>
    <row r="6" spans="1:31" ht="12" customHeight="1" x14ac:dyDescent="0.2">
      <c r="A6" s="1">
        <v>3</v>
      </c>
      <c r="B6" s="6" t="s">
        <v>17</v>
      </c>
      <c r="C6" s="2" t="s">
        <v>54</v>
      </c>
      <c r="D6" s="3">
        <v>400</v>
      </c>
      <c r="E6" s="25">
        <v>15300</v>
      </c>
      <c r="F6" s="21"/>
      <c r="G6" s="26">
        <f t="shared" si="4"/>
        <v>0</v>
      </c>
      <c r="H6" s="26">
        <f t="shared" si="5"/>
        <v>15300</v>
      </c>
      <c r="I6" s="27">
        <f t="shared" si="6"/>
        <v>6120000</v>
      </c>
      <c r="J6" s="40">
        <v>5075</v>
      </c>
      <c r="K6" s="41">
        <v>0.19</v>
      </c>
      <c r="L6" s="42">
        <f t="shared" si="7"/>
        <v>964.25</v>
      </c>
      <c r="M6" s="42">
        <f t="shared" si="8"/>
        <v>6039.25</v>
      </c>
      <c r="N6" s="43">
        <f t="shared" si="9"/>
        <v>2415700</v>
      </c>
      <c r="O6" s="49">
        <v>8500</v>
      </c>
      <c r="P6" s="50">
        <v>0.19</v>
      </c>
      <c r="Q6" s="51">
        <f t="shared" si="10"/>
        <v>1615</v>
      </c>
      <c r="R6" s="51">
        <f t="shared" si="11"/>
        <v>10115</v>
      </c>
      <c r="S6" s="52">
        <f t="shared" si="12"/>
        <v>4046000</v>
      </c>
      <c r="T6" s="28">
        <v>20910</v>
      </c>
      <c r="U6" s="24">
        <v>0.19</v>
      </c>
      <c r="V6" s="29">
        <f t="shared" si="13"/>
        <v>3972.9</v>
      </c>
      <c r="W6" s="29">
        <f t="shared" si="14"/>
        <v>24882.9</v>
      </c>
      <c r="X6" s="35">
        <f t="shared" si="15"/>
        <v>9953160</v>
      </c>
      <c r="Y6" s="15">
        <f t="shared" si="0"/>
        <v>3</v>
      </c>
      <c r="Z6" s="16" t="str">
        <f t="shared" si="1"/>
        <v xml:space="preserve">CAJAS ARCHIVO                                                                                        
Cajas para archivo inactivo fabricada en cartón corrugado S5k, sin grapas ni pegantes, medidas: largo 40 cm, alto 27 cm, ancho aproximado 20 cm, tapa de apertura lateral impresa para su rotulación (de acuerdo con las normas y recomendaciones del archivo general de la nación ley 554 / 2000 y normas ICONTEC NTC ISO 452 2005) marcadas a una tinta color negro SEGÚN DISEÑO SUMINISTRADO POR EL SUPERVISOR
</v>
      </c>
      <c r="AA6" s="17" t="str">
        <f t="shared" si="2"/>
        <v>UNIDAD</v>
      </c>
      <c r="AB6" s="17">
        <f t="shared" si="3"/>
        <v>400</v>
      </c>
      <c r="AC6" s="32">
        <f t="shared" si="16"/>
        <v>14084.2875</v>
      </c>
      <c r="AD6" s="33">
        <f t="shared" si="17"/>
        <v>5633715</v>
      </c>
    </row>
    <row r="7" spans="1:31" ht="12" customHeight="1" x14ac:dyDescent="0.2">
      <c r="A7" s="1">
        <v>4</v>
      </c>
      <c r="B7" s="6" t="s">
        <v>18</v>
      </c>
      <c r="C7" s="2" t="s">
        <v>55</v>
      </c>
      <c r="D7" s="3">
        <v>150</v>
      </c>
      <c r="E7" s="25">
        <v>5900</v>
      </c>
      <c r="F7" s="21"/>
      <c r="G7" s="26">
        <f t="shared" si="4"/>
        <v>0</v>
      </c>
      <c r="H7" s="26">
        <f t="shared" si="5"/>
        <v>5900</v>
      </c>
      <c r="I7" s="27">
        <f t="shared" si="6"/>
        <v>885000</v>
      </c>
      <c r="J7" s="40">
        <v>3400</v>
      </c>
      <c r="K7" s="41">
        <v>0.19</v>
      </c>
      <c r="L7" s="42">
        <f t="shared" si="7"/>
        <v>646</v>
      </c>
      <c r="M7" s="42">
        <f t="shared" si="8"/>
        <v>4046</v>
      </c>
      <c r="N7" s="43">
        <f t="shared" si="9"/>
        <v>606900</v>
      </c>
      <c r="O7" s="49">
        <v>3700</v>
      </c>
      <c r="P7" s="50">
        <v>0.19</v>
      </c>
      <c r="Q7" s="51">
        <f t="shared" si="10"/>
        <v>703</v>
      </c>
      <c r="R7" s="51">
        <f t="shared" si="11"/>
        <v>4403</v>
      </c>
      <c r="S7" s="52">
        <f t="shared" si="12"/>
        <v>660450</v>
      </c>
      <c r="T7" s="28">
        <v>12000</v>
      </c>
      <c r="U7" s="24">
        <v>0.19</v>
      </c>
      <c r="V7" s="29">
        <f t="shared" si="13"/>
        <v>2280</v>
      </c>
      <c r="W7" s="29">
        <f t="shared" si="14"/>
        <v>14280</v>
      </c>
      <c r="X7" s="35">
        <f>W7*D7</f>
        <v>2142000</v>
      </c>
      <c r="Y7" s="15">
        <f t="shared" si="0"/>
        <v>4</v>
      </c>
      <c r="Z7" s="16" t="str">
        <f t="shared" si="1"/>
        <v xml:space="preserve">GANCHO PLASTICO LEGAJADOR
PARA HOJA GRAPADA DE 8 CM, EXTENCIONES LEGAJADOR 8CM DE CADA LADO. 
</v>
      </c>
      <c r="AA7" s="17" t="str">
        <f t="shared" si="2"/>
        <v>PAQUETE X 20 UND</v>
      </c>
      <c r="AB7" s="17">
        <f t="shared" si="3"/>
        <v>150</v>
      </c>
      <c r="AC7" s="32">
        <f t="shared" si="16"/>
        <v>7157.25</v>
      </c>
      <c r="AD7" s="33">
        <f t="shared" si="17"/>
        <v>1073587.5</v>
      </c>
    </row>
    <row r="8" spans="1:31" ht="12" customHeight="1" x14ac:dyDescent="0.2">
      <c r="A8" s="1">
        <v>5</v>
      </c>
      <c r="B8" s="6" t="s">
        <v>19</v>
      </c>
      <c r="C8" s="2" t="s">
        <v>54</v>
      </c>
      <c r="D8" s="3">
        <v>150</v>
      </c>
      <c r="E8" s="25">
        <v>3500</v>
      </c>
      <c r="F8" s="21"/>
      <c r="G8" s="26">
        <f t="shared" ref="G8:G29" si="18">E8*F8</f>
        <v>0</v>
      </c>
      <c r="H8" s="26">
        <f t="shared" ref="H8:H29" si="19">E8+G8</f>
        <v>3500</v>
      </c>
      <c r="I8" s="27">
        <f t="shared" ref="I8:I29" si="20">H8*D8</f>
        <v>525000</v>
      </c>
      <c r="J8" s="40">
        <v>2100</v>
      </c>
      <c r="K8" s="41">
        <v>0.19</v>
      </c>
      <c r="L8" s="42">
        <f t="shared" si="7"/>
        <v>399</v>
      </c>
      <c r="M8" s="42">
        <f t="shared" si="8"/>
        <v>2499</v>
      </c>
      <c r="N8" s="43">
        <f t="shared" si="9"/>
        <v>374850</v>
      </c>
      <c r="O8" s="49">
        <v>3000</v>
      </c>
      <c r="P8" s="50">
        <v>0.19</v>
      </c>
      <c r="Q8" s="51">
        <f t="shared" si="10"/>
        <v>570</v>
      </c>
      <c r="R8" s="51">
        <f t="shared" si="11"/>
        <v>3570</v>
      </c>
      <c r="S8" s="52">
        <f t="shared" si="12"/>
        <v>535500</v>
      </c>
      <c r="T8" s="28">
        <v>2138</v>
      </c>
      <c r="U8" s="24">
        <v>0.19</v>
      </c>
      <c r="V8" s="29">
        <f t="shared" ref="V8:V29" si="21">T8*U8</f>
        <v>406.22</v>
      </c>
      <c r="W8" s="29">
        <f t="shared" ref="W8:W29" si="22">T8+V8</f>
        <v>2544.2200000000003</v>
      </c>
      <c r="X8" s="35">
        <f t="shared" ref="X8:X29" si="23">W8*D8</f>
        <v>381633.00000000006</v>
      </c>
      <c r="Y8" s="15">
        <f t="shared" si="0"/>
        <v>5</v>
      </c>
      <c r="Z8" s="16" t="str">
        <f t="shared" si="1"/>
        <v xml:space="preserve">CARPETA AZUL COLGANTE                                                                                     
Fabricadas en polipropileno
Medidas de 28X38 cm (aproximado)
Varilla metal resistente de extremo a extremo con gancho
</v>
      </c>
      <c r="AA8" s="17" t="str">
        <f t="shared" si="2"/>
        <v>UNIDAD</v>
      </c>
      <c r="AB8" s="17">
        <f t="shared" si="3"/>
        <v>150</v>
      </c>
      <c r="AC8" s="32">
        <f t="shared" si="16"/>
        <v>3028.3050000000003</v>
      </c>
      <c r="AD8" s="33">
        <f t="shared" si="17"/>
        <v>454245.75000000006</v>
      </c>
    </row>
    <row r="9" spans="1:31" ht="12" customHeight="1" x14ac:dyDescent="0.2">
      <c r="A9" s="1">
        <v>6</v>
      </c>
      <c r="B9" s="6" t="s">
        <v>20</v>
      </c>
      <c r="C9" s="2" t="s">
        <v>54</v>
      </c>
      <c r="D9" s="3">
        <v>3000</v>
      </c>
      <c r="E9" s="25">
        <v>3950</v>
      </c>
      <c r="F9" s="21"/>
      <c r="G9" s="26">
        <f t="shared" si="18"/>
        <v>0</v>
      </c>
      <c r="H9" s="26">
        <f t="shared" si="19"/>
        <v>3950</v>
      </c>
      <c r="I9" s="27">
        <f t="shared" si="20"/>
        <v>11850000</v>
      </c>
      <c r="J9" s="40">
        <v>1943</v>
      </c>
      <c r="K9" s="41">
        <v>0.19</v>
      </c>
      <c r="L9" s="42">
        <f t="shared" si="7"/>
        <v>369.17</v>
      </c>
      <c r="M9" s="42">
        <f t="shared" si="8"/>
        <v>2312.17</v>
      </c>
      <c r="N9" s="43">
        <f t="shared" si="9"/>
        <v>6936510</v>
      </c>
      <c r="O9" s="49">
        <v>4000</v>
      </c>
      <c r="P9" s="50">
        <v>0.19</v>
      </c>
      <c r="Q9" s="51">
        <f t="shared" si="10"/>
        <v>760</v>
      </c>
      <c r="R9" s="51">
        <f t="shared" si="11"/>
        <v>4760</v>
      </c>
      <c r="S9" s="52">
        <f t="shared" si="12"/>
        <v>14280000</v>
      </c>
      <c r="T9" s="28">
        <v>750</v>
      </c>
      <c r="U9" s="24">
        <v>0.19</v>
      </c>
      <c r="V9" s="29">
        <f t="shared" si="21"/>
        <v>142.5</v>
      </c>
      <c r="W9" s="29">
        <f t="shared" si="22"/>
        <v>892.5</v>
      </c>
      <c r="X9" s="35">
        <f t="shared" si="23"/>
        <v>2677500</v>
      </c>
      <c r="Y9" s="15">
        <f t="shared" si="0"/>
        <v>6</v>
      </c>
      <c r="Z9" s="16" t="str">
        <f t="shared" si="1"/>
        <v xml:space="preserve">CARPETA  
Carpeta 4 aletas plastificadas blancas de acuerdo con las normas y recomendaciones del archivo general de la nación para su conservación ley 594 del 2000 marcada con el escudo del Municipio de Anapoima y el cuadro informativo que el supervisor suministrará 
</v>
      </c>
      <c r="AA9" s="17" t="str">
        <f t="shared" si="2"/>
        <v>UNIDAD</v>
      </c>
      <c r="AB9" s="17">
        <f t="shared" si="3"/>
        <v>3000</v>
      </c>
      <c r="AC9" s="32">
        <f t="shared" si="16"/>
        <v>2978.6675</v>
      </c>
      <c r="AD9" s="33">
        <f t="shared" si="17"/>
        <v>8936002.5</v>
      </c>
    </row>
    <row r="10" spans="1:31" ht="12" customHeight="1" x14ac:dyDescent="0.2">
      <c r="A10" s="1">
        <v>7</v>
      </c>
      <c r="B10" s="6" t="s">
        <v>21</v>
      </c>
      <c r="C10" s="2" t="s">
        <v>54</v>
      </c>
      <c r="D10" s="3">
        <v>50</v>
      </c>
      <c r="E10" s="25">
        <v>2350</v>
      </c>
      <c r="F10" s="21"/>
      <c r="G10" s="26">
        <f t="shared" si="18"/>
        <v>0</v>
      </c>
      <c r="H10" s="26">
        <f t="shared" si="19"/>
        <v>2350</v>
      </c>
      <c r="I10" s="27">
        <f t="shared" si="20"/>
        <v>117500</v>
      </c>
      <c r="J10" s="40">
        <v>1150</v>
      </c>
      <c r="K10" s="41">
        <v>0.19</v>
      </c>
      <c r="L10" s="42">
        <f t="shared" si="7"/>
        <v>218.5</v>
      </c>
      <c r="M10" s="42">
        <f t="shared" si="8"/>
        <v>1368.5</v>
      </c>
      <c r="N10" s="43">
        <f t="shared" si="9"/>
        <v>68425</v>
      </c>
      <c r="O10" s="49">
        <v>4500</v>
      </c>
      <c r="P10" s="50">
        <v>0.19</v>
      </c>
      <c r="Q10" s="51">
        <f t="shared" si="10"/>
        <v>855</v>
      </c>
      <c r="R10" s="51">
        <f t="shared" si="11"/>
        <v>5355</v>
      </c>
      <c r="S10" s="52">
        <f t="shared" si="12"/>
        <v>267750</v>
      </c>
      <c r="T10" s="28">
        <v>2392</v>
      </c>
      <c r="U10" s="24">
        <v>0.19</v>
      </c>
      <c r="V10" s="29">
        <f t="shared" si="21"/>
        <v>454.48</v>
      </c>
      <c r="W10" s="29">
        <f t="shared" si="22"/>
        <v>2846.48</v>
      </c>
      <c r="X10" s="35">
        <f t="shared" si="23"/>
        <v>142324</v>
      </c>
      <c r="Y10" s="15">
        <f t="shared" si="0"/>
        <v>7</v>
      </c>
      <c r="Z10" s="16" t="str">
        <f t="shared" si="1"/>
        <v xml:space="preserve">CD FORMATO DVD (GRABAR AUDIENCIAS) CON SOBRE
Formato DVD para grabación, CD-R virgen, capacidad 700 MB presentación X unidades.
</v>
      </c>
      <c r="AA10" s="17" t="str">
        <f t="shared" si="2"/>
        <v>UNIDAD</v>
      </c>
      <c r="AB10" s="17">
        <f t="shared" si="3"/>
        <v>50</v>
      </c>
      <c r="AC10" s="32">
        <f t="shared" si="16"/>
        <v>2979.9949999999999</v>
      </c>
      <c r="AD10" s="33">
        <f t="shared" si="17"/>
        <v>148999.75</v>
      </c>
    </row>
    <row r="11" spans="1:31" ht="12" customHeight="1" x14ac:dyDescent="0.2">
      <c r="A11" s="1">
        <v>8</v>
      </c>
      <c r="B11" s="6" t="s">
        <v>22</v>
      </c>
      <c r="C11" s="2" t="s">
        <v>56</v>
      </c>
      <c r="D11" s="3">
        <v>30</v>
      </c>
      <c r="E11" s="25">
        <v>8300</v>
      </c>
      <c r="F11" s="21"/>
      <c r="G11" s="26">
        <f t="shared" si="18"/>
        <v>0</v>
      </c>
      <c r="H11" s="26">
        <f t="shared" si="19"/>
        <v>8300</v>
      </c>
      <c r="I11" s="27">
        <f t="shared" si="20"/>
        <v>249000</v>
      </c>
      <c r="J11" s="40">
        <v>5510</v>
      </c>
      <c r="K11" s="41">
        <v>0.19</v>
      </c>
      <c r="L11" s="42">
        <f t="shared" si="7"/>
        <v>1046.9000000000001</v>
      </c>
      <c r="M11" s="42">
        <f t="shared" si="8"/>
        <v>6556.9</v>
      </c>
      <c r="N11" s="43">
        <f t="shared" si="9"/>
        <v>196707</v>
      </c>
      <c r="O11" s="49">
        <v>7000</v>
      </c>
      <c r="P11" s="50">
        <v>0.19</v>
      </c>
      <c r="Q11" s="51">
        <f t="shared" si="10"/>
        <v>1330</v>
      </c>
      <c r="R11" s="51">
        <f t="shared" si="11"/>
        <v>8330</v>
      </c>
      <c r="S11" s="52">
        <f t="shared" si="12"/>
        <v>249900</v>
      </c>
      <c r="T11" s="28">
        <v>18319</v>
      </c>
      <c r="U11" s="24">
        <v>0.19</v>
      </c>
      <c r="V11" s="29">
        <f t="shared" si="21"/>
        <v>3480.61</v>
      </c>
      <c r="W11" s="29">
        <f t="shared" si="22"/>
        <v>21799.61</v>
      </c>
      <c r="X11" s="35">
        <f t="shared" si="23"/>
        <v>653988.30000000005</v>
      </c>
      <c r="Y11" s="15">
        <f t="shared" si="0"/>
        <v>8</v>
      </c>
      <c r="Z11" s="16" t="str">
        <f t="shared" si="1"/>
        <v xml:space="preserve">CINTA PEGANTE TRANSPARENTE (ANCHA)
Cinta Ancha de polipropileno, Empaque de alto pegante tipo acrílico o Embalaje profesional, Transparente 100 metros, Largo x Ancho: 100 m x 48 mm. Resistencia
</v>
      </c>
      <c r="AA11" s="17" t="str">
        <f t="shared" si="2"/>
        <v>ROLLO</v>
      </c>
      <c r="AB11" s="17">
        <f t="shared" si="3"/>
        <v>30</v>
      </c>
      <c r="AC11" s="32">
        <f t="shared" si="16"/>
        <v>11246.627500000001</v>
      </c>
      <c r="AD11" s="33">
        <f t="shared" si="17"/>
        <v>337398.82500000001</v>
      </c>
    </row>
    <row r="12" spans="1:31" ht="12" customHeight="1" x14ac:dyDescent="0.2">
      <c r="A12" s="1">
        <v>9</v>
      </c>
      <c r="B12" s="6" t="s">
        <v>23</v>
      </c>
      <c r="C12" s="2" t="s">
        <v>56</v>
      </c>
      <c r="D12" s="3">
        <v>60</v>
      </c>
      <c r="E12" s="25">
        <v>28500</v>
      </c>
      <c r="F12" s="21"/>
      <c r="G12" s="26">
        <f t="shared" si="18"/>
        <v>0</v>
      </c>
      <c r="H12" s="26">
        <f t="shared" si="19"/>
        <v>28500</v>
      </c>
      <c r="I12" s="27">
        <f t="shared" si="20"/>
        <v>1710000</v>
      </c>
      <c r="J12" s="40">
        <v>8555</v>
      </c>
      <c r="K12" s="41">
        <v>0.19</v>
      </c>
      <c r="L12" s="42">
        <f t="shared" si="7"/>
        <v>1625.45</v>
      </c>
      <c r="M12" s="42">
        <f t="shared" si="8"/>
        <v>10180.450000000001</v>
      </c>
      <c r="N12" s="43">
        <f t="shared" si="9"/>
        <v>610827</v>
      </c>
      <c r="O12" s="49">
        <v>12600</v>
      </c>
      <c r="P12" s="50">
        <v>0.19</v>
      </c>
      <c r="Q12" s="51">
        <f t="shared" si="10"/>
        <v>2394</v>
      </c>
      <c r="R12" s="51">
        <f t="shared" si="11"/>
        <v>14994</v>
      </c>
      <c r="S12" s="52">
        <f t="shared" si="12"/>
        <v>899640</v>
      </c>
      <c r="T12" s="28">
        <v>10030</v>
      </c>
      <c r="U12" s="24">
        <v>0.19</v>
      </c>
      <c r="V12" s="29">
        <f t="shared" si="21"/>
        <v>1905.7</v>
      </c>
      <c r="W12" s="29">
        <f t="shared" si="22"/>
        <v>11935.7</v>
      </c>
      <c r="X12" s="35">
        <f t="shared" si="23"/>
        <v>716142</v>
      </c>
      <c r="Y12" s="15">
        <f t="shared" si="0"/>
        <v>9</v>
      </c>
      <c r="Z12" s="16" t="str">
        <f t="shared" si="1"/>
        <v xml:space="preserve">CINTA DE ENMASCARAR 
Adhesivo de hule natural base solvente, Fabricada en papel crepado de alta resistencia que mantiene su forma aún en curvas, Resistente a la humedad, solventes, pintura y agentes químicos, 50 m x 36 mm
</v>
      </c>
      <c r="AA12" s="17" t="str">
        <f t="shared" si="2"/>
        <v>ROLLO</v>
      </c>
      <c r="AB12" s="17">
        <f t="shared" si="3"/>
        <v>60</v>
      </c>
      <c r="AC12" s="32">
        <f t="shared" si="16"/>
        <v>16402.537499999999</v>
      </c>
      <c r="AD12" s="33">
        <f t="shared" si="17"/>
        <v>984152.24999999988</v>
      </c>
    </row>
    <row r="13" spans="1:31" ht="12" customHeight="1" x14ac:dyDescent="0.2">
      <c r="A13" s="1">
        <v>10</v>
      </c>
      <c r="B13" s="6" t="s">
        <v>24</v>
      </c>
      <c r="C13" s="2" t="s">
        <v>57</v>
      </c>
      <c r="D13" s="3">
        <v>100</v>
      </c>
      <c r="E13" s="25">
        <v>2400</v>
      </c>
      <c r="F13" s="21"/>
      <c r="G13" s="26">
        <f t="shared" si="18"/>
        <v>0</v>
      </c>
      <c r="H13" s="26">
        <f t="shared" si="19"/>
        <v>2400</v>
      </c>
      <c r="I13" s="27">
        <f t="shared" si="20"/>
        <v>240000</v>
      </c>
      <c r="J13" s="40">
        <v>1300</v>
      </c>
      <c r="K13" s="41">
        <v>0.19</v>
      </c>
      <c r="L13" s="42">
        <f t="shared" si="7"/>
        <v>247</v>
      </c>
      <c r="M13" s="42">
        <f t="shared" si="8"/>
        <v>1547</v>
      </c>
      <c r="N13" s="43">
        <f t="shared" si="9"/>
        <v>154700</v>
      </c>
      <c r="O13" s="49">
        <v>2100</v>
      </c>
      <c r="P13" s="50">
        <v>0.19</v>
      </c>
      <c r="Q13" s="51">
        <f t="shared" si="10"/>
        <v>399</v>
      </c>
      <c r="R13" s="51">
        <f t="shared" si="11"/>
        <v>2499</v>
      </c>
      <c r="S13" s="52">
        <f t="shared" si="12"/>
        <v>249900</v>
      </c>
      <c r="T13" s="28">
        <v>11900</v>
      </c>
      <c r="U13" s="24">
        <v>0.19</v>
      </c>
      <c r="V13" s="29">
        <f t="shared" si="21"/>
        <v>2261</v>
      </c>
      <c r="W13" s="29">
        <f t="shared" si="22"/>
        <v>14161</v>
      </c>
      <c r="X13" s="35">
        <f t="shared" si="23"/>
        <v>1416100</v>
      </c>
      <c r="Y13" s="15">
        <f t="shared" si="0"/>
        <v>10</v>
      </c>
      <c r="Z13" s="16" t="str">
        <f t="shared" si="1"/>
        <v xml:space="preserve">CLIP ESTÁNDAR      
Caja de 100 clips galvanizados No. 1 y 1/2, de 26 mm, número 1.5 fabricados con alambre con acabado galvanizado plata
</v>
      </c>
      <c r="AA13" s="17" t="str">
        <f t="shared" si="2"/>
        <v>CAJA</v>
      </c>
      <c r="AB13" s="17">
        <f t="shared" si="3"/>
        <v>100</v>
      </c>
      <c r="AC13" s="32">
        <f t="shared" si="16"/>
        <v>5151.75</v>
      </c>
      <c r="AD13" s="33">
        <f t="shared" si="17"/>
        <v>515175</v>
      </c>
    </row>
    <row r="14" spans="1:31" ht="12" customHeight="1" x14ac:dyDescent="0.2">
      <c r="A14" s="1">
        <v>11</v>
      </c>
      <c r="B14" s="6" t="s">
        <v>25</v>
      </c>
      <c r="C14" s="2" t="s">
        <v>54</v>
      </c>
      <c r="D14" s="3">
        <v>50</v>
      </c>
      <c r="E14" s="25">
        <v>17200</v>
      </c>
      <c r="F14" s="21"/>
      <c r="G14" s="26">
        <f t="shared" si="18"/>
        <v>0</v>
      </c>
      <c r="H14" s="26">
        <f t="shared" si="19"/>
        <v>17200</v>
      </c>
      <c r="I14" s="27">
        <f t="shared" si="20"/>
        <v>860000</v>
      </c>
      <c r="J14" s="40">
        <v>3770</v>
      </c>
      <c r="K14" s="41">
        <v>0.19</v>
      </c>
      <c r="L14" s="42">
        <f t="shared" si="7"/>
        <v>716.3</v>
      </c>
      <c r="M14" s="42">
        <f t="shared" si="8"/>
        <v>4486.3</v>
      </c>
      <c r="N14" s="43">
        <f t="shared" si="9"/>
        <v>224315</v>
      </c>
      <c r="O14" s="49">
        <v>32000</v>
      </c>
      <c r="P14" s="50">
        <v>0.19</v>
      </c>
      <c r="Q14" s="51">
        <f t="shared" si="10"/>
        <v>6080</v>
      </c>
      <c r="R14" s="51">
        <f t="shared" si="11"/>
        <v>38080</v>
      </c>
      <c r="S14" s="52">
        <f t="shared" si="12"/>
        <v>1904000</v>
      </c>
      <c r="T14" s="28">
        <v>48620</v>
      </c>
      <c r="U14" s="24">
        <v>0.19</v>
      </c>
      <c r="V14" s="29">
        <f t="shared" si="21"/>
        <v>9237.7999999999993</v>
      </c>
      <c r="W14" s="29">
        <f t="shared" si="22"/>
        <v>57857.8</v>
      </c>
      <c r="X14" s="35">
        <f t="shared" si="23"/>
        <v>2892890</v>
      </c>
      <c r="Y14" s="15">
        <f t="shared" si="0"/>
        <v>11</v>
      </c>
      <c r="Z14" s="16" t="str">
        <f t="shared" si="1"/>
        <v xml:space="preserve">COSEDORA / GRAPADORA 
Metálica resistente mediana, cosedora para grapar 30 hojas
</v>
      </c>
      <c r="AA14" s="17" t="str">
        <f t="shared" si="2"/>
        <v>UNIDAD</v>
      </c>
      <c r="AB14" s="17">
        <f t="shared" si="3"/>
        <v>50</v>
      </c>
      <c r="AC14" s="32">
        <f t="shared" si="16"/>
        <v>29406.025000000001</v>
      </c>
      <c r="AD14" s="33">
        <f t="shared" si="17"/>
        <v>1470301.25</v>
      </c>
    </row>
    <row r="15" spans="1:31" ht="12" customHeight="1" x14ac:dyDescent="0.2">
      <c r="A15" s="1">
        <v>12</v>
      </c>
      <c r="B15" s="6" t="s">
        <v>26</v>
      </c>
      <c r="C15" s="2" t="s">
        <v>58</v>
      </c>
      <c r="D15" s="3">
        <v>49</v>
      </c>
      <c r="E15" s="25">
        <v>9000</v>
      </c>
      <c r="F15" s="21"/>
      <c r="G15" s="26">
        <f t="shared" si="18"/>
        <v>0</v>
      </c>
      <c r="H15" s="26">
        <f t="shared" si="19"/>
        <v>9000</v>
      </c>
      <c r="I15" s="27">
        <f t="shared" si="20"/>
        <v>441000</v>
      </c>
      <c r="J15" s="40">
        <v>9570</v>
      </c>
      <c r="K15" s="41">
        <v>0.19</v>
      </c>
      <c r="L15" s="42">
        <f t="shared" si="7"/>
        <v>1818.3</v>
      </c>
      <c r="M15" s="42">
        <f t="shared" si="8"/>
        <v>11388.3</v>
      </c>
      <c r="N15" s="43">
        <f t="shared" si="9"/>
        <v>558026.69999999995</v>
      </c>
      <c r="O15" s="49">
        <v>14600</v>
      </c>
      <c r="P15" s="50">
        <v>0</v>
      </c>
      <c r="Q15" s="51">
        <f t="shared" si="10"/>
        <v>0</v>
      </c>
      <c r="R15" s="51">
        <f t="shared" si="11"/>
        <v>14600</v>
      </c>
      <c r="S15" s="52">
        <f t="shared" si="12"/>
        <v>715400</v>
      </c>
      <c r="T15" s="28">
        <v>13500</v>
      </c>
      <c r="U15" s="24">
        <v>0.19</v>
      </c>
      <c r="V15" s="29">
        <f t="shared" si="21"/>
        <v>2565</v>
      </c>
      <c r="W15" s="29">
        <f t="shared" si="22"/>
        <v>16065</v>
      </c>
      <c r="X15" s="35">
        <f t="shared" si="23"/>
        <v>787185</v>
      </c>
      <c r="Y15" s="15">
        <f t="shared" si="0"/>
        <v>12</v>
      </c>
      <c r="Z15" s="16" t="str">
        <f t="shared" si="1"/>
        <v xml:space="preserve">LAPIZ MINA NEGRA  
Caja de Lápices N. 2 Hexagonal por 12 Unidades
</v>
      </c>
      <c r="AA15" s="17" t="str">
        <f t="shared" si="2"/>
        <v>CAJA X 12</v>
      </c>
      <c r="AB15" s="17">
        <f t="shared" si="3"/>
        <v>49</v>
      </c>
      <c r="AC15" s="32">
        <f t="shared" si="16"/>
        <v>12763.325000000001</v>
      </c>
      <c r="AD15" s="33">
        <f t="shared" si="17"/>
        <v>625402.92500000005</v>
      </c>
    </row>
    <row r="16" spans="1:31" ht="12" customHeight="1" x14ac:dyDescent="0.2">
      <c r="A16" s="1">
        <v>13</v>
      </c>
      <c r="B16" s="6" t="s">
        <v>27</v>
      </c>
      <c r="C16" s="2" t="s">
        <v>59</v>
      </c>
      <c r="D16" s="3">
        <v>10</v>
      </c>
      <c r="E16" s="25">
        <v>85000</v>
      </c>
      <c r="F16" s="21"/>
      <c r="G16" s="26">
        <f t="shared" si="18"/>
        <v>0</v>
      </c>
      <c r="H16" s="26">
        <f t="shared" si="19"/>
        <v>85000</v>
      </c>
      <c r="I16" s="27">
        <f t="shared" si="20"/>
        <v>850000</v>
      </c>
      <c r="J16" s="40">
        <v>46110</v>
      </c>
      <c r="K16" s="41">
        <v>0.19</v>
      </c>
      <c r="L16" s="42">
        <f t="shared" si="7"/>
        <v>8760.9</v>
      </c>
      <c r="M16" s="42">
        <f t="shared" si="8"/>
        <v>54870.9</v>
      </c>
      <c r="N16" s="43">
        <f t="shared" si="9"/>
        <v>548709</v>
      </c>
      <c r="O16" s="49">
        <v>39000</v>
      </c>
      <c r="P16" s="50">
        <v>0.19</v>
      </c>
      <c r="Q16" s="51">
        <f t="shared" si="10"/>
        <v>7410</v>
      </c>
      <c r="R16" s="51">
        <f t="shared" si="11"/>
        <v>46410</v>
      </c>
      <c r="S16" s="52">
        <f t="shared" si="12"/>
        <v>464100</v>
      </c>
      <c r="T16" s="28">
        <v>56400</v>
      </c>
      <c r="U16" s="24">
        <v>0.19</v>
      </c>
      <c r="V16" s="29">
        <f t="shared" si="21"/>
        <v>10716</v>
      </c>
      <c r="W16" s="29">
        <f t="shared" si="22"/>
        <v>67116</v>
      </c>
      <c r="X16" s="35">
        <f t="shared" si="23"/>
        <v>671160</v>
      </c>
      <c r="Y16" s="15">
        <f t="shared" si="0"/>
        <v>13</v>
      </c>
      <c r="Z16" s="16" t="str">
        <f t="shared" si="1"/>
        <v xml:space="preserve">Papel Kimberly Tamaño Carta 
Cartulina – Kimberly Trenzada COLORES SURTIDOS- resma x 100
</v>
      </c>
      <c r="AA16" s="17" t="str">
        <f t="shared" si="2"/>
        <v>PAQUETE</v>
      </c>
      <c r="AB16" s="17">
        <f t="shared" si="3"/>
        <v>10</v>
      </c>
      <c r="AC16" s="32">
        <f t="shared" si="16"/>
        <v>63349.224999999999</v>
      </c>
      <c r="AD16" s="33">
        <f t="shared" si="17"/>
        <v>633492.25</v>
      </c>
    </row>
    <row r="17" spans="1:30" ht="12" customHeight="1" x14ac:dyDescent="0.2">
      <c r="A17" s="1">
        <v>14</v>
      </c>
      <c r="B17" s="6" t="s">
        <v>28</v>
      </c>
      <c r="C17" s="2" t="s">
        <v>54</v>
      </c>
      <c r="D17" s="3">
        <v>30</v>
      </c>
      <c r="E17" s="25">
        <v>69000</v>
      </c>
      <c r="F17" s="21"/>
      <c r="G17" s="26">
        <f t="shared" si="18"/>
        <v>0</v>
      </c>
      <c r="H17" s="26">
        <f t="shared" si="19"/>
        <v>69000</v>
      </c>
      <c r="I17" s="27">
        <f t="shared" si="20"/>
        <v>2070000</v>
      </c>
      <c r="J17" s="40">
        <v>24650</v>
      </c>
      <c r="K17" s="41">
        <v>0.19</v>
      </c>
      <c r="L17" s="42">
        <f t="shared" si="7"/>
        <v>4683.5</v>
      </c>
      <c r="M17" s="42">
        <f t="shared" si="8"/>
        <v>29333.5</v>
      </c>
      <c r="N17" s="43">
        <f t="shared" si="9"/>
        <v>880005</v>
      </c>
      <c r="O17" s="49">
        <v>24000</v>
      </c>
      <c r="P17" s="50">
        <v>0.19</v>
      </c>
      <c r="Q17" s="51">
        <f t="shared" si="10"/>
        <v>4560</v>
      </c>
      <c r="R17" s="51">
        <f t="shared" si="11"/>
        <v>28560</v>
      </c>
      <c r="S17" s="52">
        <f t="shared" si="12"/>
        <v>856800</v>
      </c>
      <c r="T17" s="28">
        <v>21200</v>
      </c>
      <c r="U17" s="24">
        <v>0.19</v>
      </c>
      <c r="V17" s="29">
        <f t="shared" si="21"/>
        <v>4028</v>
      </c>
      <c r="W17" s="29">
        <f t="shared" si="22"/>
        <v>25228</v>
      </c>
      <c r="X17" s="35">
        <f t="shared" si="23"/>
        <v>756840</v>
      </c>
      <c r="Y17" s="15">
        <f t="shared" si="0"/>
        <v>14</v>
      </c>
      <c r="Z17" s="16" t="str">
        <f t="shared" si="1"/>
        <v>PERFORADORA ESTÁNDAR                                                                                                  Perfora hasta 30 Hojas, 2 Huecos Grande</v>
      </c>
      <c r="AA17" s="17" t="str">
        <f t="shared" si="2"/>
        <v>UNIDAD</v>
      </c>
      <c r="AB17" s="17">
        <f t="shared" si="3"/>
        <v>30</v>
      </c>
      <c r="AC17" s="32">
        <f t="shared" si="16"/>
        <v>38030.375</v>
      </c>
      <c r="AD17" s="33">
        <f t="shared" si="17"/>
        <v>1140911.25</v>
      </c>
    </row>
    <row r="18" spans="1:30" ht="12" customHeight="1" x14ac:dyDescent="0.2">
      <c r="A18" s="1">
        <v>15</v>
      </c>
      <c r="B18" s="6" t="s">
        <v>29</v>
      </c>
      <c r="C18" s="2" t="s">
        <v>54</v>
      </c>
      <c r="D18" s="3">
        <v>100</v>
      </c>
      <c r="E18" s="25">
        <v>5450</v>
      </c>
      <c r="F18" s="21"/>
      <c r="G18" s="26">
        <f t="shared" si="18"/>
        <v>0</v>
      </c>
      <c r="H18" s="26">
        <f t="shared" si="19"/>
        <v>5450</v>
      </c>
      <c r="I18" s="27">
        <f t="shared" si="20"/>
        <v>545000</v>
      </c>
      <c r="J18" s="40">
        <v>1885</v>
      </c>
      <c r="K18" s="41">
        <v>0.19</v>
      </c>
      <c r="L18" s="42">
        <f t="shared" si="7"/>
        <v>358.15</v>
      </c>
      <c r="M18" s="42">
        <f t="shared" si="8"/>
        <v>2243.15</v>
      </c>
      <c r="N18" s="43">
        <f t="shared" si="9"/>
        <v>224315</v>
      </c>
      <c r="O18" s="49">
        <v>3000</v>
      </c>
      <c r="P18" s="50">
        <v>0.19</v>
      </c>
      <c r="Q18" s="51">
        <f t="shared" si="10"/>
        <v>570</v>
      </c>
      <c r="R18" s="51">
        <f t="shared" si="11"/>
        <v>3570</v>
      </c>
      <c r="S18" s="52">
        <f t="shared" si="12"/>
        <v>357000</v>
      </c>
      <c r="T18" s="28">
        <v>3800</v>
      </c>
      <c r="U18" s="24">
        <v>0.19</v>
      </c>
      <c r="V18" s="29">
        <f t="shared" si="21"/>
        <v>722</v>
      </c>
      <c r="W18" s="29">
        <f t="shared" si="22"/>
        <v>4522</v>
      </c>
      <c r="X18" s="35">
        <f t="shared" si="23"/>
        <v>452200</v>
      </c>
      <c r="Y18" s="15">
        <f t="shared" si="0"/>
        <v>15</v>
      </c>
      <c r="Z18" s="16" t="str">
        <f t="shared" si="1"/>
        <v xml:space="preserve">RESALTADORES COLORES NEON
Color: Amarillo, rosa, verde y naranja, Especificaciones con tinta de gel
</v>
      </c>
      <c r="AA18" s="17" t="str">
        <f t="shared" si="2"/>
        <v>UNIDAD</v>
      </c>
      <c r="AB18" s="17">
        <f t="shared" si="3"/>
        <v>100</v>
      </c>
      <c r="AC18" s="32">
        <f t="shared" si="16"/>
        <v>3946.2874999999999</v>
      </c>
      <c r="AD18" s="33">
        <f t="shared" si="17"/>
        <v>394628.75</v>
      </c>
    </row>
    <row r="19" spans="1:30" ht="12" customHeight="1" x14ac:dyDescent="0.2">
      <c r="A19" s="1">
        <v>16</v>
      </c>
      <c r="B19" s="6" t="s">
        <v>30</v>
      </c>
      <c r="C19" s="2" t="s">
        <v>60</v>
      </c>
      <c r="D19" s="3">
        <v>10</v>
      </c>
      <c r="E19" s="25">
        <v>26500</v>
      </c>
      <c r="F19" s="21"/>
      <c r="G19" s="26">
        <f t="shared" si="18"/>
        <v>0</v>
      </c>
      <c r="H19" s="26">
        <f t="shared" si="19"/>
        <v>26500</v>
      </c>
      <c r="I19" s="27">
        <f t="shared" si="20"/>
        <v>265000</v>
      </c>
      <c r="J19" s="40">
        <v>16700</v>
      </c>
      <c r="K19" s="41">
        <v>0.19</v>
      </c>
      <c r="L19" s="42">
        <f t="shared" si="7"/>
        <v>3173</v>
      </c>
      <c r="M19" s="42">
        <f t="shared" si="8"/>
        <v>19873</v>
      </c>
      <c r="N19" s="43">
        <f t="shared" si="9"/>
        <v>198730</v>
      </c>
      <c r="O19" s="49">
        <v>3300</v>
      </c>
      <c r="P19" s="50">
        <v>0.19</v>
      </c>
      <c r="Q19" s="51">
        <f t="shared" si="10"/>
        <v>627</v>
      </c>
      <c r="R19" s="51">
        <f t="shared" si="11"/>
        <v>3927</v>
      </c>
      <c r="S19" s="52">
        <f t="shared" si="12"/>
        <v>39270</v>
      </c>
      <c r="T19" s="28">
        <v>42000</v>
      </c>
      <c r="U19" s="24">
        <v>0.19</v>
      </c>
      <c r="V19" s="29">
        <f t="shared" si="21"/>
        <v>7980</v>
      </c>
      <c r="W19" s="29">
        <f t="shared" si="22"/>
        <v>49980</v>
      </c>
      <c r="X19" s="35">
        <f t="shared" si="23"/>
        <v>499800</v>
      </c>
      <c r="Y19" s="15">
        <f t="shared" si="0"/>
        <v>16</v>
      </c>
      <c r="Z19" s="16" t="str">
        <f t="shared" si="1"/>
        <v xml:space="preserve">MARCADORES PERMANENTES
Tipo de punta: Biselada
Grosor del trazo: 1mm,5mm
Formato de venta: Pack    - Colores surtidos
</v>
      </c>
      <c r="AA19" s="17" t="str">
        <f t="shared" si="2"/>
        <v>CAJA X 10</v>
      </c>
      <c r="AB19" s="17">
        <f t="shared" si="3"/>
        <v>10</v>
      </c>
      <c r="AC19" s="32">
        <f t="shared" si="16"/>
        <v>25070</v>
      </c>
      <c r="AD19" s="33">
        <f t="shared" si="17"/>
        <v>250700</v>
      </c>
    </row>
    <row r="20" spans="1:30" ht="12" customHeight="1" x14ac:dyDescent="0.2">
      <c r="A20" s="1">
        <v>17</v>
      </c>
      <c r="B20" s="6" t="s">
        <v>31</v>
      </c>
      <c r="C20" s="2" t="s">
        <v>58</v>
      </c>
      <c r="D20" s="3">
        <v>10</v>
      </c>
      <c r="E20" s="25">
        <v>54500</v>
      </c>
      <c r="F20" s="21"/>
      <c r="G20" s="26">
        <f t="shared" si="18"/>
        <v>0</v>
      </c>
      <c r="H20" s="26">
        <f t="shared" si="19"/>
        <v>54500</v>
      </c>
      <c r="I20" s="27">
        <f t="shared" si="20"/>
        <v>545000</v>
      </c>
      <c r="J20" s="40">
        <v>21100</v>
      </c>
      <c r="K20" s="41">
        <v>0.19</v>
      </c>
      <c r="L20" s="42">
        <f t="shared" si="7"/>
        <v>4009</v>
      </c>
      <c r="M20" s="42">
        <f t="shared" si="8"/>
        <v>25109</v>
      </c>
      <c r="N20" s="43">
        <f t="shared" si="9"/>
        <v>251090</v>
      </c>
      <c r="O20" s="49">
        <v>3800</v>
      </c>
      <c r="P20" s="50">
        <v>0.19</v>
      </c>
      <c r="Q20" s="51">
        <f t="shared" si="10"/>
        <v>722</v>
      </c>
      <c r="R20" s="51">
        <f t="shared" si="11"/>
        <v>4522</v>
      </c>
      <c r="S20" s="52">
        <f t="shared" si="12"/>
        <v>45220</v>
      </c>
      <c r="T20" s="28">
        <v>39525</v>
      </c>
      <c r="U20" s="24">
        <v>0.19</v>
      </c>
      <c r="V20" s="29">
        <f t="shared" si="21"/>
        <v>7509.75</v>
      </c>
      <c r="W20" s="29">
        <f t="shared" si="22"/>
        <v>47034.75</v>
      </c>
      <c r="X20" s="35">
        <f t="shared" si="23"/>
        <v>470347.5</v>
      </c>
      <c r="Y20" s="15">
        <f t="shared" si="0"/>
        <v>17</v>
      </c>
      <c r="Z20" s="16" t="str">
        <f t="shared" si="1"/>
        <v xml:space="preserve">MARCADORES BORRABLES 
COLORES: Azul claro, Azul oscuro, Fucsia, Rojo, Naranja, Verde, Negro, Morado.- Tinta de la mas alta calidad - Suave escritura - Secado rápido - Fácil borrado - No mancha - Bajo olor - No toxico
</v>
      </c>
      <c r="AA20" s="17" t="str">
        <f t="shared" si="2"/>
        <v>CAJA X 12</v>
      </c>
      <c r="AB20" s="17">
        <f t="shared" si="3"/>
        <v>10</v>
      </c>
      <c r="AC20" s="32">
        <f t="shared" si="16"/>
        <v>32791.4375</v>
      </c>
      <c r="AD20" s="33">
        <f t="shared" si="17"/>
        <v>327914.375</v>
      </c>
    </row>
    <row r="21" spans="1:30" ht="12" customHeight="1" x14ac:dyDescent="0.2">
      <c r="A21" s="1">
        <v>18</v>
      </c>
      <c r="B21" s="6" t="s">
        <v>32</v>
      </c>
      <c r="C21" s="2" t="s">
        <v>54</v>
      </c>
      <c r="D21" s="3">
        <v>10</v>
      </c>
      <c r="E21" s="25">
        <v>48000</v>
      </c>
      <c r="F21" s="21"/>
      <c r="G21" s="26">
        <f t="shared" si="18"/>
        <v>0</v>
      </c>
      <c r="H21" s="26">
        <f t="shared" si="19"/>
        <v>48000</v>
      </c>
      <c r="I21" s="27">
        <f t="shared" si="20"/>
        <v>480000</v>
      </c>
      <c r="J21" s="40">
        <v>3100</v>
      </c>
      <c r="K21" s="41">
        <v>0.19</v>
      </c>
      <c r="L21" s="42">
        <f t="shared" si="7"/>
        <v>589</v>
      </c>
      <c r="M21" s="42">
        <f t="shared" si="8"/>
        <v>3689</v>
      </c>
      <c r="N21" s="43">
        <f t="shared" si="9"/>
        <v>36890</v>
      </c>
      <c r="O21" s="49">
        <v>5100</v>
      </c>
      <c r="P21" s="50">
        <v>0.19</v>
      </c>
      <c r="Q21" s="51">
        <f t="shared" si="10"/>
        <v>969</v>
      </c>
      <c r="R21" s="51">
        <f t="shared" si="11"/>
        <v>6069</v>
      </c>
      <c r="S21" s="52">
        <f t="shared" si="12"/>
        <v>60690</v>
      </c>
      <c r="T21" s="28">
        <v>10500</v>
      </c>
      <c r="U21" s="24">
        <v>0.19</v>
      </c>
      <c r="V21" s="29">
        <f t="shared" si="21"/>
        <v>1995</v>
      </c>
      <c r="W21" s="29">
        <f t="shared" si="22"/>
        <v>12495</v>
      </c>
      <c r="X21" s="35">
        <f t="shared" si="23"/>
        <v>124950</v>
      </c>
      <c r="Y21" s="15">
        <f t="shared" si="0"/>
        <v>18</v>
      </c>
      <c r="Z21" s="16" t="str">
        <f t="shared" si="1"/>
        <v xml:space="preserve">HUELLERO 
Almohadilla dactilar, No deja residuo al limpiar el dedo con un papel.
La tinta es pigmentada negra de alto contraste con el papel, Tinta muy nítida, definida, Resiste al calor, alcance para 5.000 impresiones
</v>
      </c>
      <c r="AA21" s="17" t="str">
        <f t="shared" si="2"/>
        <v>UNIDAD</v>
      </c>
      <c r="AB21" s="17">
        <f t="shared" si="3"/>
        <v>10</v>
      </c>
      <c r="AC21" s="32">
        <f t="shared" si="16"/>
        <v>17563.25</v>
      </c>
      <c r="AD21" s="33">
        <f t="shared" si="17"/>
        <v>175632.5</v>
      </c>
    </row>
    <row r="22" spans="1:30" ht="12" customHeight="1" x14ac:dyDescent="0.2">
      <c r="A22" s="1">
        <v>19</v>
      </c>
      <c r="B22" s="6" t="s">
        <v>33</v>
      </c>
      <c r="C22" s="2" t="s">
        <v>54</v>
      </c>
      <c r="D22" s="3">
        <v>100</v>
      </c>
      <c r="E22" s="25">
        <v>3300</v>
      </c>
      <c r="F22" s="21"/>
      <c r="G22" s="26">
        <f t="shared" si="18"/>
        <v>0</v>
      </c>
      <c r="H22" s="26">
        <f t="shared" si="19"/>
        <v>3300</v>
      </c>
      <c r="I22" s="27">
        <f t="shared" si="20"/>
        <v>330000</v>
      </c>
      <c r="J22" s="40">
        <v>2465</v>
      </c>
      <c r="K22" s="41">
        <v>0.19</v>
      </c>
      <c r="L22" s="42">
        <f t="shared" si="7"/>
        <v>468.35</v>
      </c>
      <c r="M22" s="42">
        <f t="shared" si="8"/>
        <v>2933.35</v>
      </c>
      <c r="N22" s="43">
        <f t="shared" si="9"/>
        <v>293335</v>
      </c>
      <c r="O22" s="49">
        <v>3500</v>
      </c>
      <c r="P22" s="50">
        <v>0.19</v>
      </c>
      <c r="Q22" s="51">
        <f t="shared" si="10"/>
        <v>665</v>
      </c>
      <c r="R22" s="51">
        <f t="shared" si="11"/>
        <v>4165</v>
      </c>
      <c r="S22" s="52">
        <f t="shared" si="12"/>
        <v>416500</v>
      </c>
      <c r="T22" s="28">
        <v>8800</v>
      </c>
      <c r="U22" s="24">
        <v>0.19</v>
      </c>
      <c r="V22" s="29">
        <f t="shared" si="21"/>
        <v>1672</v>
      </c>
      <c r="W22" s="29">
        <f t="shared" si="22"/>
        <v>10472</v>
      </c>
      <c r="X22" s="35">
        <f t="shared" si="23"/>
        <v>1047200</v>
      </c>
      <c r="Y22" s="15">
        <f t="shared" si="0"/>
        <v>19</v>
      </c>
      <c r="Z22" s="16" t="str">
        <f t="shared" si="1"/>
        <v xml:space="preserve">SACAGANCHOS
saca ganchos fabricado en acero inoxidable y mango protector de plástico para retirar los ganchos de grapadora de los documentos sin dañarlos ni rasgando al retirarlos, son fabricados con un diseño ergonómico que facilita su manipulación y reduce cualquier riesgo de accidentes.
</v>
      </c>
      <c r="AA22" s="17" t="str">
        <f t="shared" si="2"/>
        <v>UNIDAD</v>
      </c>
      <c r="AB22" s="17">
        <f t="shared" si="3"/>
        <v>100</v>
      </c>
      <c r="AC22" s="32">
        <f t="shared" si="16"/>
        <v>5217.5874999999996</v>
      </c>
      <c r="AD22" s="33">
        <f t="shared" si="17"/>
        <v>521758.74999999994</v>
      </c>
    </row>
    <row r="23" spans="1:30" ht="12" customHeight="1" x14ac:dyDescent="0.2">
      <c r="A23" s="1">
        <v>20</v>
      </c>
      <c r="B23" s="6" t="s">
        <v>34</v>
      </c>
      <c r="C23" s="2" t="s">
        <v>54</v>
      </c>
      <c r="D23" s="3">
        <v>15</v>
      </c>
      <c r="E23" s="25">
        <v>9600</v>
      </c>
      <c r="F23" s="21"/>
      <c r="G23" s="26">
        <f t="shared" si="18"/>
        <v>0</v>
      </c>
      <c r="H23" s="26">
        <f t="shared" si="19"/>
        <v>9600</v>
      </c>
      <c r="I23" s="27">
        <f t="shared" si="20"/>
        <v>144000</v>
      </c>
      <c r="J23" s="40">
        <v>5700</v>
      </c>
      <c r="K23" s="41">
        <v>0.19</v>
      </c>
      <c r="L23" s="42">
        <f t="shared" si="7"/>
        <v>1083</v>
      </c>
      <c r="M23" s="42">
        <f t="shared" si="8"/>
        <v>6783</v>
      </c>
      <c r="N23" s="43">
        <f t="shared" si="9"/>
        <v>101745</v>
      </c>
      <c r="O23" s="49">
        <v>8700</v>
      </c>
      <c r="P23" s="50">
        <v>0.19</v>
      </c>
      <c r="Q23" s="51">
        <f t="shared" si="10"/>
        <v>1653</v>
      </c>
      <c r="R23" s="51">
        <f t="shared" si="11"/>
        <v>10353</v>
      </c>
      <c r="S23" s="52">
        <f t="shared" si="12"/>
        <v>155295</v>
      </c>
      <c r="T23" s="28">
        <v>18000</v>
      </c>
      <c r="U23" s="24">
        <v>0.19</v>
      </c>
      <c r="V23" s="29">
        <f t="shared" si="21"/>
        <v>3420</v>
      </c>
      <c r="W23" s="29">
        <f t="shared" si="22"/>
        <v>21420</v>
      </c>
      <c r="X23" s="35">
        <f t="shared" si="23"/>
        <v>321300</v>
      </c>
      <c r="Y23" s="15">
        <f t="shared" si="0"/>
        <v>20</v>
      </c>
      <c r="Z23" s="16" t="str">
        <f t="shared" si="1"/>
        <v xml:space="preserve">TABLA PLANILLERO ACRILICA TAMAÑO OFICIO
Planillero Acrílico Colores, Tamaño: Oficio, Material: Acrílico, Colores Disponibles: morado, verde, fascia, blanco, azul, negro, amarillo, rojo
</v>
      </c>
      <c r="AA23" s="17" t="str">
        <f t="shared" si="2"/>
        <v>UNIDAD</v>
      </c>
      <c r="AB23" s="17">
        <f t="shared" si="3"/>
        <v>15</v>
      </c>
      <c r="AC23" s="32">
        <f t="shared" si="16"/>
        <v>12039</v>
      </c>
      <c r="AD23" s="33">
        <f t="shared" si="17"/>
        <v>180585</v>
      </c>
    </row>
    <row r="24" spans="1:30" ht="12" customHeight="1" x14ac:dyDescent="0.2">
      <c r="A24" s="1">
        <v>21</v>
      </c>
      <c r="B24" s="6" t="s">
        <v>35</v>
      </c>
      <c r="C24" s="2" t="s">
        <v>54</v>
      </c>
      <c r="D24" s="3">
        <v>30</v>
      </c>
      <c r="E24" s="25">
        <v>120000</v>
      </c>
      <c r="F24" s="21"/>
      <c r="G24" s="26">
        <f t="shared" si="18"/>
        <v>0</v>
      </c>
      <c r="H24" s="26">
        <f t="shared" si="19"/>
        <v>120000</v>
      </c>
      <c r="I24" s="27">
        <f t="shared" si="20"/>
        <v>3600000</v>
      </c>
      <c r="J24" s="40">
        <v>6090</v>
      </c>
      <c r="K24" s="41">
        <v>0.19</v>
      </c>
      <c r="L24" s="42">
        <f t="shared" si="7"/>
        <v>1157.0999999999999</v>
      </c>
      <c r="M24" s="42">
        <f t="shared" si="8"/>
        <v>7247.1</v>
      </c>
      <c r="N24" s="43">
        <f t="shared" si="9"/>
        <v>217413</v>
      </c>
      <c r="O24" s="49">
        <v>6400</v>
      </c>
      <c r="P24" s="50">
        <v>0.19</v>
      </c>
      <c r="Q24" s="51">
        <f t="shared" si="10"/>
        <v>1216</v>
      </c>
      <c r="R24" s="51">
        <f t="shared" si="11"/>
        <v>7616</v>
      </c>
      <c r="S24" s="52">
        <f t="shared" si="12"/>
        <v>228480</v>
      </c>
      <c r="T24" s="28">
        <v>24000</v>
      </c>
      <c r="U24" s="24">
        <v>0.19</v>
      </c>
      <c r="V24" s="29">
        <f t="shared" si="21"/>
        <v>4560</v>
      </c>
      <c r="W24" s="29">
        <f t="shared" si="22"/>
        <v>28560</v>
      </c>
      <c r="X24" s="35">
        <f t="shared" si="23"/>
        <v>856800</v>
      </c>
      <c r="Y24" s="15">
        <f t="shared" si="0"/>
        <v>21</v>
      </c>
      <c r="Z24" s="16" t="str">
        <f t="shared" si="1"/>
        <v xml:space="preserve">TIJERAS GRANDES 24CM 
PUNTO ROJO, DE ACERO INOXIDABLE, MANGO ABS
</v>
      </c>
      <c r="AA24" s="17" t="str">
        <f t="shared" si="2"/>
        <v>UNIDAD</v>
      </c>
      <c r="AB24" s="17">
        <f t="shared" si="3"/>
        <v>30</v>
      </c>
      <c r="AC24" s="32">
        <f t="shared" si="16"/>
        <v>40855.775000000001</v>
      </c>
      <c r="AD24" s="33">
        <f t="shared" si="17"/>
        <v>1225673.25</v>
      </c>
    </row>
    <row r="25" spans="1:30" ht="12" customHeight="1" x14ac:dyDescent="0.2">
      <c r="A25" s="1">
        <v>22</v>
      </c>
      <c r="B25" s="6" t="s">
        <v>36</v>
      </c>
      <c r="C25" s="2" t="s">
        <v>61</v>
      </c>
      <c r="D25" s="3">
        <v>20</v>
      </c>
      <c r="E25" s="25">
        <v>26600</v>
      </c>
      <c r="F25" s="21"/>
      <c r="G25" s="26">
        <f t="shared" si="18"/>
        <v>0</v>
      </c>
      <c r="H25" s="26">
        <f t="shared" si="19"/>
        <v>26600</v>
      </c>
      <c r="I25" s="27">
        <f t="shared" si="20"/>
        <v>532000</v>
      </c>
      <c r="J25" s="40">
        <v>17110</v>
      </c>
      <c r="K25" s="41">
        <v>0.19</v>
      </c>
      <c r="L25" s="42">
        <f t="shared" si="7"/>
        <v>3250.9</v>
      </c>
      <c r="M25" s="42">
        <f t="shared" si="8"/>
        <v>20360.900000000001</v>
      </c>
      <c r="N25" s="43">
        <f t="shared" si="9"/>
        <v>407218</v>
      </c>
      <c r="O25" s="49">
        <v>7200</v>
      </c>
      <c r="P25" s="50">
        <v>0.19</v>
      </c>
      <c r="Q25" s="51">
        <f t="shared" si="10"/>
        <v>1368</v>
      </c>
      <c r="R25" s="51">
        <f t="shared" si="11"/>
        <v>8568</v>
      </c>
      <c r="S25" s="52">
        <f t="shared" si="12"/>
        <v>171360</v>
      </c>
      <c r="T25" s="28">
        <v>28000</v>
      </c>
      <c r="U25" s="24">
        <v>0.19</v>
      </c>
      <c r="V25" s="29">
        <f t="shared" si="21"/>
        <v>5320</v>
      </c>
      <c r="W25" s="29">
        <f t="shared" si="22"/>
        <v>33320</v>
      </c>
      <c r="X25" s="35">
        <f t="shared" si="23"/>
        <v>666400</v>
      </c>
      <c r="Y25" s="15">
        <f t="shared" si="0"/>
        <v>22</v>
      </c>
      <c r="Z25" s="16" t="str">
        <f t="shared" si="1"/>
        <v xml:space="preserve">BORRADOR DE NATA GRANDE RECTANGULAR
Borradores blancos, suaves, flexibles, No dejan mancha al borrar, No maltratan el papel, Medidas de cada borrador 5,5 cm x 2 cm x 0,9 mm, Caja de cartón para protección y almacenaje
</v>
      </c>
      <c r="AA25" s="17" t="str">
        <f t="shared" si="2"/>
        <v>CAJA X 20</v>
      </c>
      <c r="AB25" s="17">
        <f t="shared" si="3"/>
        <v>20</v>
      </c>
      <c r="AC25" s="32">
        <f t="shared" si="16"/>
        <v>22212.224999999999</v>
      </c>
      <c r="AD25" s="33">
        <f t="shared" si="17"/>
        <v>444244.5</v>
      </c>
    </row>
    <row r="26" spans="1:30" ht="12" customHeight="1" x14ac:dyDescent="0.2">
      <c r="A26" s="1">
        <v>23</v>
      </c>
      <c r="B26" s="6" t="s">
        <v>37</v>
      </c>
      <c r="C26" s="2" t="s">
        <v>54</v>
      </c>
      <c r="D26" s="3">
        <v>50</v>
      </c>
      <c r="E26" s="25">
        <v>27000</v>
      </c>
      <c r="F26" s="21"/>
      <c r="G26" s="26">
        <f t="shared" si="18"/>
        <v>0</v>
      </c>
      <c r="H26" s="26">
        <f t="shared" si="19"/>
        <v>27000</v>
      </c>
      <c r="I26" s="27">
        <f t="shared" si="20"/>
        <v>1350000</v>
      </c>
      <c r="J26" s="40">
        <v>9570</v>
      </c>
      <c r="K26" s="41">
        <v>0.19</v>
      </c>
      <c r="L26" s="42">
        <f t="shared" si="7"/>
        <v>1818.3</v>
      </c>
      <c r="M26" s="42">
        <f t="shared" si="8"/>
        <v>11388.3</v>
      </c>
      <c r="N26" s="43">
        <f t="shared" si="9"/>
        <v>569415</v>
      </c>
      <c r="O26" s="49">
        <v>5200</v>
      </c>
      <c r="P26" s="50">
        <v>0.19</v>
      </c>
      <c r="Q26" s="51">
        <f t="shared" si="10"/>
        <v>988</v>
      </c>
      <c r="R26" s="51">
        <f t="shared" si="11"/>
        <v>6188</v>
      </c>
      <c r="S26" s="52">
        <f t="shared" si="12"/>
        <v>309400</v>
      </c>
      <c r="T26" s="28">
        <v>12000</v>
      </c>
      <c r="U26" s="24">
        <v>0.19</v>
      </c>
      <c r="V26" s="29">
        <f t="shared" si="21"/>
        <v>2280</v>
      </c>
      <c r="W26" s="29">
        <f t="shared" si="22"/>
        <v>14280</v>
      </c>
      <c r="X26" s="35">
        <f t="shared" si="23"/>
        <v>714000</v>
      </c>
      <c r="Y26" s="15">
        <f t="shared" si="0"/>
        <v>23</v>
      </c>
      <c r="Z26" s="16" t="str">
        <f t="shared" si="1"/>
        <v xml:space="preserve">Pegamento En Barra X 40 Gr Pegante Original
Su formulación es única y garantiza un secado extra rápido, Pega en menos de 60 segundos, Alto poder adhesivo que brinda mayor confiabilidad, Fácil aplicación sobre papel, cartón y cartulina, No humedece, no deja grumos y no arruga el papel, Agradable aroma, Práctico envase con tapa rosca que garantiza absoluta hermeticidad
Lavable
</v>
      </c>
      <c r="AA26" s="17" t="str">
        <f t="shared" si="2"/>
        <v>UNIDAD</v>
      </c>
      <c r="AB26" s="17">
        <f t="shared" si="3"/>
        <v>50</v>
      </c>
      <c r="AC26" s="32">
        <f t="shared" si="16"/>
        <v>14714.075000000001</v>
      </c>
      <c r="AD26" s="33">
        <f t="shared" si="17"/>
        <v>735703.75</v>
      </c>
    </row>
    <row r="27" spans="1:30" ht="12" customHeight="1" x14ac:dyDescent="0.2">
      <c r="A27" s="1">
        <v>24</v>
      </c>
      <c r="B27" s="6" t="s">
        <v>38</v>
      </c>
      <c r="C27" s="2" t="s">
        <v>54</v>
      </c>
      <c r="D27" s="3">
        <v>300</v>
      </c>
      <c r="E27" s="25">
        <v>230</v>
      </c>
      <c r="F27" s="21"/>
      <c r="G27" s="26">
        <f t="shared" si="18"/>
        <v>0</v>
      </c>
      <c r="H27" s="26">
        <f t="shared" si="19"/>
        <v>230</v>
      </c>
      <c r="I27" s="27">
        <f t="shared" si="20"/>
        <v>69000</v>
      </c>
      <c r="J27" s="40">
        <v>130</v>
      </c>
      <c r="K27" s="41">
        <v>0.19</v>
      </c>
      <c r="L27" s="42">
        <f t="shared" si="7"/>
        <v>24.7</v>
      </c>
      <c r="M27" s="42">
        <f t="shared" si="8"/>
        <v>154.69999999999999</v>
      </c>
      <c r="N27" s="43">
        <f t="shared" si="9"/>
        <v>46410</v>
      </c>
      <c r="O27" s="49">
        <v>150</v>
      </c>
      <c r="P27" s="50">
        <v>0.19</v>
      </c>
      <c r="Q27" s="51">
        <f t="shared" si="10"/>
        <v>28.5</v>
      </c>
      <c r="R27" s="51">
        <f t="shared" si="11"/>
        <v>178.5</v>
      </c>
      <c r="S27" s="52">
        <f t="shared" si="12"/>
        <v>53550</v>
      </c>
      <c r="T27" s="28">
        <v>250</v>
      </c>
      <c r="U27" s="24">
        <v>0.19</v>
      </c>
      <c r="V27" s="29">
        <f t="shared" si="21"/>
        <v>47.5</v>
      </c>
      <c r="W27" s="29">
        <f t="shared" si="22"/>
        <v>297.5</v>
      </c>
      <c r="X27" s="35">
        <f t="shared" si="23"/>
        <v>89250</v>
      </c>
      <c r="Y27" s="15">
        <f t="shared" si="0"/>
        <v>24</v>
      </c>
      <c r="Z27" s="16" t="str">
        <f t="shared" si="1"/>
        <v xml:space="preserve">SOBRE DE MANILA TAMAÑO CARTA
Medidas: 30.5 cm ancho, 25 cm largo.
peso: 10 gr. Aprox.
</v>
      </c>
      <c r="AA27" s="17" t="str">
        <f t="shared" si="2"/>
        <v>UNIDAD</v>
      </c>
      <c r="AB27" s="17">
        <f t="shared" si="3"/>
        <v>300</v>
      </c>
      <c r="AC27" s="32">
        <f t="shared" si="16"/>
        <v>215.17500000000001</v>
      </c>
      <c r="AD27" s="33">
        <f t="shared" si="17"/>
        <v>64552.5</v>
      </c>
    </row>
    <row r="28" spans="1:30" ht="12" customHeight="1" x14ac:dyDescent="0.2">
      <c r="A28" s="1">
        <v>25</v>
      </c>
      <c r="B28" s="6" t="s">
        <v>39</v>
      </c>
      <c r="C28" s="2" t="s">
        <v>54</v>
      </c>
      <c r="D28" s="3">
        <v>1000</v>
      </c>
      <c r="E28" s="25">
        <v>285</v>
      </c>
      <c r="F28" s="21"/>
      <c r="G28" s="26">
        <f t="shared" si="18"/>
        <v>0</v>
      </c>
      <c r="H28" s="26">
        <f t="shared" si="19"/>
        <v>285</v>
      </c>
      <c r="I28" s="27">
        <f t="shared" si="20"/>
        <v>285000</v>
      </c>
      <c r="J28" s="40">
        <v>152.25</v>
      </c>
      <c r="K28" s="41">
        <v>0.19</v>
      </c>
      <c r="L28" s="42">
        <f t="shared" si="7"/>
        <v>28.927500000000002</v>
      </c>
      <c r="M28" s="42">
        <f t="shared" si="8"/>
        <v>181.17750000000001</v>
      </c>
      <c r="N28" s="43">
        <f t="shared" si="9"/>
        <v>181177.5</v>
      </c>
      <c r="O28" s="49">
        <v>210</v>
      </c>
      <c r="P28" s="50">
        <v>0.19</v>
      </c>
      <c r="Q28" s="51">
        <f t="shared" si="10"/>
        <v>39.9</v>
      </c>
      <c r="R28" s="51">
        <f t="shared" si="11"/>
        <v>249.9</v>
      </c>
      <c r="S28" s="52">
        <f t="shared" si="12"/>
        <v>249900</v>
      </c>
      <c r="T28" s="28">
        <v>280</v>
      </c>
      <c r="U28" s="24">
        <v>0.19</v>
      </c>
      <c r="V28" s="29">
        <f t="shared" si="21"/>
        <v>53.2</v>
      </c>
      <c r="W28" s="29">
        <f t="shared" si="22"/>
        <v>333.2</v>
      </c>
      <c r="X28" s="35">
        <f t="shared" si="23"/>
        <v>333200</v>
      </c>
      <c r="Y28" s="15">
        <f t="shared" si="0"/>
        <v>25</v>
      </c>
      <c r="Z28" s="16" t="str">
        <f t="shared" si="1"/>
        <v xml:space="preserve">SOBRE DE MANILA TAMAÑO OFICIO
Medidas: 34.5 cm ancho, 25 cm largo.
peso: 11 gr. Aprox.
</v>
      </c>
      <c r="AA28" s="17" t="str">
        <f t="shared" si="2"/>
        <v>UNIDAD</v>
      </c>
      <c r="AB28" s="17">
        <f t="shared" si="3"/>
        <v>1000</v>
      </c>
      <c r="AC28" s="32">
        <f t="shared" si="16"/>
        <v>262.31937499999998</v>
      </c>
      <c r="AD28" s="33">
        <f t="shared" si="17"/>
        <v>262319.375</v>
      </c>
    </row>
    <row r="29" spans="1:30" ht="12" customHeight="1" x14ac:dyDescent="0.2">
      <c r="A29" s="1">
        <v>26</v>
      </c>
      <c r="B29" s="6" t="s">
        <v>40</v>
      </c>
      <c r="C29" s="2" t="s">
        <v>54</v>
      </c>
      <c r="D29" s="3">
        <v>149</v>
      </c>
      <c r="E29" s="25">
        <v>630</v>
      </c>
      <c r="F29" s="21"/>
      <c r="G29" s="26">
        <f t="shared" si="18"/>
        <v>0</v>
      </c>
      <c r="H29" s="26">
        <f t="shared" si="19"/>
        <v>630</v>
      </c>
      <c r="I29" s="27">
        <f t="shared" si="20"/>
        <v>93870</v>
      </c>
      <c r="J29" s="40">
        <v>370</v>
      </c>
      <c r="K29" s="41">
        <v>0.19</v>
      </c>
      <c r="L29" s="42">
        <f t="shared" si="7"/>
        <v>70.3</v>
      </c>
      <c r="M29" s="42">
        <f t="shared" si="8"/>
        <v>440.3</v>
      </c>
      <c r="N29" s="43">
        <f t="shared" si="9"/>
        <v>65604.7</v>
      </c>
      <c r="O29" s="49">
        <v>500</v>
      </c>
      <c r="P29" s="50">
        <v>0.19</v>
      </c>
      <c r="Q29" s="51">
        <f t="shared" si="10"/>
        <v>95</v>
      </c>
      <c r="R29" s="51">
        <f t="shared" si="11"/>
        <v>595</v>
      </c>
      <c r="S29" s="52">
        <f t="shared" si="12"/>
        <v>88655</v>
      </c>
      <c r="T29" s="28">
        <v>1500</v>
      </c>
      <c r="U29" s="24">
        <v>0.19</v>
      </c>
      <c r="V29" s="29">
        <f t="shared" si="21"/>
        <v>285</v>
      </c>
      <c r="W29" s="29">
        <f t="shared" si="22"/>
        <v>1785</v>
      </c>
      <c r="X29" s="35">
        <f t="shared" si="23"/>
        <v>265965</v>
      </c>
      <c r="Y29" s="15">
        <f t="shared" si="0"/>
        <v>26</v>
      </c>
      <c r="Z29" s="16" t="str">
        <f t="shared" si="1"/>
        <v>TAJALAPIZ                                                                                                                           Sacapuntas clásico de metal para lápices de grafito y colores</v>
      </c>
      <c r="AA29" s="17" t="str">
        <f t="shared" si="2"/>
        <v>UNIDAD</v>
      </c>
      <c r="AB29" s="17">
        <f t="shared" si="3"/>
        <v>149</v>
      </c>
      <c r="AC29" s="32">
        <f t="shared" si="16"/>
        <v>862.57500000000005</v>
      </c>
      <c r="AD29" s="33">
        <f t="shared" si="17"/>
        <v>128523.675</v>
      </c>
    </row>
    <row r="30" spans="1:30" ht="12" customHeight="1" x14ac:dyDescent="0.2">
      <c r="A30" s="1">
        <v>27</v>
      </c>
      <c r="B30" s="6" t="s">
        <v>41</v>
      </c>
      <c r="C30" s="2" t="s">
        <v>59</v>
      </c>
      <c r="D30" s="3">
        <v>4</v>
      </c>
      <c r="E30" s="25">
        <v>55500</v>
      </c>
      <c r="F30" s="21"/>
      <c r="G30" s="26">
        <f t="shared" ref="G30:G55" si="24">E30*F30</f>
        <v>0</v>
      </c>
      <c r="H30" s="26">
        <f t="shared" ref="H30:H55" si="25">E30+G30</f>
        <v>55500</v>
      </c>
      <c r="I30" s="27">
        <f t="shared" ref="I30:I55" si="26">H30*D30</f>
        <v>222000</v>
      </c>
      <c r="J30" s="40">
        <v>35600</v>
      </c>
      <c r="K30" s="41">
        <v>0.19</v>
      </c>
      <c r="L30" s="42">
        <f t="shared" ref="L30:L55" si="27">J30*K30</f>
        <v>6764</v>
      </c>
      <c r="M30" s="42">
        <f t="shared" ref="M30:M55" si="28">J30+L30</f>
        <v>42364</v>
      </c>
      <c r="N30" s="43">
        <f t="shared" ref="N30:N55" si="29">M30*D30</f>
        <v>169456</v>
      </c>
      <c r="O30" s="49">
        <v>20000</v>
      </c>
      <c r="P30" s="50">
        <v>0.19</v>
      </c>
      <c r="Q30" s="51">
        <f t="shared" ref="Q30:Q55" si="30">O30*P30</f>
        <v>3800</v>
      </c>
      <c r="R30" s="51">
        <f t="shared" ref="R30:R55" si="31">O30+Q30</f>
        <v>23800</v>
      </c>
      <c r="S30" s="52">
        <f t="shared" ref="S30:S55" si="32">R30*D30</f>
        <v>95200</v>
      </c>
      <c r="T30" s="28">
        <v>75000</v>
      </c>
      <c r="U30" s="24">
        <v>0.19</v>
      </c>
      <c r="V30" s="29">
        <f t="shared" ref="V30:V55" si="33">T30*U30</f>
        <v>14250</v>
      </c>
      <c r="W30" s="29">
        <f t="shared" ref="W30:W55" si="34">T30+V30</f>
        <v>89250</v>
      </c>
      <c r="X30" s="35">
        <f t="shared" ref="X30:X55" si="35">W30*D30</f>
        <v>357000</v>
      </c>
      <c r="Y30" s="15">
        <f t="shared" ref="Y30:Y55" si="36">+A30</f>
        <v>27</v>
      </c>
      <c r="Z30" s="16" t="str">
        <f t="shared" ref="Z30:Z55" si="37">+B30</f>
        <v xml:space="preserve">PAPEL AUTOADHESIVO PARA IMPRESORA
Papel Adhesivo Carta Mate X 50 Hojas
- Tamaño: Carta
- Hojas: 50
- Textura: Mate
- La cara de impresión es Bond de 75 Gr
</v>
      </c>
      <c r="AA30" s="17" t="str">
        <f t="shared" ref="AA30:AA55" si="38">+C30</f>
        <v>PAQUETE</v>
      </c>
      <c r="AB30" s="17">
        <f t="shared" ref="AB30:AB55" si="39">+D30</f>
        <v>4</v>
      </c>
      <c r="AC30" s="32">
        <f t="shared" si="16"/>
        <v>52728.5</v>
      </c>
      <c r="AD30" s="33">
        <f t="shared" si="17"/>
        <v>210914</v>
      </c>
    </row>
    <row r="31" spans="1:30" ht="12" customHeight="1" x14ac:dyDescent="0.2">
      <c r="A31" s="1">
        <v>28</v>
      </c>
      <c r="B31" s="6" t="s">
        <v>42</v>
      </c>
      <c r="C31" s="2" t="s">
        <v>56</v>
      </c>
      <c r="D31" s="3">
        <v>2</v>
      </c>
      <c r="E31" s="25">
        <v>82700</v>
      </c>
      <c r="F31" s="21"/>
      <c r="G31" s="26">
        <f t="shared" si="24"/>
        <v>0</v>
      </c>
      <c r="H31" s="26">
        <f t="shared" si="25"/>
        <v>82700</v>
      </c>
      <c r="I31" s="27">
        <f t="shared" si="26"/>
        <v>165400</v>
      </c>
      <c r="J31" s="40">
        <v>89800</v>
      </c>
      <c r="K31" s="41">
        <v>0.19</v>
      </c>
      <c r="L31" s="42">
        <f t="shared" si="27"/>
        <v>17062</v>
      </c>
      <c r="M31" s="42">
        <f t="shared" si="28"/>
        <v>106862</v>
      </c>
      <c r="N31" s="43">
        <f t="shared" si="29"/>
        <v>213724</v>
      </c>
      <c r="O31" s="49">
        <v>80000</v>
      </c>
      <c r="P31" s="50">
        <v>0.19</v>
      </c>
      <c r="Q31" s="51">
        <f t="shared" si="30"/>
        <v>15200</v>
      </c>
      <c r="R31" s="51">
        <f t="shared" si="31"/>
        <v>95200</v>
      </c>
      <c r="S31" s="52">
        <f t="shared" si="32"/>
        <v>190400</v>
      </c>
      <c r="T31" s="28">
        <v>90000</v>
      </c>
      <c r="U31" s="24">
        <v>0.19</v>
      </c>
      <c r="V31" s="29">
        <f t="shared" si="33"/>
        <v>17100</v>
      </c>
      <c r="W31" s="29">
        <f t="shared" si="34"/>
        <v>107100</v>
      </c>
      <c r="X31" s="35">
        <f t="shared" si="35"/>
        <v>214200</v>
      </c>
      <c r="Y31" s="15">
        <f t="shared" si="36"/>
        <v>28</v>
      </c>
      <c r="Z31" s="16" t="str">
        <f t="shared" si="37"/>
        <v xml:space="preserve">PAPEL KRAF
Rollo x 40 Pulgadas de altura (100 cm);150 mts
</v>
      </c>
      <c r="AA31" s="17" t="str">
        <f t="shared" si="38"/>
        <v>ROLLO</v>
      </c>
      <c r="AB31" s="17">
        <f t="shared" si="39"/>
        <v>2</v>
      </c>
      <c r="AC31" s="32">
        <f t="shared" si="16"/>
        <v>97965.5</v>
      </c>
      <c r="AD31" s="33">
        <f t="shared" si="17"/>
        <v>195931</v>
      </c>
    </row>
    <row r="32" spans="1:30" ht="12" customHeight="1" x14ac:dyDescent="0.2">
      <c r="A32" s="1">
        <v>29</v>
      </c>
      <c r="B32" s="6" t="s">
        <v>43</v>
      </c>
      <c r="C32" s="2" t="s">
        <v>54</v>
      </c>
      <c r="D32" s="3">
        <v>30</v>
      </c>
      <c r="E32" s="25">
        <v>2750</v>
      </c>
      <c r="F32" s="21"/>
      <c r="G32" s="26">
        <f t="shared" si="24"/>
        <v>0</v>
      </c>
      <c r="H32" s="26">
        <f t="shared" si="25"/>
        <v>2750</v>
      </c>
      <c r="I32" s="27">
        <f t="shared" si="26"/>
        <v>82500</v>
      </c>
      <c r="J32" s="40">
        <v>1300</v>
      </c>
      <c r="K32" s="41">
        <v>0.19</v>
      </c>
      <c r="L32" s="42">
        <f t="shared" si="27"/>
        <v>247</v>
      </c>
      <c r="M32" s="42">
        <f t="shared" si="28"/>
        <v>1547</v>
      </c>
      <c r="N32" s="43">
        <f t="shared" si="29"/>
        <v>46410</v>
      </c>
      <c r="O32" s="49">
        <v>2500</v>
      </c>
      <c r="P32" s="50">
        <v>0.19</v>
      </c>
      <c r="Q32" s="51">
        <f t="shared" si="30"/>
        <v>475</v>
      </c>
      <c r="R32" s="51">
        <f t="shared" si="31"/>
        <v>2975</v>
      </c>
      <c r="S32" s="52">
        <f t="shared" si="32"/>
        <v>89250</v>
      </c>
      <c r="T32" s="28">
        <v>65000</v>
      </c>
      <c r="U32" s="24">
        <v>0.19</v>
      </c>
      <c r="V32" s="29">
        <f t="shared" si="33"/>
        <v>12350</v>
      </c>
      <c r="W32" s="29">
        <f t="shared" si="34"/>
        <v>77350</v>
      </c>
      <c r="X32" s="35">
        <f t="shared" si="35"/>
        <v>2320500</v>
      </c>
      <c r="Y32" s="15">
        <f t="shared" si="36"/>
        <v>29</v>
      </c>
      <c r="Z32" s="16" t="str">
        <f t="shared" si="37"/>
        <v xml:space="preserve">REGLAS 
Regla Plástica 30 cm,  versión profesional con los números tallados para que no se borren con el tiempo
</v>
      </c>
      <c r="AA32" s="17" t="str">
        <f t="shared" si="38"/>
        <v>UNIDAD</v>
      </c>
      <c r="AB32" s="17">
        <f t="shared" si="39"/>
        <v>30</v>
      </c>
      <c r="AC32" s="32">
        <f t="shared" si="16"/>
        <v>21155.5</v>
      </c>
      <c r="AD32" s="33">
        <f t="shared" si="17"/>
        <v>634665</v>
      </c>
    </row>
    <row r="33" spans="1:30" ht="12" customHeight="1" x14ac:dyDescent="0.2">
      <c r="A33" s="1">
        <v>30</v>
      </c>
      <c r="B33" s="6" t="s">
        <v>44</v>
      </c>
      <c r="C33" s="2" t="s">
        <v>62</v>
      </c>
      <c r="D33" s="3">
        <v>50</v>
      </c>
      <c r="E33" s="25">
        <v>1950</v>
      </c>
      <c r="F33" s="21"/>
      <c r="G33" s="26">
        <f t="shared" si="24"/>
        <v>0</v>
      </c>
      <c r="H33" s="26">
        <f t="shared" si="25"/>
        <v>1950</v>
      </c>
      <c r="I33" s="27">
        <f t="shared" si="26"/>
        <v>97500</v>
      </c>
      <c r="J33" s="40">
        <v>1160</v>
      </c>
      <c r="K33" s="41">
        <v>0.19</v>
      </c>
      <c r="L33" s="42">
        <f t="shared" si="27"/>
        <v>220.4</v>
      </c>
      <c r="M33" s="42">
        <f t="shared" si="28"/>
        <v>1380.4</v>
      </c>
      <c r="N33" s="43">
        <f t="shared" si="29"/>
        <v>69020</v>
      </c>
      <c r="O33" s="49">
        <v>1600</v>
      </c>
      <c r="P33" s="50">
        <v>0.19</v>
      </c>
      <c r="Q33" s="51">
        <f t="shared" si="30"/>
        <v>304</v>
      </c>
      <c r="R33" s="51">
        <f t="shared" si="31"/>
        <v>1904</v>
      </c>
      <c r="S33" s="52">
        <f t="shared" si="32"/>
        <v>95200</v>
      </c>
      <c r="T33" s="28">
        <v>3500</v>
      </c>
      <c r="U33" s="24">
        <v>0.19</v>
      </c>
      <c r="V33" s="29">
        <f t="shared" si="33"/>
        <v>665</v>
      </c>
      <c r="W33" s="29">
        <f t="shared" si="34"/>
        <v>4165</v>
      </c>
      <c r="X33" s="35">
        <f t="shared" si="35"/>
        <v>208250</v>
      </c>
      <c r="Y33" s="15">
        <f t="shared" si="36"/>
        <v>30</v>
      </c>
      <c r="Z33" s="16" t="str">
        <f t="shared" si="37"/>
        <v>CARTULINA Cartulina x pliegos colores surtidos</v>
      </c>
      <c r="AA33" s="17" t="str">
        <f t="shared" si="38"/>
        <v>PLIEGOS</v>
      </c>
      <c r="AB33" s="17">
        <f t="shared" si="39"/>
        <v>50</v>
      </c>
      <c r="AC33" s="32">
        <f t="shared" si="16"/>
        <v>2349.85</v>
      </c>
      <c r="AD33" s="33">
        <f t="shared" si="17"/>
        <v>117492.5</v>
      </c>
    </row>
    <row r="34" spans="1:30" ht="12" customHeight="1" x14ac:dyDescent="0.2">
      <c r="A34" s="1">
        <v>31</v>
      </c>
      <c r="B34" s="6" t="s">
        <v>45</v>
      </c>
      <c r="C34" s="2" t="s">
        <v>59</v>
      </c>
      <c r="D34" s="3">
        <v>12</v>
      </c>
      <c r="E34" s="25">
        <v>5700</v>
      </c>
      <c r="F34" s="21"/>
      <c r="G34" s="26">
        <f t="shared" si="24"/>
        <v>0</v>
      </c>
      <c r="H34" s="26">
        <f t="shared" si="25"/>
        <v>5700</v>
      </c>
      <c r="I34" s="27">
        <f t="shared" si="26"/>
        <v>68400</v>
      </c>
      <c r="J34" s="40">
        <v>4300</v>
      </c>
      <c r="K34" s="41">
        <v>0.19</v>
      </c>
      <c r="L34" s="42">
        <f t="shared" si="27"/>
        <v>817</v>
      </c>
      <c r="M34" s="42">
        <f t="shared" si="28"/>
        <v>5117</v>
      </c>
      <c r="N34" s="43">
        <f t="shared" si="29"/>
        <v>61404</v>
      </c>
      <c r="O34" s="49">
        <v>4900</v>
      </c>
      <c r="P34" s="50">
        <v>0.19</v>
      </c>
      <c r="Q34" s="51">
        <f t="shared" si="30"/>
        <v>931</v>
      </c>
      <c r="R34" s="51">
        <f t="shared" si="31"/>
        <v>5831</v>
      </c>
      <c r="S34" s="52">
        <f t="shared" si="32"/>
        <v>69972</v>
      </c>
      <c r="T34" s="28">
        <v>15000</v>
      </c>
      <c r="U34" s="24">
        <v>0.19</v>
      </c>
      <c r="V34" s="29">
        <f t="shared" si="33"/>
        <v>2850</v>
      </c>
      <c r="W34" s="29">
        <f t="shared" si="34"/>
        <v>17850</v>
      </c>
      <c r="X34" s="35">
        <f t="shared" si="35"/>
        <v>214200</v>
      </c>
      <c r="Y34" s="15">
        <f t="shared" si="36"/>
        <v>31</v>
      </c>
      <c r="Z34" s="16" t="str">
        <f t="shared" si="37"/>
        <v xml:space="preserve">Block Iris colores vivos :
Contiene 35 Hojas.
7 Colores diferentes.
Tamaño: 27.8 x 20.8 centímetros
</v>
      </c>
      <c r="AA34" s="17" t="str">
        <f t="shared" si="38"/>
        <v>PAQUETE</v>
      </c>
      <c r="AB34" s="17">
        <f t="shared" si="39"/>
        <v>12</v>
      </c>
      <c r="AC34" s="32">
        <f t="shared" si="16"/>
        <v>8624.5</v>
      </c>
      <c r="AD34" s="33">
        <f t="shared" si="17"/>
        <v>103494</v>
      </c>
    </row>
    <row r="35" spans="1:30" ht="12" customHeight="1" x14ac:dyDescent="0.2">
      <c r="A35" s="1">
        <v>32</v>
      </c>
      <c r="B35" s="6" t="s">
        <v>46</v>
      </c>
      <c r="C35" s="2" t="s">
        <v>59</v>
      </c>
      <c r="D35" s="3">
        <v>12</v>
      </c>
      <c r="E35" s="25">
        <v>5900</v>
      </c>
      <c r="F35" s="21"/>
      <c r="G35" s="26">
        <f t="shared" si="24"/>
        <v>0</v>
      </c>
      <c r="H35" s="26">
        <f t="shared" si="25"/>
        <v>5900</v>
      </c>
      <c r="I35" s="27">
        <f t="shared" si="26"/>
        <v>70800</v>
      </c>
      <c r="J35" s="40">
        <v>5510</v>
      </c>
      <c r="K35" s="41">
        <v>0.19</v>
      </c>
      <c r="L35" s="42">
        <f t="shared" si="27"/>
        <v>1046.9000000000001</v>
      </c>
      <c r="M35" s="42">
        <f t="shared" si="28"/>
        <v>6556.9</v>
      </c>
      <c r="N35" s="43">
        <f t="shared" si="29"/>
        <v>78682.799999999988</v>
      </c>
      <c r="O35" s="49">
        <v>4000</v>
      </c>
      <c r="P35" s="50">
        <v>0.19</v>
      </c>
      <c r="Q35" s="51">
        <f t="shared" si="30"/>
        <v>760</v>
      </c>
      <c r="R35" s="51">
        <f t="shared" si="31"/>
        <v>4760</v>
      </c>
      <c r="S35" s="52">
        <f t="shared" si="32"/>
        <v>57120</v>
      </c>
      <c r="T35" s="28">
        <v>18000</v>
      </c>
      <c r="U35" s="24">
        <v>0.19</v>
      </c>
      <c r="V35" s="29">
        <f t="shared" si="33"/>
        <v>3420</v>
      </c>
      <c r="W35" s="29">
        <f t="shared" si="34"/>
        <v>21420</v>
      </c>
      <c r="X35" s="35">
        <f t="shared" si="35"/>
        <v>257040</v>
      </c>
      <c r="Y35" s="15">
        <f t="shared" si="36"/>
        <v>32</v>
      </c>
      <c r="Z35" s="16" t="str">
        <f t="shared" si="37"/>
        <v xml:space="preserve">Block Iris Pastel:
Contiene 25 hojas.
5 Colores diferentes.
Tamaño: 28 x 21.5 centímetros
</v>
      </c>
      <c r="AA35" s="17" t="str">
        <f t="shared" si="38"/>
        <v>PAQUETE</v>
      </c>
      <c r="AB35" s="17">
        <f t="shared" si="39"/>
        <v>12</v>
      </c>
      <c r="AC35" s="32">
        <f t="shared" si="16"/>
        <v>9659.2250000000004</v>
      </c>
      <c r="AD35" s="33">
        <f t="shared" si="17"/>
        <v>115910.70000000001</v>
      </c>
    </row>
    <row r="36" spans="1:30" ht="12" customHeight="1" x14ac:dyDescent="0.2">
      <c r="A36" s="1">
        <v>33</v>
      </c>
      <c r="B36" s="6" t="s">
        <v>47</v>
      </c>
      <c r="C36" s="2" t="s">
        <v>59</v>
      </c>
      <c r="D36" s="3">
        <v>49</v>
      </c>
      <c r="E36" s="25">
        <v>4600</v>
      </c>
      <c r="F36" s="21"/>
      <c r="G36" s="26">
        <f t="shared" si="24"/>
        <v>0</v>
      </c>
      <c r="H36" s="26">
        <f t="shared" si="25"/>
        <v>4600</v>
      </c>
      <c r="I36" s="27">
        <f t="shared" si="26"/>
        <v>225400</v>
      </c>
      <c r="J36" s="40">
        <v>2700</v>
      </c>
      <c r="K36" s="41">
        <v>0.19</v>
      </c>
      <c r="L36" s="42">
        <f t="shared" si="27"/>
        <v>513</v>
      </c>
      <c r="M36" s="42">
        <f t="shared" si="28"/>
        <v>3213</v>
      </c>
      <c r="N36" s="43">
        <f t="shared" si="29"/>
        <v>157437</v>
      </c>
      <c r="O36" s="49">
        <v>2083</v>
      </c>
      <c r="P36" s="50">
        <v>0.19</v>
      </c>
      <c r="Q36" s="51">
        <f t="shared" si="30"/>
        <v>395.77</v>
      </c>
      <c r="R36" s="51">
        <f t="shared" si="31"/>
        <v>2478.77</v>
      </c>
      <c r="S36" s="52">
        <f t="shared" si="32"/>
        <v>121459.73</v>
      </c>
      <c r="T36" s="28">
        <v>27800</v>
      </c>
      <c r="U36" s="24">
        <v>0.19</v>
      </c>
      <c r="V36" s="29">
        <f t="shared" si="33"/>
        <v>5282</v>
      </c>
      <c r="W36" s="29">
        <f t="shared" si="34"/>
        <v>33082</v>
      </c>
      <c r="X36" s="35">
        <f t="shared" si="35"/>
        <v>1621018</v>
      </c>
      <c r="Y36" s="15">
        <f t="shared" si="36"/>
        <v>33</v>
      </c>
      <c r="Z36" s="16" t="str">
        <f t="shared" si="37"/>
        <v xml:space="preserve">Paquete de Cartulina Plana
Formato octavo de 23.5 x 34.5 cm, paquetes de 10 unidades con colores fluorescentes o planos surtidos.
</v>
      </c>
      <c r="AA36" s="17" t="str">
        <f t="shared" si="38"/>
        <v>PAQUETE</v>
      </c>
      <c r="AB36" s="17">
        <f t="shared" si="39"/>
        <v>49</v>
      </c>
      <c r="AC36" s="32">
        <f t="shared" si="16"/>
        <v>10843.442500000001</v>
      </c>
      <c r="AD36" s="33">
        <f t="shared" si="17"/>
        <v>531328.6825</v>
      </c>
    </row>
    <row r="37" spans="1:30" ht="12" customHeight="1" x14ac:dyDescent="0.2">
      <c r="A37" s="1">
        <v>34</v>
      </c>
      <c r="B37" s="6" t="s">
        <v>48</v>
      </c>
      <c r="C37" s="2" t="s">
        <v>54</v>
      </c>
      <c r="D37" s="3">
        <v>3</v>
      </c>
      <c r="E37" s="25">
        <v>660000</v>
      </c>
      <c r="F37" s="21"/>
      <c r="G37" s="26">
        <f t="shared" si="24"/>
        <v>0</v>
      </c>
      <c r="H37" s="26">
        <f t="shared" si="25"/>
        <v>660000</v>
      </c>
      <c r="I37" s="27">
        <f t="shared" si="26"/>
        <v>1980000</v>
      </c>
      <c r="J37" s="40">
        <v>269700</v>
      </c>
      <c r="K37" s="41">
        <v>0.19</v>
      </c>
      <c r="L37" s="42">
        <f t="shared" si="27"/>
        <v>51243</v>
      </c>
      <c r="M37" s="42">
        <f t="shared" si="28"/>
        <v>320943</v>
      </c>
      <c r="N37" s="43">
        <f t="shared" si="29"/>
        <v>962829</v>
      </c>
      <c r="O37" s="49">
        <v>180000</v>
      </c>
      <c r="P37" s="50">
        <v>0.19</v>
      </c>
      <c r="Q37" s="51">
        <f t="shared" si="30"/>
        <v>34200</v>
      </c>
      <c r="R37" s="51">
        <f t="shared" si="31"/>
        <v>214200</v>
      </c>
      <c r="S37" s="52">
        <f t="shared" si="32"/>
        <v>642600</v>
      </c>
      <c r="T37" s="28">
        <v>110000</v>
      </c>
      <c r="U37" s="24">
        <v>0.19</v>
      </c>
      <c r="V37" s="29">
        <f t="shared" si="33"/>
        <v>20900</v>
      </c>
      <c r="W37" s="29">
        <f t="shared" si="34"/>
        <v>130900</v>
      </c>
      <c r="X37" s="35">
        <f t="shared" si="35"/>
        <v>392700</v>
      </c>
      <c r="Y37" s="15">
        <f t="shared" si="36"/>
        <v>34</v>
      </c>
      <c r="Z37" s="16" t="str">
        <f t="shared" si="37"/>
        <v xml:space="preserve">TABLERO EN CORCHO 
Tablero en corcho 1 m de alto  x 1.50 cm de ancho- elaborado en MDF de alta densidad (9 mm) superficie es de corcho natural de 4 mm- marco en aluminio con opción de color gris o negro, un porta borrador en acrílico,
</v>
      </c>
      <c r="AA37" s="17" t="str">
        <f t="shared" si="38"/>
        <v>UNIDAD</v>
      </c>
      <c r="AB37" s="17">
        <f t="shared" si="39"/>
        <v>3</v>
      </c>
      <c r="AC37" s="32">
        <f>AVERAGE(H37,M37,R37,W37)</f>
        <v>331510.75</v>
      </c>
      <c r="AD37" s="33">
        <f t="shared" si="17"/>
        <v>994532.25</v>
      </c>
    </row>
    <row r="38" spans="1:30" ht="12" customHeight="1" x14ac:dyDescent="0.2">
      <c r="A38" s="1">
        <v>35</v>
      </c>
      <c r="B38" s="6" t="s">
        <v>49</v>
      </c>
      <c r="C38" s="2" t="s">
        <v>54</v>
      </c>
      <c r="D38" s="3">
        <v>1</v>
      </c>
      <c r="E38" s="25">
        <v>915000</v>
      </c>
      <c r="F38" s="21"/>
      <c r="G38" s="26">
        <f t="shared" si="24"/>
        <v>0</v>
      </c>
      <c r="H38" s="26">
        <f t="shared" si="25"/>
        <v>915000</v>
      </c>
      <c r="I38" s="27">
        <f t="shared" si="26"/>
        <v>915000</v>
      </c>
      <c r="J38" s="40">
        <v>478500</v>
      </c>
      <c r="K38" s="41">
        <v>0.19</v>
      </c>
      <c r="L38" s="42">
        <f t="shared" si="27"/>
        <v>90915</v>
      </c>
      <c r="M38" s="42">
        <f t="shared" si="28"/>
        <v>569415</v>
      </c>
      <c r="N38" s="43">
        <f t="shared" si="29"/>
        <v>569415</v>
      </c>
      <c r="O38" s="49">
        <v>160000</v>
      </c>
      <c r="P38" s="50">
        <v>0.19</v>
      </c>
      <c r="Q38" s="51">
        <f t="shared" si="30"/>
        <v>30400</v>
      </c>
      <c r="R38" s="51">
        <f t="shared" si="31"/>
        <v>190400</v>
      </c>
      <c r="S38" s="52">
        <f t="shared" si="32"/>
        <v>190400</v>
      </c>
      <c r="T38" s="28">
        <v>290000</v>
      </c>
      <c r="U38" s="24">
        <v>0.19</v>
      </c>
      <c r="V38" s="29">
        <f t="shared" si="33"/>
        <v>55100</v>
      </c>
      <c r="W38" s="29">
        <f t="shared" si="34"/>
        <v>345100</v>
      </c>
      <c r="X38" s="35">
        <f t="shared" si="35"/>
        <v>345100</v>
      </c>
      <c r="Y38" s="15">
        <f t="shared" si="36"/>
        <v>35</v>
      </c>
      <c r="Z38" s="16" t="str">
        <f t="shared" si="37"/>
        <v xml:space="preserve">TABLERO EN CORCHO 
Tablero en corcho 1.45 cm de alto x 1.90 cm de anchoo - elaborado en MDF de alta densidad (9 mm) superficie es de corcho natural de 4 mm- marco en aluminio con opción de color gris o negro, un porta borrador en acrílico
</v>
      </c>
      <c r="AA38" s="17" t="str">
        <f t="shared" si="38"/>
        <v>UNIDAD</v>
      </c>
      <c r="AB38" s="17">
        <f t="shared" si="39"/>
        <v>1</v>
      </c>
      <c r="AC38" s="32">
        <f t="shared" si="16"/>
        <v>504978.75</v>
      </c>
      <c r="AD38" s="33">
        <f t="shared" si="17"/>
        <v>504978.75</v>
      </c>
    </row>
    <row r="39" spans="1:30" ht="12" customHeight="1" x14ac:dyDescent="0.2">
      <c r="A39" s="1">
        <v>36</v>
      </c>
      <c r="B39" s="6" t="s">
        <v>50</v>
      </c>
      <c r="C39" s="2" t="s">
        <v>59</v>
      </c>
      <c r="D39" s="3">
        <v>5</v>
      </c>
      <c r="E39" s="25">
        <v>5450</v>
      </c>
      <c r="F39" s="21"/>
      <c r="G39" s="26">
        <f t="shared" si="24"/>
        <v>0</v>
      </c>
      <c r="H39" s="26">
        <f t="shared" si="25"/>
        <v>5450</v>
      </c>
      <c r="I39" s="27">
        <f t="shared" si="26"/>
        <v>27250</v>
      </c>
      <c r="J39" s="40">
        <v>4640</v>
      </c>
      <c r="K39" s="41">
        <v>0.19</v>
      </c>
      <c r="L39" s="42">
        <f t="shared" si="27"/>
        <v>881.6</v>
      </c>
      <c r="M39" s="42">
        <f t="shared" si="28"/>
        <v>5521.6</v>
      </c>
      <c r="N39" s="43">
        <f t="shared" si="29"/>
        <v>27608</v>
      </c>
      <c r="O39" s="49">
        <v>2500</v>
      </c>
      <c r="P39" s="50">
        <v>0.19</v>
      </c>
      <c r="Q39" s="51">
        <f t="shared" si="30"/>
        <v>475</v>
      </c>
      <c r="R39" s="51">
        <f t="shared" si="31"/>
        <v>2975</v>
      </c>
      <c r="S39" s="52">
        <f t="shared" si="32"/>
        <v>14875</v>
      </c>
      <c r="T39" s="28">
        <v>45287</v>
      </c>
      <c r="U39" s="24">
        <v>0.19</v>
      </c>
      <c r="V39" s="29">
        <f t="shared" si="33"/>
        <v>8604.5300000000007</v>
      </c>
      <c r="W39" s="29">
        <f t="shared" si="34"/>
        <v>53891.53</v>
      </c>
      <c r="X39" s="35">
        <f t="shared" si="35"/>
        <v>269457.65000000002</v>
      </c>
      <c r="Y39" s="15">
        <f t="shared" si="36"/>
        <v>36</v>
      </c>
      <c r="Z39" s="16" t="str">
        <f t="shared" si="37"/>
        <v xml:space="preserve">Chinches Tachuelas X 100 Unidades
• Cabeza de plástico resistente a impactos 
• Colores variados traslucidos para organización visual.
• Material punta metal
</v>
      </c>
      <c r="AA39" s="17" t="str">
        <f t="shared" si="38"/>
        <v>PAQUETE</v>
      </c>
      <c r="AB39" s="17">
        <f t="shared" si="39"/>
        <v>5</v>
      </c>
      <c r="AC39" s="32">
        <f t="shared" si="16"/>
        <v>16959.532500000001</v>
      </c>
      <c r="AD39" s="33">
        <f t="shared" si="17"/>
        <v>84797.662500000006</v>
      </c>
    </row>
    <row r="40" spans="1:30" ht="12" customHeight="1" x14ac:dyDescent="0.2">
      <c r="A40" s="1">
        <v>37</v>
      </c>
      <c r="B40" s="6" t="s">
        <v>51</v>
      </c>
      <c r="C40" s="2" t="s">
        <v>59</v>
      </c>
      <c r="D40" s="3">
        <v>1</v>
      </c>
      <c r="E40" s="25">
        <v>28500</v>
      </c>
      <c r="F40" s="21"/>
      <c r="G40" s="26">
        <f t="shared" si="24"/>
        <v>0</v>
      </c>
      <c r="H40" s="26">
        <f t="shared" si="25"/>
        <v>28500</v>
      </c>
      <c r="I40" s="27">
        <f t="shared" si="26"/>
        <v>28500</v>
      </c>
      <c r="J40" s="40">
        <v>39200</v>
      </c>
      <c r="K40" s="41">
        <v>0.19</v>
      </c>
      <c r="L40" s="42">
        <f t="shared" si="27"/>
        <v>7448</v>
      </c>
      <c r="M40" s="42">
        <f t="shared" si="28"/>
        <v>46648</v>
      </c>
      <c r="N40" s="43">
        <f t="shared" si="29"/>
        <v>46648</v>
      </c>
      <c r="O40" s="49">
        <v>22000</v>
      </c>
      <c r="P40" s="50">
        <v>0.19</v>
      </c>
      <c r="Q40" s="51">
        <f t="shared" si="30"/>
        <v>4180</v>
      </c>
      <c r="R40" s="51">
        <f t="shared" si="31"/>
        <v>26180</v>
      </c>
      <c r="S40" s="52">
        <f t="shared" si="32"/>
        <v>26180</v>
      </c>
      <c r="T40" s="28">
        <v>88000</v>
      </c>
      <c r="U40" s="24">
        <v>0.19</v>
      </c>
      <c r="V40" s="29">
        <f t="shared" si="33"/>
        <v>16720</v>
      </c>
      <c r="W40" s="29">
        <f t="shared" si="34"/>
        <v>104720</v>
      </c>
      <c r="X40" s="35">
        <f t="shared" si="35"/>
        <v>104720</v>
      </c>
      <c r="Y40" s="15">
        <f t="shared" si="36"/>
        <v>37</v>
      </c>
      <c r="Z40" s="16" t="str">
        <f t="shared" si="37"/>
        <v xml:space="preserve">BANDA CAUCHO SILICONADA X 1000 G
También conocido como goma elástica o liga de caucho, generalmente en forma de círculo, puede ser de color blanco, crema o colores según su referencia.
Es utilizada para sujetar varios objetos juntos.
</v>
      </c>
      <c r="AA40" s="17" t="str">
        <f t="shared" si="38"/>
        <v>PAQUETE</v>
      </c>
      <c r="AB40" s="17">
        <f t="shared" si="39"/>
        <v>1</v>
      </c>
      <c r="AC40" s="32">
        <f>AVERAGE(H40,M40,R40,W40)</f>
        <v>51512</v>
      </c>
      <c r="AD40" s="33">
        <f t="shared" si="17"/>
        <v>51512</v>
      </c>
    </row>
    <row r="41" spans="1:30" ht="12" customHeight="1" x14ac:dyDescent="0.2">
      <c r="A41" s="1">
        <v>38</v>
      </c>
      <c r="B41" s="6" t="s">
        <v>52</v>
      </c>
      <c r="C41" s="2" t="s">
        <v>59</v>
      </c>
      <c r="D41" s="3">
        <v>3</v>
      </c>
      <c r="E41" s="25">
        <v>21500</v>
      </c>
      <c r="F41" s="21"/>
      <c r="G41" s="26">
        <f t="shared" si="24"/>
        <v>0</v>
      </c>
      <c r="H41" s="26">
        <f t="shared" si="25"/>
        <v>21500</v>
      </c>
      <c r="I41" s="27">
        <f t="shared" si="26"/>
        <v>64500</v>
      </c>
      <c r="J41" s="40">
        <v>12325</v>
      </c>
      <c r="K41" s="41">
        <v>0.19</v>
      </c>
      <c r="L41" s="42">
        <f t="shared" si="27"/>
        <v>2341.75</v>
      </c>
      <c r="M41" s="42">
        <f t="shared" si="28"/>
        <v>14666.75</v>
      </c>
      <c r="N41" s="43">
        <f t="shared" si="29"/>
        <v>44000.25</v>
      </c>
      <c r="O41" s="49">
        <v>17000</v>
      </c>
      <c r="P41" s="50">
        <v>0.19</v>
      </c>
      <c r="Q41" s="51">
        <f t="shared" si="30"/>
        <v>3230</v>
      </c>
      <c r="R41" s="51">
        <f t="shared" si="31"/>
        <v>20230</v>
      </c>
      <c r="S41" s="52">
        <f t="shared" si="32"/>
        <v>60690</v>
      </c>
      <c r="T41" s="28">
        <v>140000</v>
      </c>
      <c r="U41" s="24">
        <v>0.19</v>
      </c>
      <c r="V41" s="29">
        <f t="shared" si="33"/>
        <v>26600</v>
      </c>
      <c r="W41" s="29">
        <f t="shared" si="34"/>
        <v>166600</v>
      </c>
      <c r="X41" s="35">
        <f t="shared" si="35"/>
        <v>499800</v>
      </c>
      <c r="Y41" s="15">
        <f t="shared" si="36"/>
        <v>38</v>
      </c>
      <c r="Z41" s="16" t="str">
        <f t="shared" si="37"/>
        <v xml:space="preserve">FUNDAS PROTECTORAS ACETATO OFICIO
X 100 unidades 
</v>
      </c>
      <c r="AA41" s="17" t="str">
        <f t="shared" si="38"/>
        <v>PAQUETE</v>
      </c>
      <c r="AB41" s="17">
        <f t="shared" si="39"/>
        <v>3</v>
      </c>
      <c r="AC41" s="32">
        <f>AVERAGE(H41,M41,R41,W41)</f>
        <v>55749.1875</v>
      </c>
      <c r="AD41" s="33">
        <f t="shared" si="17"/>
        <v>167247.5625</v>
      </c>
    </row>
    <row r="42" spans="1:30" ht="12" customHeight="1" x14ac:dyDescent="0.2">
      <c r="A42" s="54"/>
      <c r="B42" s="55"/>
      <c r="C42" s="56"/>
      <c r="D42" s="56"/>
      <c r="E42" s="90" t="s">
        <v>80</v>
      </c>
      <c r="F42" s="91"/>
      <c r="G42" s="91"/>
      <c r="H42" s="92"/>
      <c r="I42" s="57">
        <f>SUM(I4:I41)</f>
        <v>65628620</v>
      </c>
      <c r="J42" s="93" t="s">
        <v>80</v>
      </c>
      <c r="K42" s="94"/>
      <c r="L42" s="94"/>
      <c r="M42" s="95"/>
      <c r="N42" s="58">
        <f>SUM(N4:N41)</f>
        <v>30366306.949999999</v>
      </c>
      <c r="O42" s="96" t="s">
        <v>80</v>
      </c>
      <c r="P42" s="97"/>
      <c r="Q42" s="97"/>
      <c r="R42" s="98"/>
      <c r="S42" s="59">
        <f>SUM(S4:S41)</f>
        <v>48236106.729999997</v>
      </c>
      <c r="T42" s="99" t="s">
        <v>80</v>
      </c>
      <c r="U42" s="100"/>
      <c r="V42" s="100"/>
      <c r="W42" s="101"/>
      <c r="X42" s="60">
        <f>SUM(X4:X41)</f>
        <v>49314141.449999996</v>
      </c>
      <c r="Y42" s="102" t="s">
        <v>80</v>
      </c>
      <c r="Z42" s="103"/>
      <c r="AA42" s="103"/>
      <c r="AB42" s="103"/>
      <c r="AC42" s="103"/>
      <c r="AD42" s="61">
        <f>SUM(AD4:AD41)</f>
        <v>48386293.782499999</v>
      </c>
    </row>
    <row r="43" spans="1:30" ht="12" customHeight="1" x14ac:dyDescent="0.2">
      <c r="A43" s="114" t="s">
        <v>63</v>
      </c>
      <c r="B43" s="115"/>
      <c r="C43" s="115"/>
      <c r="D43" s="116"/>
      <c r="E43" s="25"/>
      <c r="F43" s="21"/>
      <c r="G43" s="26"/>
      <c r="H43" s="26"/>
      <c r="I43" s="27"/>
      <c r="J43" s="40"/>
      <c r="K43" s="41"/>
      <c r="L43" s="42"/>
      <c r="M43" s="42"/>
      <c r="N43" s="43"/>
      <c r="O43" s="49"/>
      <c r="P43" s="50"/>
      <c r="Q43" s="51"/>
      <c r="R43" s="51"/>
      <c r="S43" s="52"/>
      <c r="T43" s="28"/>
      <c r="U43" s="24"/>
      <c r="V43" s="29"/>
      <c r="W43" s="29"/>
      <c r="X43" s="35"/>
      <c r="Y43" s="87" t="str">
        <f t="shared" si="36"/>
        <v>TONERS O CARTUCHOS IMPRESORAS</v>
      </c>
      <c r="Z43" s="88"/>
      <c r="AA43" s="88"/>
      <c r="AB43" s="88"/>
      <c r="AC43" s="88"/>
      <c r="AD43" s="89"/>
    </row>
    <row r="44" spans="1:30" ht="12" customHeight="1" x14ac:dyDescent="0.2">
      <c r="A44" s="1">
        <v>39</v>
      </c>
      <c r="B44" s="6" t="s">
        <v>64</v>
      </c>
      <c r="C44" s="2" t="s">
        <v>54</v>
      </c>
      <c r="D44" s="3">
        <v>9</v>
      </c>
      <c r="E44" s="25">
        <v>925000</v>
      </c>
      <c r="F44" s="21"/>
      <c r="G44" s="26">
        <f t="shared" si="24"/>
        <v>0</v>
      </c>
      <c r="H44" s="26">
        <f t="shared" si="25"/>
        <v>925000</v>
      </c>
      <c r="I44" s="27">
        <f t="shared" si="26"/>
        <v>8325000</v>
      </c>
      <c r="J44" s="40">
        <v>891750</v>
      </c>
      <c r="K44" s="41">
        <v>0.19</v>
      </c>
      <c r="L44" s="42">
        <f t="shared" si="27"/>
        <v>169432.5</v>
      </c>
      <c r="M44" s="42">
        <f t="shared" si="28"/>
        <v>1061182.5</v>
      </c>
      <c r="N44" s="43">
        <f t="shared" si="29"/>
        <v>9550642.5</v>
      </c>
      <c r="O44" s="49"/>
      <c r="P44" s="50">
        <v>0.19</v>
      </c>
      <c r="Q44" s="51">
        <f t="shared" si="30"/>
        <v>0</v>
      </c>
      <c r="R44" s="51">
        <f t="shared" si="31"/>
        <v>0</v>
      </c>
      <c r="S44" s="52">
        <f t="shared" si="32"/>
        <v>0</v>
      </c>
      <c r="T44" s="28">
        <v>110000</v>
      </c>
      <c r="U44" s="24">
        <v>0.19</v>
      </c>
      <c r="V44" s="29">
        <f t="shared" si="33"/>
        <v>20900</v>
      </c>
      <c r="W44" s="29">
        <f t="shared" si="34"/>
        <v>130900</v>
      </c>
      <c r="X44" s="35">
        <f t="shared" si="35"/>
        <v>1178100</v>
      </c>
      <c r="Y44" s="15">
        <f t="shared" si="36"/>
        <v>39</v>
      </c>
      <c r="Z44" s="16" t="str">
        <f t="shared" si="37"/>
        <v>HP 85A,  CE285A HP</v>
      </c>
      <c r="AA44" s="17" t="str">
        <f t="shared" si="38"/>
        <v>UNIDAD</v>
      </c>
      <c r="AB44" s="17">
        <f t="shared" si="39"/>
        <v>9</v>
      </c>
      <c r="AC44" s="32">
        <f>AVERAGE(H44,M44,W44)</f>
        <v>705694.16666666663</v>
      </c>
      <c r="AD44" s="33">
        <f t="shared" ref="AD44:AD55" si="40">SUM(AB44*AC44)</f>
        <v>6351247.5</v>
      </c>
    </row>
    <row r="45" spans="1:30" ht="12" customHeight="1" x14ac:dyDescent="0.2">
      <c r="A45" s="1">
        <v>40</v>
      </c>
      <c r="B45" s="6" t="s">
        <v>65</v>
      </c>
      <c r="C45" s="2" t="s">
        <v>54</v>
      </c>
      <c r="D45" s="3">
        <v>5</v>
      </c>
      <c r="E45" s="25">
        <v>916000</v>
      </c>
      <c r="F45" s="21"/>
      <c r="G45" s="26">
        <f t="shared" si="24"/>
        <v>0</v>
      </c>
      <c r="H45" s="26">
        <f t="shared" si="25"/>
        <v>916000</v>
      </c>
      <c r="I45" s="27">
        <f t="shared" si="26"/>
        <v>4580000</v>
      </c>
      <c r="J45" s="40">
        <v>201550</v>
      </c>
      <c r="K45" s="41">
        <v>0.19</v>
      </c>
      <c r="L45" s="42">
        <f t="shared" si="27"/>
        <v>38294.5</v>
      </c>
      <c r="M45" s="42">
        <f t="shared" si="28"/>
        <v>239844.5</v>
      </c>
      <c r="N45" s="43">
        <f t="shared" si="29"/>
        <v>1199222.5</v>
      </c>
      <c r="O45" s="49"/>
      <c r="P45" s="50">
        <v>0.19</v>
      </c>
      <c r="Q45" s="51">
        <f t="shared" si="30"/>
        <v>0</v>
      </c>
      <c r="R45" s="51">
        <f t="shared" si="31"/>
        <v>0</v>
      </c>
      <c r="S45" s="52">
        <f t="shared" si="32"/>
        <v>0</v>
      </c>
      <c r="T45" s="28">
        <v>243965</v>
      </c>
      <c r="U45" s="24">
        <v>0.19</v>
      </c>
      <c r="V45" s="29">
        <f t="shared" si="33"/>
        <v>46353.35</v>
      </c>
      <c r="W45" s="29">
        <f t="shared" si="34"/>
        <v>290318.34999999998</v>
      </c>
      <c r="X45" s="35">
        <f t="shared" si="35"/>
        <v>1451591.75</v>
      </c>
      <c r="Y45" s="15">
        <f t="shared" si="36"/>
        <v>40</v>
      </c>
      <c r="Z45" s="16" t="str">
        <f t="shared" si="37"/>
        <v xml:space="preserve">cartucho </v>
      </c>
      <c r="AA45" s="17" t="str">
        <f t="shared" si="38"/>
        <v>UNIDAD</v>
      </c>
      <c r="AB45" s="17">
        <f t="shared" si="39"/>
        <v>5</v>
      </c>
      <c r="AC45" s="32">
        <f>AVERAGE(H45,M45,W45)</f>
        <v>482054.28333333338</v>
      </c>
      <c r="AD45" s="33">
        <f t="shared" si="40"/>
        <v>2410271.416666667</v>
      </c>
    </row>
    <row r="46" spans="1:30" ht="12" customHeight="1" x14ac:dyDescent="0.2">
      <c r="A46" s="1">
        <v>41</v>
      </c>
      <c r="B46" s="6" t="s">
        <v>65</v>
      </c>
      <c r="C46" s="2" t="s">
        <v>54</v>
      </c>
      <c r="D46" s="3">
        <v>5</v>
      </c>
      <c r="E46" s="25">
        <v>710000</v>
      </c>
      <c r="F46" s="21"/>
      <c r="G46" s="26">
        <f t="shared" si="24"/>
        <v>0</v>
      </c>
      <c r="H46" s="26">
        <f t="shared" si="25"/>
        <v>710000</v>
      </c>
      <c r="I46" s="27">
        <f t="shared" si="26"/>
        <v>3550000</v>
      </c>
      <c r="J46" s="40">
        <v>266800</v>
      </c>
      <c r="K46" s="41">
        <v>0.19</v>
      </c>
      <c r="L46" s="42">
        <f t="shared" si="27"/>
        <v>50692</v>
      </c>
      <c r="M46" s="42">
        <f t="shared" si="28"/>
        <v>317492</v>
      </c>
      <c r="N46" s="43">
        <f t="shared" si="29"/>
        <v>1587460</v>
      </c>
      <c r="O46" s="49"/>
      <c r="P46" s="50">
        <v>0.19</v>
      </c>
      <c r="Q46" s="51">
        <f t="shared" si="30"/>
        <v>0</v>
      </c>
      <c r="R46" s="51">
        <f t="shared" si="31"/>
        <v>0</v>
      </c>
      <c r="S46" s="52">
        <f t="shared" si="32"/>
        <v>0</v>
      </c>
      <c r="T46" s="28">
        <v>244960</v>
      </c>
      <c r="U46" s="24">
        <v>0.19</v>
      </c>
      <c r="V46" s="29">
        <f t="shared" si="33"/>
        <v>46542.400000000001</v>
      </c>
      <c r="W46" s="29">
        <f t="shared" si="34"/>
        <v>291502.40000000002</v>
      </c>
      <c r="X46" s="35">
        <f t="shared" si="35"/>
        <v>1457512</v>
      </c>
      <c r="Y46" s="15">
        <f t="shared" si="36"/>
        <v>41</v>
      </c>
      <c r="Z46" s="16" t="str">
        <f t="shared" si="37"/>
        <v xml:space="preserve">cartucho </v>
      </c>
      <c r="AA46" s="17" t="str">
        <f t="shared" si="38"/>
        <v>UNIDAD</v>
      </c>
      <c r="AB46" s="17">
        <f t="shared" si="39"/>
        <v>5</v>
      </c>
      <c r="AC46" s="32">
        <f t="shared" ref="AC46:AC55" si="41">AVERAGE(H46,M46,W46)</f>
        <v>439664.8</v>
      </c>
      <c r="AD46" s="33">
        <f t="shared" si="40"/>
        <v>2198324</v>
      </c>
    </row>
    <row r="47" spans="1:30" ht="12" customHeight="1" x14ac:dyDescent="0.2">
      <c r="A47" s="1">
        <v>42</v>
      </c>
      <c r="B47" s="6" t="s">
        <v>66</v>
      </c>
      <c r="C47" s="2" t="s">
        <v>54</v>
      </c>
      <c r="D47" s="3">
        <v>7</v>
      </c>
      <c r="E47" s="25">
        <v>940000</v>
      </c>
      <c r="F47" s="21"/>
      <c r="G47" s="26">
        <f t="shared" si="24"/>
        <v>0</v>
      </c>
      <c r="H47" s="26">
        <f t="shared" si="25"/>
        <v>940000</v>
      </c>
      <c r="I47" s="27">
        <f t="shared" si="26"/>
        <v>6580000</v>
      </c>
      <c r="J47" s="40">
        <v>451000</v>
      </c>
      <c r="K47" s="41">
        <v>0.19</v>
      </c>
      <c r="L47" s="42">
        <f t="shared" si="27"/>
        <v>85690</v>
      </c>
      <c r="M47" s="42">
        <f t="shared" si="28"/>
        <v>536690</v>
      </c>
      <c r="N47" s="43">
        <f t="shared" si="29"/>
        <v>3756830</v>
      </c>
      <c r="O47" s="49"/>
      <c r="P47" s="50">
        <v>0.19</v>
      </c>
      <c r="Q47" s="51">
        <f t="shared" si="30"/>
        <v>0</v>
      </c>
      <c r="R47" s="51">
        <f t="shared" si="31"/>
        <v>0</v>
      </c>
      <c r="S47" s="52">
        <f t="shared" si="32"/>
        <v>0</v>
      </c>
      <c r="T47" s="28">
        <v>145000</v>
      </c>
      <c r="U47" s="24">
        <v>0.19</v>
      </c>
      <c r="V47" s="29">
        <f t="shared" si="33"/>
        <v>27550</v>
      </c>
      <c r="W47" s="29">
        <f t="shared" si="34"/>
        <v>172550</v>
      </c>
      <c r="X47" s="35">
        <f t="shared" si="35"/>
        <v>1207850</v>
      </c>
      <c r="Y47" s="15">
        <f t="shared" si="36"/>
        <v>42</v>
      </c>
      <c r="Z47" s="16" t="str">
        <f t="shared" si="37"/>
        <v>TK-3102</v>
      </c>
      <c r="AA47" s="17" t="str">
        <f t="shared" si="38"/>
        <v>UNIDAD</v>
      </c>
      <c r="AB47" s="17">
        <f t="shared" si="39"/>
        <v>7</v>
      </c>
      <c r="AC47" s="32">
        <f t="shared" si="41"/>
        <v>549746.66666666663</v>
      </c>
      <c r="AD47" s="33">
        <f t="shared" si="40"/>
        <v>3848226.6666666665</v>
      </c>
    </row>
    <row r="48" spans="1:30" ht="12" customHeight="1" x14ac:dyDescent="0.2">
      <c r="A48" s="1">
        <v>43</v>
      </c>
      <c r="B48" s="6" t="s">
        <v>67</v>
      </c>
      <c r="C48" s="2" t="s">
        <v>54</v>
      </c>
      <c r="D48" s="3">
        <v>20</v>
      </c>
      <c r="E48" s="25">
        <v>495000</v>
      </c>
      <c r="F48" s="21"/>
      <c r="G48" s="26">
        <f t="shared" si="24"/>
        <v>0</v>
      </c>
      <c r="H48" s="26">
        <f t="shared" si="25"/>
        <v>495000</v>
      </c>
      <c r="I48" s="27">
        <f t="shared" si="26"/>
        <v>9900000</v>
      </c>
      <c r="J48" s="40">
        <v>378450</v>
      </c>
      <c r="K48" s="41">
        <v>0.19</v>
      </c>
      <c r="L48" s="42">
        <f t="shared" si="27"/>
        <v>71905.5</v>
      </c>
      <c r="M48" s="42">
        <f t="shared" si="28"/>
        <v>450355.5</v>
      </c>
      <c r="N48" s="43">
        <f t="shared" si="29"/>
        <v>9007110</v>
      </c>
      <c r="O48" s="49"/>
      <c r="P48" s="50">
        <v>0.19</v>
      </c>
      <c r="Q48" s="51">
        <f t="shared" si="30"/>
        <v>0</v>
      </c>
      <c r="R48" s="51">
        <f t="shared" si="31"/>
        <v>0</v>
      </c>
      <c r="S48" s="52">
        <f t="shared" si="32"/>
        <v>0</v>
      </c>
      <c r="T48" s="28">
        <v>283000</v>
      </c>
      <c r="U48" s="24">
        <v>0.19</v>
      </c>
      <c r="V48" s="29">
        <f t="shared" si="33"/>
        <v>53770</v>
      </c>
      <c r="W48" s="29">
        <f t="shared" si="34"/>
        <v>336770</v>
      </c>
      <c r="X48" s="35">
        <f t="shared" si="35"/>
        <v>6735400</v>
      </c>
      <c r="Y48" s="15">
        <f t="shared" si="36"/>
        <v>43</v>
      </c>
      <c r="Z48" s="16" t="str">
        <f t="shared" si="37"/>
        <v>Ricoh IM 430</v>
      </c>
      <c r="AA48" s="17" t="str">
        <f t="shared" si="38"/>
        <v>UNIDAD</v>
      </c>
      <c r="AB48" s="17">
        <f t="shared" si="39"/>
        <v>20</v>
      </c>
      <c r="AC48" s="32">
        <f t="shared" si="41"/>
        <v>427375.16666666669</v>
      </c>
      <c r="AD48" s="33">
        <f t="shared" si="40"/>
        <v>8547503.333333334</v>
      </c>
    </row>
    <row r="49" spans="1:31" ht="12" customHeight="1" x14ac:dyDescent="0.2">
      <c r="A49" s="1">
        <v>44</v>
      </c>
      <c r="B49" s="6" t="s">
        <v>68</v>
      </c>
      <c r="C49" s="2" t="s">
        <v>54</v>
      </c>
      <c r="D49" s="3">
        <v>25</v>
      </c>
      <c r="E49" s="25">
        <v>865000</v>
      </c>
      <c r="F49" s="21"/>
      <c r="G49" s="26">
        <f t="shared" si="24"/>
        <v>0</v>
      </c>
      <c r="H49" s="26">
        <f t="shared" si="25"/>
        <v>865000</v>
      </c>
      <c r="I49" s="27">
        <f t="shared" si="26"/>
        <v>21625000</v>
      </c>
      <c r="J49" s="40">
        <v>439350</v>
      </c>
      <c r="K49" s="41">
        <v>0.19</v>
      </c>
      <c r="L49" s="42">
        <f t="shared" si="27"/>
        <v>83476.5</v>
      </c>
      <c r="M49" s="42">
        <f t="shared" si="28"/>
        <v>522826.5</v>
      </c>
      <c r="N49" s="43">
        <f t="shared" si="29"/>
        <v>13070662.5</v>
      </c>
      <c r="O49" s="49"/>
      <c r="P49" s="50">
        <v>0.19</v>
      </c>
      <c r="Q49" s="51">
        <f t="shared" si="30"/>
        <v>0</v>
      </c>
      <c r="R49" s="51">
        <f t="shared" si="31"/>
        <v>0</v>
      </c>
      <c r="S49" s="52">
        <f t="shared" si="32"/>
        <v>0</v>
      </c>
      <c r="T49" s="28">
        <v>299900</v>
      </c>
      <c r="U49" s="24">
        <v>0.19</v>
      </c>
      <c r="V49" s="29">
        <f t="shared" si="33"/>
        <v>56981</v>
      </c>
      <c r="W49" s="29">
        <f t="shared" si="34"/>
        <v>356881</v>
      </c>
      <c r="X49" s="35">
        <f t="shared" si="35"/>
        <v>8922025</v>
      </c>
      <c r="Y49" s="15">
        <f t="shared" si="36"/>
        <v>44</v>
      </c>
      <c r="Z49" s="16" t="str">
        <f t="shared" si="37"/>
        <v>toner 83A</v>
      </c>
      <c r="AA49" s="17" t="str">
        <f t="shared" si="38"/>
        <v>UNIDAD</v>
      </c>
      <c r="AB49" s="17">
        <f t="shared" si="39"/>
        <v>25</v>
      </c>
      <c r="AC49" s="32">
        <f t="shared" si="41"/>
        <v>581569.16666666663</v>
      </c>
      <c r="AD49" s="33">
        <f t="shared" si="40"/>
        <v>14539229.166666666</v>
      </c>
    </row>
    <row r="50" spans="1:31" ht="12" customHeight="1" x14ac:dyDescent="0.2">
      <c r="A50" s="1">
        <v>45</v>
      </c>
      <c r="B50" s="6" t="s">
        <v>69</v>
      </c>
      <c r="C50" s="2" t="s">
        <v>54</v>
      </c>
      <c r="D50" s="3">
        <v>6</v>
      </c>
      <c r="E50" s="25">
        <v>1110000</v>
      </c>
      <c r="F50" s="21"/>
      <c r="G50" s="26">
        <f t="shared" si="24"/>
        <v>0</v>
      </c>
      <c r="H50" s="26">
        <f t="shared" si="25"/>
        <v>1110000</v>
      </c>
      <c r="I50" s="27">
        <f t="shared" si="26"/>
        <v>6660000</v>
      </c>
      <c r="J50" s="40">
        <v>566950</v>
      </c>
      <c r="K50" s="41">
        <v>0.19</v>
      </c>
      <c r="L50" s="42">
        <f t="shared" si="27"/>
        <v>107720.5</v>
      </c>
      <c r="M50" s="42">
        <f t="shared" si="28"/>
        <v>674670.5</v>
      </c>
      <c r="N50" s="43">
        <f t="shared" si="29"/>
        <v>4048023</v>
      </c>
      <c r="O50" s="49"/>
      <c r="P50" s="50">
        <v>0.19</v>
      </c>
      <c r="Q50" s="51">
        <f t="shared" si="30"/>
        <v>0</v>
      </c>
      <c r="R50" s="51">
        <f t="shared" si="31"/>
        <v>0</v>
      </c>
      <c r="S50" s="52">
        <f t="shared" si="32"/>
        <v>0</v>
      </c>
      <c r="T50" s="28">
        <v>282532</v>
      </c>
      <c r="U50" s="24">
        <v>0.19</v>
      </c>
      <c r="V50" s="29">
        <f t="shared" si="33"/>
        <v>53681.08</v>
      </c>
      <c r="W50" s="29">
        <f t="shared" si="34"/>
        <v>336213.08</v>
      </c>
      <c r="X50" s="35">
        <f t="shared" si="35"/>
        <v>2017278.48</v>
      </c>
      <c r="Y50" s="15">
        <f t="shared" si="36"/>
        <v>45</v>
      </c>
      <c r="Z50" s="16" t="str">
        <f t="shared" si="37"/>
        <v>CE 278A,  78A</v>
      </c>
      <c r="AA50" s="17" t="str">
        <f t="shared" si="38"/>
        <v>UNIDAD</v>
      </c>
      <c r="AB50" s="17">
        <f t="shared" si="39"/>
        <v>6</v>
      </c>
      <c r="AC50" s="32">
        <f t="shared" si="41"/>
        <v>706961.19333333336</v>
      </c>
      <c r="AD50" s="33">
        <f t="shared" si="40"/>
        <v>4241767.16</v>
      </c>
    </row>
    <row r="51" spans="1:31" ht="12" customHeight="1" x14ac:dyDescent="0.2">
      <c r="A51" s="1">
        <v>46</v>
      </c>
      <c r="B51" s="6" t="s">
        <v>70</v>
      </c>
      <c r="C51" s="2" t="s">
        <v>54</v>
      </c>
      <c r="D51" s="3">
        <v>1</v>
      </c>
      <c r="E51" s="25">
        <v>680000</v>
      </c>
      <c r="F51" s="21"/>
      <c r="G51" s="26">
        <f t="shared" si="24"/>
        <v>0</v>
      </c>
      <c r="H51" s="26">
        <f t="shared" si="25"/>
        <v>680000</v>
      </c>
      <c r="I51" s="27">
        <f t="shared" si="26"/>
        <v>680000</v>
      </c>
      <c r="J51" s="40">
        <v>329500</v>
      </c>
      <c r="K51" s="41">
        <v>0.19</v>
      </c>
      <c r="L51" s="42">
        <f t="shared" si="27"/>
        <v>62605</v>
      </c>
      <c r="M51" s="42">
        <f t="shared" si="28"/>
        <v>392105</v>
      </c>
      <c r="N51" s="43">
        <f t="shared" si="29"/>
        <v>392105</v>
      </c>
      <c r="O51" s="49"/>
      <c r="P51" s="50">
        <v>0.19</v>
      </c>
      <c r="Q51" s="51">
        <f t="shared" si="30"/>
        <v>0</v>
      </c>
      <c r="R51" s="51">
        <f t="shared" si="31"/>
        <v>0</v>
      </c>
      <c r="S51" s="52">
        <f t="shared" si="32"/>
        <v>0</v>
      </c>
      <c r="T51" s="28">
        <v>193000</v>
      </c>
      <c r="U51" s="24">
        <v>0.19</v>
      </c>
      <c r="V51" s="29">
        <f t="shared" si="33"/>
        <v>36670</v>
      </c>
      <c r="W51" s="29">
        <f t="shared" si="34"/>
        <v>229670</v>
      </c>
      <c r="X51" s="35">
        <f t="shared" si="35"/>
        <v>229670</v>
      </c>
      <c r="Y51" s="15">
        <f t="shared" si="36"/>
        <v>46</v>
      </c>
      <c r="Z51" s="16" t="str">
        <f t="shared" si="37"/>
        <v>Ricoh MP2554</v>
      </c>
      <c r="AA51" s="17" t="str">
        <f t="shared" si="38"/>
        <v>UNIDAD</v>
      </c>
      <c r="AB51" s="17">
        <f t="shared" si="39"/>
        <v>1</v>
      </c>
      <c r="AC51" s="32">
        <f t="shared" si="41"/>
        <v>433925</v>
      </c>
      <c r="AD51" s="33">
        <f t="shared" si="40"/>
        <v>433925</v>
      </c>
    </row>
    <row r="52" spans="1:31" ht="12" customHeight="1" x14ac:dyDescent="0.2">
      <c r="A52" s="1">
        <v>47</v>
      </c>
      <c r="B52" s="6" t="s">
        <v>71</v>
      </c>
      <c r="C52" s="2" t="s">
        <v>54</v>
      </c>
      <c r="D52" s="3">
        <v>5</v>
      </c>
      <c r="E52" s="25">
        <v>340000</v>
      </c>
      <c r="F52" s="21"/>
      <c r="G52" s="26">
        <f t="shared" si="24"/>
        <v>0</v>
      </c>
      <c r="H52" s="26">
        <f t="shared" si="25"/>
        <v>340000</v>
      </c>
      <c r="I52" s="27">
        <f t="shared" si="26"/>
        <v>1700000</v>
      </c>
      <c r="J52" s="40">
        <v>159500</v>
      </c>
      <c r="K52" s="41">
        <v>0.19</v>
      </c>
      <c r="L52" s="42">
        <f t="shared" si="27"/>
        <v>30305</v>
      </c>
      <c r="M52" s="42">
        <f t="shared" si="28"/>
        <v>189805</v>
      </c>
      <c r="N52" s="43">
        <f t="shared" si="29"/>
        <v>949025</v>
      </c>
      <c r="O52" s="49"/>
      <c r="P52" s="50">
        <v>0.19</v>
      </c>
      <c r="Q52" s="51">
        <f t="shared" si="30"/>
        <v>0</v>
      </c>
      <c r="R52" s="51">
        <f t="shared" si="31"/>
        <v>0</v>
      </c>
      <c r="S52" s="52">
        <f t="shared" si="32"/>
        <v>0</v>
      </c>
      <c r="T52" s="28">
        <v>189000</v>
      </c>
      <c r="U52" s="24">
        <v>0.19</v>
      </c>
      <c r="V52" s="29">
        <f t="shared" si="33"/>
        <v>35910</v>
      </c>
      <c r="W52" s="29">
        <f t="shared" si="34"/>
        <v>224910</v>
      </c>
      <c r="X52" s="35">
        <f t="shared" si="35"/>
        <v>1124550</v>
      </c>
      <c r="Y52" s="15">
        <f t="shared" si="36"/>
        <v>47</v>
      </c>
      <c r="Z52" s="16" t="str">
        <f t="shared" si="37"/>
        <v>Ricoh MP402</v>
      </c>
      <c r="AA52" s="17" t="str">
        <f t="shared" si="38"/>
        <v>UNIDAD</v>
      </c>
      <c r="AB52" s="17">
        <f t="shared" si="39"/>
        <v>5</v>
      </c>
      <c r="AC52" s="32">
        <f t="shared" si="41"/>
        <v>251571.66666666666</v>
      </c>
      <c r="AD52" s="33">
        <f t="shared" si="40"/>
        <v>1257858.3333333333</v>
      </c>
    </row>
    <row r="53" spans="1:31" ht="12" customHeight="1" x14ac:dyDescent="0.2">
      <c r="A53" s="1">
        <v>48</v>
      </c>
      <c r="B53" s="6" t="s">
        <v>72</v>
      </c>
      <c r="C53" s="2" t="s">
        <v>54</v>
      </c>
      <c r="D53" s="3">
        <v>3</v>
      </c>
      <c r="E53" s="25">
        <v>1050000</v>
      </c>
      <c r="F53" s="21"/>
      <c r="G53" s="26">
        <f t="shared" si="24"/>
        <v>0</v>
      </c>
      <c r="H53" s="26">
        <f t="shared" si="25"/>
        <v>1050000</v>
      </c>
      <c r="I53" s="27">
        <f t="shared" si="26"/>
        <v>3150000</v>
      </c>
      <c r="J53" s="40">
        <v>548100</v>
      </c>
      <c r="K53" s="41">
        <v>0.19</v>
      </c>
      <c r="L53" s="42">
        <f t="shared" si="27"/>
        <v>104139</v>
      </c>
      <c r="M53" s="42">
        <f t="shared" si="28"/>
        <v>652239</v>
      </c>
      <c r="N53" s="43">
        <f t="shared" si="29"/>
        <v>1956717</v>
      </c>
      <c r="O53" s="49"/>
      <c r="P53" s="50">
        <v>0.19</v>
      </c>
      <c r="Q53" s="51">
        <f t="shared" si="30"/>
        <v>0</v>
      </c>
      <c r="R53" s="51">
        <f t="shared" si="31"/>
        <v>0</v>
      </c>
      <c r="S53" s="52">
        <f t="shared" si="32"/>
        <v>0</v>
      </c>
      <c r="T53" s="28">
        <v>195890</v>
      </c>
      <c r="U53" s="24">
        <v>0.19</v>
      </c>
      <c r="V53" s="29">
        <f t="shared" si="33"/>
        <v>37219.1</v>
      </c>
      <c r="W53" s="29">
        <f t="shared" si="34"/>
        <v>233109.1</v>
      </c>
      <c r="X53" s="35">
        <f t="shared" si="35"/>
        <v>699327.3</v>
      </c>
      <c r="Y53" s="15">
        <f t="shared" si="36"/>
        <v>48</v>
      </c>
      <c r="Z53" s="16" t="str">
        <f t="shared" si="37"/>
        <v>Ricoh MP501</v>
      </c>
      <c r="AA53" s="17" t="str">
        <f t="shared" si="38"/>
        <v>UNIDAD</v>
      </c>
      <c r="AB53" s="17">
        <f t="shared" si="39"/>
        <v>3</v>
      </c>
      <c r="AC53" s="32">
        <f t="shared" si="41"/>
        <v>645116.03333333333</v>
      </c>
      <c r="AD53" s="33">
        <f t="shared" si="40"/>
        <v>1935348.1</v>
      </c>
    </row>
    <row r="54" spans="1:31" ht="12" customHeight="1" x14ac:dyDescent="0.2">
      <c r="A54" s="1">
        <v>49</v>
      </c>
      <c r="B54" s="6" t="s">
        <v>73</v>
      </c>
      <c r="C54" s="2" t="s">
        <v>54</v>
      </c>
      <c r="D54" s="3">
        <v>4</v>
      </c>
      <c r="E54" s="25">
        <v>775000</v>
      </c>
      <c r="F54" s="21"/>
      <c r="G54" s="26">
        <f t="shared" si="24"/>
        <v>0</v>
      </c>
      <c r="H54" s="26">
        <f t="shared" si="25"/>
        <v>775000</v>
      </c>
      <c r="I54" s="27">
        <f t="shared" si="26"/>
        <v>3100000</v>
      </c>
      <c r="J54" s="40">
        <v>440000</v>
      </c>
      <c r="K54" s="41">
        <v>0.19</v>
      </c>
      <c r="L54" s="42">
        <f t="shared" si="27"/>
        <v>83600</v>
      </c>
      <c r="M54" s="42">
        <f t="shared" si="28"/>
        <v>523600</v>
      </c>
      <c r="N54" s="43">
        <f t="shared" si="29"/>
        <v>2094400</v>
      </c>
      <c r="O54" s="49"/>
      <c r="P54" s="50">
        <v>0.19</v>
      </c>
      <c r="Q54" s="51">
        <f t="shared" si="30"/>
        <v>0</v>
      </c>
      <c r="R54" s="51">
        <f t="shared" si="31"/>
        <v>0</v>
      </c>
      <c r="S54" s="52">
        <f t="shared" si="32"/>
        <v>0</v>
      </c>
      <c r="T54" s="28">
        <v>214000</v>
      </c>
      <c r="U54" s="24">
        <v>0.19</v>
      </c>
      <c r="V54" s="29">
        <f t="shared" si="33"/>
        <v>40660</v>
      </c>
      <c r="W54" s="29">
        <f t="shared" si="34"/>
        <v>254660</v>
      </c>
      <c r="X54" s="35">
        <f t="shared" si="35"/>
        <v>1018640</v>
      </c>
      <c r="Y54" s="15">
        <f t="shared" si="36"/>
        <v>49</v>
      </c>
      <c r="Z54" s="16" t="str">
        <f t="shared" si="37"/>
        <v>Ricoh SP3710X</v>
      </c>
      <c r="AA54" s="17" t="str">
        <f t="shared" si="38"/>
        <v>UNIDAD</v>
      </c>
      <c r="AB54" s="17">
        <f t="shared" si="39"/>
        <v>4</v>
      </c>
      <c r="AC54" s="32">
        <f t="shared" si="41"/>
        <v>517753.33333333331</v>
      </c>
      <c r="AD54" s="33">
        <f t="shared" si="40"/>
        <v>2071013.3333333333</v>
      </c>
    </row>
    <row r="55" spans="1:31" ht="12" customHeight="1" x14ac:dyDescent="0.2">
      <c r="A55" s="1">
        <v>50</v>
      </c>
      <c r="B55" s="6" t="s">
        <v>74</v>
      </c>
      <c r="C55" s="2" t="s">
        <v>54</v>
      </c>
      <c r="D55" s="3">
        <v>6</v>
      </c>
      <c r="E55" s="25">
        <v>865000</v>
      </c>
      <c r="F55" s="21"/>
      <c r="G55" s="26">
        <f t="shared" si="24"/>
        <v>0</v>
      </c>
      <c r="H55" s="26">
        <f t="shared" si="25"/>
        <v>865000</v>
      </c>
      <c r="I55" s="27">
        <f t="shared" si="26"/>
        <v>5190000</v>
      </c>
      <c r="J55" s="40">
        <v>466900</v>
      </c>
      <c r="K55" s="41">
        <v>0.19</v>
      </c>
      <c r="L55" s="42">
        <f t="shared" si="27"/>
        <v>88711</v>
      </c>
      <c r="M55" s="42">
        <f t="shared" si="28"/>
        <v>555611</v>
      </c>
      <c r="N55" s="43">
        <f t="shared" si="29"/>
        <v>3333666</v>
      </c>
      <c r="O55" s="49"/>
      <c r="P55" s="50">
        <v>0.19</v>
      </c>
      <c r="Q55" s="51">
        <f t="shared" si="30"/>
        <v>0</v>
      </c>
      <c r="R55" s="51">
        <f t="shared" si="31"/>
        <v>0</v>
      </c>
      <c r="S55" s="52">
        <f t="shared" si="32"/>
        <v>0</v>
      </c>
      <c r="T55" s="28">
        <v>169900</v>
      </c>
      <c r="U55" s="24">
        <v>0.19</v>
      </c>
      <c r="V55" s="29">
        <f t="shared" si="33"/>
        <v>32281</v>
      </c>
      <c r="W55" s="29">
        <f t="shared" si="34"/>
        <v>202181</v>
      </c>
      <c r="X55" s="35">
        <f t="shared" si="35"/>
        <v>1213086</v>
      </c>
      <c r="Y55" s="15">
        <f t="shared" si="36"/>
        <v>50</v>
      </c>
      <c r="Z55" s="16" t="str">
        <f t="shared" si="37"/>
        <v>CF 217A,  17A</v>
      </c>
      <c r="AA55" s="17" t="str">
        <f t="shared" si="38"/>
        <v>UNIDAD</v>
      </c>
      <c r="AB55" s="17">
        <f t="shared" si="39"/>
        <v>6</v>
      </c>
      <c r="AC55" s="32">
        <f t="shared" si="41"/>
        <v>540930.66666666663</v>
      </c>
      <c r="AD55" s="33">
        <f t="shared" si="40"/>
        <v>3245584</v>
      </c>
    </row>
    <row r="56" spans="1:31" s="7" customFormat="1" ht="15.75" customHeight="1" thickBot="1" x14ac:dyDescent="0.25">
      <c r="A56" s="105"/>
      <c r="B56" s="105"/>
      <c r="C56" s="105"/>
      <c r="D56" s="105"/>
      <c r="E56" s="75" t="s">
        <v>10</v>
      </c>
      <c r="F56" s="76"/>
      <c r="G56" s="76"/>
      <c r="H56" s="76"/>
      <c r="I56" s="30">
        <f>SUM(I44:I55)+I42</f>
        <v>140668620</v>
      </c>
      <c r="J56" s="85" t="s">
        <v>10</v>
      </c>
      <c r="K56" s="86"/>
      <c r="L56" s="86"/>
      <c r="M56" s="86"/>
      <c r="N56" s="44">
        <f>SUM(N44:N55)+N42</f>
        <v>81312170.450000003</v>
      </c>
      <c r="O56" s="112" t="s">
        <v>10</v>
      </c>
      <c r="P56" s="113"/>
      <c r="Q56" s="113"/>
      <c r="R56" s="113"/>
      <c r="S56" s="53">
        <f>SUM(S44:S55)+S42</f>
        <v>48236106.729999997</v>
      </c>
      <c r="T56" s="77" t="s">
        <v>10</v>
      </c>
      <c r="U56" s="78"/>
      <c r="V56" s="78"/>
      <c r="W56" s="78"/>
      <c r="X56" s="36">
        <f>SUM(X44:X55)+X42</f>
        <v>76569171.979999989</v>
      </c>
      <c r="Y56" s="73" t="s">
        <v>10</v>
      </c>
      <c r="Z56" s="74"/>
      <c r="AA56" s="74"/>
      <c r="AB56" s="74"/>
      <c r="AC56" s="74"/>
      <c r="AD56" s="62">
        <f>SUM(AD44:AD55)+AD42</f>
        <v>99466591.792500019</v>
      </c>
      <c r="AE56" s="65"/>
    </row>
    <row r="58" spans="1:31" x14ac:dyDescent="0.2">
      <c r="AC58" s="4" t="s">
        <v>81</v>
      </c>
      <c r="AD58" s="45">
        <v>49025340</v>
      </c>
    </row>
    <row r="60" spans="1:31" x14ac:dyDescent="0.2">
      <c r="Y60" s="66" t="s">
        <v>12</v>
      </c>
      <c r="Z60" s="66"/>
      <c r="AA60" s="66"/>
      <c r="AB60" s="66"/>
      <c r="AC60" s="66"/>
      <c r="AD60" s="66"/>
    </row>
    <row r="61" spans="1:31" x14ac:dyDescent="0.2">
      <c r="Y61" s="66" t="s">
        <v>13</v>
      </c>
      <c r="Z61" s="66"/>
      <c r="AA61" s="66"/>
      <c r="AB61" s="66"/>
      <c r="AC61" s="66"/>
      <c r="AD61" s="66"/>
    </row>
  </sheetData>
  <mergeCells count="25">
    <mergeCell ref="C1:AC1"/>
    <mergeCell ref="Y60:AD60"/>
    <mergeCell ref="A56:D56"/>
    <mergeCell ref="A2:A3"/>
    <mergeCell ref="B2:B3"/>
    <mergeCell ref="C2:C3"/>
    <mergeCell ref="D2:D3"/>
    <mergeCell ref="O2:S2"/>
    <mergeCell ref="O56:R56"/>
    <mergeCell ref="A43:D43"/>
    <mergeCell ref="Y61:AD61"/>
    <mergeCell ref="T2:X2"/>
    <mergeCell ref="Y2:AD2"/>
    <mergeCell ref="Y56:AC56"/>
    <mergeCell ref="E56:H56"/>
    <mergeCell ref="T56:W56"/>
    <mergeCell ref="E2:I2"/>
    <mergeCell ref="J2:N2"/>
    <mergeCell ref="J56:M56"/>
    <mergeCell ref="Y43:AD43"/>
    <mergeCell ref="E42:H42"/>
    <mergeCell ref="J42:M42"/>
    <mergeCell ref="O42:R42"/>
    <mergeCell ref="T42:W42"/>
    <mergeCell ref="Y42:AC42"/>
  </mergeCells>
  <pageMargins left="0.7" right="0.7" top="0.75" bottom="0.75" header="0.3" footer="0.3"/>
  <pageSetup paperSize="28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2024-06-27T14:35:37Z</cp:lastPrinted>
  <dcterms:created xsi:type="dcterms:W3CDTF">2024-04-30T17:30:21Z</dcterms:created>
  <dcterms:modified xsi:type="dcterms:W3CDTF">2026-05-09T16:25:49Z</dcterms:modified>
</cp:coreProperties>
</file>