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C:\Users\yolei\Desktop\CONTRATACION\CONTRATACION 2026\CENAC\COMPUTO\"/>
    </mc:Choice>
  </mc:AlternateContent>
  <xr:revisionPtr revIDLastSave="0" documentId="13_ncr:1_{90FA5EB0-7B23-4536-96F2-34001B1C064A}" xr6:coauthVersionLast="47" xr6:coauthVersionMax="47" xr10:uidLastSave="{00000000-0000-0000-0000-000000000000}"/>
  <bookViews>
    <workbookView xWindow="-108" yWindow="-108" windowWidth="23256" windowHeight="12456" xr2:uid="{00000000-000D-0000-FFFF-FFFF00000000}"/>
  </bookViews>
  <sheets>
    <sheet name="Análisis comparativo" sheetId="2" r:id="rId1"/>
  </sheets>
  <definedNames>
    <definedName name="_xlnm._FilterDatabase" localSheetId="0" hidden="1">'Análisis comparativo'!$B$4:$R$221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86" i="2" l="1"/>
  <c r="N163" i="2"/>
  <c r="N162" i="2"/>
  <c r="N161" i="2"/>
  <c r="N159" i="2"/>
  <c r="N155" i="2"/>
  <c r="N151" i="2"/>
  <c r="N126" i="2"/>
  <c r="N114" i="2"/>
  <c r="N103" i="2"/>
  <c r="N94" i="2"/>
  <c r="N93" i="2"/>
  <c r="N92" i="2"/>
  <c r="L186" i="2"/>
  <c r="L163" i="2"/>
  <c r="L162" i="2"/>
  <c r="L161" i="2"/>
  <c r="L159" i="2"/>
  <c r="L155" i="2"/>
  <c r="L151" i="2"/>
  <c r="L126" i="2"/>
  <c r="L114" i="2"/>
  <c r="L103" i="2"/>
  <c r="L94" i="2"/>
  <c r="L93" i="2"/>
  <c r="L92" i="2"/>
  <c r="K186" i="2"/>
  <c r="Q186" i="2" s="1"/>
  <c r="K163" i="2"/>
  <c r="Q163" i="2" s="1"/>
  <c r="K162" i="2"/>
  <c r="Q162" i="2" s="1"/>
  <c r="K161" i="2"/>
  <c r="K159" i="2"/>
  <c r="Q159" i="2" s="1"/>
  <c r="K155" i="2"/>
  <c r="Q155" i="2" s="1"/>
  <c r="K151" i="2"/>
  <c r="K126" i="2"/>
  <c r="Q126" i="2" s="1"/>
  <c r="K114" i="2"/>
  <c r="K103" i="2"/>
  <c r="Q103" i="2" s="1"/>
  <c r="K94" i="2"/>
  <c r="Q94" i="2" s="1"/>
  <c r="K93" i="2"/>
  <c r="K92" i="2"/>
  <c r="Q92" i="2" s="1"/>
  <c r="M5" i="2"/>
  <c r="M6" i="2"/>
  <c r="M7" i="2"/>
  <c r="M8" i="2"/>
  <c r="M9" i="2"/>
  <c r="M10" i="2"/>
  <c r="M11" i="2"/>
  <c r="M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74" i="2"/>
  <c r="M75" i="2"/>
  <c r="M76" i="2"/>
  <c r="M77" i="2"/>
  <c r="M78" i="2"/>
  <c r="M79" i="2"/>
  <c r="M80" i="2"/>
  <c r="M81" i="2"/>
  <c r="M82" i="2"/>
  <c r="M83" i="2"/>
  <c r="M84" i="2"/>
  <c r="M85" i="2"/>
  <c r="M86" i="2"/>
  <c r="M87" i="2"/>
  <c r="M88" i="2"/>
  <c r="M89" i="2"/>
  <c r="M90" i="2"/>
  <c r="M91" i="2"/>
  <c r="M92" i="2"/>
  <c r="M93" i="2"/>
  <c r="M94" i="2"/>
  <c r="M95" i="2"/>
  <c r="M96" i="2"/>
  <c r="M97" i="2"/>
  <c r="M98" i="2"/>
  <c r="M99" i="2"/>
  <c r="M100" i="2"/>
  <c r="M101" i="2"/>
  <c r="M102" i="2"/>
  <c r="M103" i="2"/>
  <c r="M104" i="2"/>
  <c r="M105" i="2"/>
  <c r="M106" i="2"/>
  <c r="M107" i="2"/>
  <c r="M108" i="2"/>
  <c r="M109" i="2"/>
  <c r="M110" i="2"/>
  <c r="M111" i="2"/>
  <c r="M112" i="2"/>
  <c r="M113" i="2"/>
  <c r="M114" i="2"/>
  <c r="M115" i="2"/>
  <c r="M116" i="2"/>
  <c r="M117" i="2"/>
  <c r="M118" i="2"/>
  <c r="M119" i="2"/>
  <c r="M120" i="2"/>
  <c r="M121" i="2"/>
  <c r="M122" i="2"/>
  <c r="M123" i="2"/>
  <c r="M124" i="2"/>
  <c r="M125" i="2"/>
  <c r="M126" i="2"/>
  <c r="M127" i="2"/>
  <c r="M128" i="2"/>
  <c r="M129" i="2"/>
  <c r="M130" i="2"/>
  <c r="M131" i="2"/>
  <c r="M132" i="2"/>
  <c r="M133" i="2"/>
  <c r="M134" i="2"/>
  <c r="M135" i="2"/>
  <c r="M136" i="2"/>
  <c r="M137" i="2"/>
  <c r="M138" i="2"/>
  <c r="M139" i="2"/>
  <c r="M140" i="2"/>
  <c r="M141" i="2"/>
  <c r="M142" i="2"/>
  <c r="M143" i="2"/>
  <c r="M144" i="2"/>
  <c r="M145" i="2"/>
  <c r="M146" i="2"/>
  <c r="M147" i="2"/>
  <c r="M148" i="2"/>
  <c r="M149" i="2"/>
  <c r="M150" i="2"/>
  <c r="M151" i="2"/>
  <c r="M152" i="2"/>
  <c r="M153" i="2"/>
  <c r="M154" i="2"/>
  <c r="M155" i="2"/>
  <c r="M156" i="2"/>
  <c r="M157" i="2"/>
  <c r="M158" i="2"/>
  <c r="M159" i="2"/>
  <c r="M160" i="2"/>
  <c r="M161" i="2"/>
  <c r="M162" i="2"/>
  <c r="M163" i="2"/>
  <c r="M164" i="2"/>
  <c r="M165" i="2"/>
  <c r="M166" i="2"/>
  <c r="M167" i="2"/>
  <c r="M168" i="2"/>
  <c r="M169" i="2"/>
  <c r="M170" i="2"/>
  <c r="M171" i="2"/>
  <c r="M172" i="2"/>
  <c r="M173" i="2"/>
  <c r="M174" i="2"/>
  <c r="M175" i="2"/>
  <c r="M176" i="2"/>
  <c r="M177" i="2"/>
  <c r="M178" i="2"/>
  <c r="M179" i="2"/>
  <c r="M180" i="2"/>
  <c r="M181" i="2"/>
  <c r="M182" i="2"/>
  <c r="M183" i="2"/>
  <c r="M184" i="2"/>
  <c r="M185" i="2"/>
  <c r="M186" i="2"/>
  <c r="M187" i="2"/>
  <c r="M188" i="2"/>
  <c r="M189" i="2"/>
  <c r="M190" i="2"/>
  <c r="M191" i="2"/>
  <c r="M192" i="2"/>
  <c r="M193" i="2"/>
  <c r="M194" i="2"/>
  <c r="M195" i="2"/>
  <c r="M196" i="2"/>
  <c r="M197" i="2"/>
  <c r="M198" i="2"/>
  <c r="M199" i="2"/>
  <c r="M200" i="2"/>
  <c r="M201" i="2"/>
  <c r="M202" i="2"/>
  <c r="M203" i="2"/>
  <c r="M204" i="2"/>
  <c r="M205" i="2"/>
  <c r="M206" i="2"/>
  <c r="M207" i="2"/>
  <c r="M208" i="2"/>
  <c r="M209" i="2"/>
  <c r="M210" i="2"/>
  <c r="M211" i="2"/>
  <c r="M212" i="2"/>
  <c r="M213" i="2"/>
  <c r="M214" i="2"/>
  <c r="M215" i="2"/>
  <c r="M216" i="2"/>
  <c r="M217" i="2"/>
  <c r="M218" i="2"/>
  <c r="M219" i="2"/>
  <c r="M220" i="2"/>
  <c r="M221" i="2"/>
  <c r="O6" i="2"/>
  <c r="P6" i="2" s="1"/>
  <c r="O7" i="2"/>
  <c r="P7" i="2" s="1"/>
  <c r="O8" i="2"/>
  <c r="P8" i="2" s="1"/>
  <c r="O9" i="2"/>
  <c r="P9" i="2" s="1"/>
  <c r="O10" i="2"/>
  <c r="P10" i="2" s="1"/>
  <c r="O11" i="2"/>
  <c r="P11" i="2" s="1"/>
  <c r="O12" i="2"/>
  <c r="P12" i="2" s="1"/>
  <c r="O13" i="2"/>
  <c r="P13" i="2" s="1"/>
  <c r="O14" i="2"/>
  <c r="P14" i="2" s="1"/>
  <c r="O15" i="2"/>
  <c r="P15" i="2" s="1"/>
  <c r="O16" i="2"/>
  <c r="P16" i="2" s="1"/>
  <c r="O17" i="2"/>
  <c r="P17" i="2" s="1"/>
  <c r="O18" i="2"/>
  <c r="P18" i="2" s="1"/>
  <c r="O19" i="2"/>
  <c r="P19" i="2" s="1"/>
  <c r="O20" i="2"/>
  <c r="P20" i="2" s="1"/>
  <c r="O21" i="2"/>
  <c r="P21" i="2" s="1"/>
  <c r="O22" i="2"/>
  <c r="P22" i="2" s="1"/>
  <c r="O23" i="2"/>
  <c r="P23" i="2" s="1"/>
  <c r="O24" i="2"/>
  <c r="P24" i="2" s="1"/>
  <c r="O25" i="2"/>
  <c r="P25" i="2" s="1"/>
  <c r="O26" i="2"/>
  <c r="P26" i="2" s="1"/>
  <c r="O27" i="2"/>
  <c r="P27" i="2" s="1"/>
  <c r="O28" i="2"/>
  <c r="P28" i="2" s="1"/>
  <c r="O29" i="2"/>
  <c r="P29" i="2" s="1"/>
  <c r="O30" i="2"/>
  <c r="P30" i="2" s="1"/>
  <c r="O31" i="2"/>
  <c r="P31" i="2" s="1"/>
  <c r="O32" i="2"/>
  <c r="P32" i="2" s="1"/>
  <c r="O33" i="2"/>
  <c r="P33" i="2" s="1"/>
  <c r="O34" i="2"/>
  <c r="P34" i="2" s="1"/>
  <c r="O35" i="2"/>
  <c r="P35" i="2" s="1"/>
  <c r="O36" i="2"/>
  <c r="O37" i="2"/>
  <c r="P37" i="2" s="1"/>
  <c r="O38" i="2"/>
  <c r="P38" i="2" s="1"/>
  <c r="O39" i="2"/>
  <c r="P39" i="2" s="1"/>
  <c r="O40" i="2"/>
  <c r="P40" i="2" s="1"/>
  <c r="O41" i="2"/>
  <c r="P41" i="2" s="1"/>
  <c r="O42" i="2"/>
  <c r="P42" i="2" s="1"/>
  <c r="O43" i="2"/>
  <c r="P43" i="2" s="1"/>
  <c r="O44" i="2"/>
  <c r="P44" i="2" s="1"/>
  <c r="O45" i="2"/>
  <c r="P45" i="2" s="1"/>
  <c r="O46" i="2"/>
  <c r="P46" i="2" s="1"/>
  <c r="O47" i="2"/>
  <c r="P47" i="2" s="1"/>
  <c r="O48" i="2"/>
  <c r="P48" i="2" s="1"/>
  <c r="O49" i="2"/>
  <c r="P49" i="2" s="1"/>
  <c r="O50" i="2"/>
  <c r="P50" i="2" s="1"/>
  <c r="O51" i="2"/>
  <c r="P51" i="2" s="1"/>
  <c r="O52" i="2"/>
  <c r="O53" i="2"/>
  <c r="P53" i="2" s="1"/>
  <c r="O54" i="2"/>
  <c r="P54" i="2" s="1"/>
  <c r="O55" i="2"/>
  <c r="P55" i="2" s="1"/>
  <c r="O56" i="2"/>
  <c r="P56" i="2" s="1"/>
  <c r="O57" i="2"/>
  <c r="P57" i="2" s="1"/>
  <c r="O58" i="2"/>
  <c r="P58" i="2" s="1"/>
  <c r="O59" i="2"/>
  <c r="P59" i="2" s="1"/>
  <c r="O60" i="2"/>
  <c r="P60" i="2" s="1"/>
  <c r="O61" i="2"/>
  <c r="P61" i="2" s="1"/>
  <c r="O62" i="2"/>
  <c r="P62" i="2" s="1"/>
  <c r="O63" i="2"/>
  <c r="P63" i="2" s="1"/>
  <c r="O64" i="2"/>
  <c r="P64" i="2" s="1"/>
  <c r="O65" i="2"/>
  <c r="P65" i="2" s="1"/>
  <c r="O66" i="2"/>
  <c r="P66" i="2" s="1"/>
  <c r="O67" i="2"/>
  <c r="P67" i="2" s="1"/>
  <c r="O68" i="2"/>
  <c r="P68" i="2" s="1"/>
  <c r="O69" i="2"/>
  <c r="P69" i="2" s="1"/>
  <c r="O70" i="2"/>
  <c r="P70" i="2" s="1"/>
  <c r="O71" i="2"/>
  <c r="P71" i="2" s="1"/>
  <c r="O72" i="2"/>
  <c r="P72" i="2" s="1"/>
  <c r="O73" i="2"/>
  <c r="P73" i="2" s="1"/>
  <c r="O74" i="2"/>
  <c r="P74" i="2" s="1"/>
  <c r="O75" i="2"/>
  <c r="P75" i="2" s="1"/>
  <c r="O76" i="2"/>
  <c r="P76" i="2" s="1"/>
  <c r="O77" i="2"/>
  <c r="P77" i="2" s="1"/>
  <c r="O78" i="2"/>
  <c r="P78" i="2" s="1"/>
  <c r="O79" i="2"/>
  <c r="P79" i="2" s="1"/>
  <c r="O80" i="2"/>
  <c r="P80" i="2" s="1"/>
  <c r="O81" i="2"/>
  <c r="P81" i="2" s="1"/>
  <c r="O82" i="2"/>
  <c r="P82" i="2" s="1"/>
  <c r="O83" i="2"/>
  <c r="P83" i="2" s="1"/>
  <c r="O84" i="2"/>
  <c r="P84" i="2" s="1"/>
  <c r="O85" i="2"/>
  <c r="P85" i="2" s="1"/>
  <c r="O86" i="2"/>
  <c r="P86" i="2" s="1"/>
  <c r="O87" i="2"/>
  <c r="P87" i="2" s="1"/>
  <c r="O88" i="2"/>
  <c r="P88" i="2" s="1"/>
  <c r="O89" i="2"/>
  <c r="P89" i="2" s="1"/>
  <c r="O90" i="2"/>
  <c r="P90" i="2" s="1"/>
  <c r="O91" i="2"/>
  <c r="P91" i="2" s="1"/>
  <c r="O92" i="2"/>
  <c r="P92" i="2" s="1"/>
  <c r="O93" i="2"/>
  <c r="P93" i="2" s="1"/>
  <c r="O94" i="2"/>
  <c r="P94" i="2" s="1"/>
  <c r="O95" i="2"/>
  <c r="P95" i="2" s="1"/>
  <c r="O96" i="2"/>
  <c r="P96" i="2" s="1"/>
  <c r="O97" i="2"/>
  <c r="P97" i="2" s="1"/>
  <c r="O98" i="2"/>
  <c r="P98" i="2" s="1"/>
  <c r="O99" i="2"/>
  <c r="P99" i="2" s="1"/>
  <c r="O100" i="2"/>
  <c r="P100" i="2" s="1"/>
  <c r="O101" i="2"/>
  <c r="P101" i="2" s="1"/>
  <c r="O102" i="2"/>
  <c r="P102" i="2" s="1"/>
  <c r="O103" i="2"/>
  <c r="P103" i="2" s="1"/>
  <c r="O104" i="2"/>
  <c r="P104" i="2" s="1"/>
  <c r="O105" i="2"/>
  <c r="P105" i="2" s="1"/>
  <c r="O106" i="2"/>
  <c r="P106" i="2" s="1"/>
  <c r="O107" i="2"/>
  <c r="P107" i="2" s="1"/>
  <c r="O108" i="2"/>
  <c r="P108" i="2" s="1"/>
  <c r="O109" i="2"/>
  <c r="P109" i="2" s="1"/>
  <c r="O110" i="2"/>
  <c r="P110" i="2" s="1"/>
  <c r="O111" i="2"/>
  <c r="P111" i="2" s="1"/>
  <c r="O112" i="2"/>
  <c r="P112" i="2" s="1"/>
  <c r="O113" i="2"/>
  <c r="P113" i="2" s="1"/>
  <c r="O114" i="2"/>
  <c r="P114" i="2" s="1"/>
  <c r="O115" i="2"/>
  <c r="P115" i="2" s="1"/>
  <c r="O116" i="2"/>
  <c r="P116" i="2" s="1"/>
  <c r="O117" i="2"/>
  <c r="P117" i="2" s="1"/>
  <c r="O118" i="2"/>
  <c r="P118" i="2" s="1"/>
  <c r="O119" i="2"/>
  <c r="P119" i="2" s="1"/>
  <c r="O120" i="2"/>
  <c r="P120" i="2" s="1"/>
  <c r="O121" i="2"/>
  <c r="P121" i="2" s="1"/>
  <c r="O122" i="2"/>
  <c r="P122" i="2" s="1"/>
  <c r="O123" i="2"/>
  <c r="P123" i="2" s="1"/>
  <c r="O124" i="2"/>
  <c r="P124" i="2" s="1"/>
  <c r="O125" i="2"/>
  <c r="P125" i="2" s="1"/>
  <c r="O126" i="2"/>
  <c r="P126" i="2" s="1"/>
  <c r="O127" i="2"/>
  <c r="P127" i="2" s="1"/>
  <c r="O128" i="2"/>
  <c r="P128" i="2" s="1"/>
  <c r="O129" i="2"/>
  <c r="P129" i="2" s="1"/>
  <c r="O130" i="2"/>
  <c r="P130" i="2" s="1"/>
  <c r="O131" i="2"/>
  <c r="P131" i="2" s="1"/>
  <c r="O132" i="2"/>
  <c r="P132" i="2" s="1"/>
  <c r="O133" i="2"/>
  <c r="P133" i="2" s="1"/>
  <c r="O134" i="2"/>
  <c r="P134" i="2" s="1"/>
  <c r="O135" i="2"/>
  <c r="P135" i="2" s="1"/>
  <c r="O136" i="2"/>
  <c r="P136" i="2" s="1"/>
  <c r="O137" i="2"/>
  <c r="P137" i="2" s="1"/>
  <c r="O138" i="2"/>
  <c r="P138" i="2" s="1"/>
  <c r="O139" i="2"/>
  <c r="P139" i="2" s="1"/>
  <c r="O140" i="2"/>
  <c r="P140" i="2" s="1"/>
  <c r="O141" i="2"/>
  <c r="P141" i="2" s="1"/>
  <c r="O142" i="2"/>
  <c r="P142" i="2" s="1"/>
  <c r="O143" i="2"/>
  <c r="P143" i="2" s="1"/>
  <c r="O144" i="2"/>
  <c r="P144" i="2" s="1"/>
  <c r="O145" i="2"/>
  <c r="P145" i="2" s="1"/>
  <c r="O146" i="2"/>
  <c r="P146" i="2" s="1"/>
  <c r="O147" i="2"/>
  <c r="P147" i="2" s="1"/>
  <c r="O148" i="2"/>
  <c r="P148" i="2" s="1"/>
  <c r="O149" i="2"/>
  <c r="P149" i="2" s="1"/>
  <c r="O150" i="2"/>
  <c r="P150" i="2" s="1"/>
  <c r="O151" i="2"/>
  <c r="P151" i="2" s="1"/>
  <c r="O152" i="2"/>
  <c r="P152" i="2" s="1"/>
  <c r="O153" i="2"/>
  <c r="P153" i="2" s="1"/>
  <c r="O154" i="2"/>
  <c r="P154" i="2" s="1"/>
  <c r="O155" i="2"/>
  <c r="P155" i="2" s="1"/>
  <c r="O156" i="2"/>
  <c r="P156" i="2" s="1"/>
  <c r="O157" i="2"/>
  <c r="P157" i="2" s="1"/>
  <c r="O158" i="2"/>
  <c r="P158" i="2" s="1"/>
  <c r="O159" i="2"/>
  <c r="P159" i="2" s="1"/>
  <c r="O160" i="2"/>
  <c r="P160" i="2" s="1"/>
  <c r="O161" i="2"/>
  <c r="P161" i="2" s="1"/>
  <c r="O162" i="2"/>
  <c r="P162" i="2" s="1"/>
  <c r="O163" i="2"/>
  <c r="P163" i="2" s="1"/>
  <c r="O164" i="2"/>
  <c r="P164" i="2" s="1"/>
  <c r="O165" i="2"/>
  <c r="P165" i="2" s="1"/>
  <c r="O166" i="2"/>
  <c r="P166" i="2" s="1"/>
  <c r="O167" i="2"/>
  <c r="P167" i="2" s="1"/>
  <c r="O168" i="2"/>
  <c r="P168" i="2" s="1"/>
  <c r="O169" i="2"/>
  <c r="P169" i="2" s="1"/>
  <c r="O170" i="2"/>
  <c r="P170" i="2" s="1"/>
  <c r="O171" i="2"/>
  <c r="P171" i="2" s="1"/>
  <c r="O172" i="2"/>
  <c r="P172" i="2" s="1"/>
  <c r="O173" i="2"/>
  <c r="P173" i="2" s="1"/>
  <c r="O174" i="2"/>
  <c r="P174" i="2" s="1"/>
  <c r="O175" i="2"/>
  <c r="P175" i="2" s="1"/>
  <c r="O176" i="2"/>
  <c r="P176" i="2" s="1"/>
  <c r="O177" i="2"/>
  <c r="P177" i="2" s="1"/>
  <c r="O178" i="2"/>
  <c r="P178" i="2" s="1"/>
  <c r="O179" i="2"/>
  <c r="P179" i="2" s="1"/>
  <c r="O180" i="2"/>
  <c r="P180" i="2" s="1"/>
  <c r="O181" i="2"/>
  <c r="P181" i="2" s="1"/>
  <c r="O182" i="2"/>
  <c r="P182" i="2" s="1"/>
  <c r="O183" i="2"/>
  <c r="P183" i="2" s="1"/>
  <c r="O184" i="2"/>
  <c r="P184" i="2" s="1"/>
  <c r="O185" i="2"/>
  <c r="P185" i="2" s="1"/>
  <c r="O186" i="2"/>
  <c r="P186" i="2" s="1"/>
  <c r="O187" i="2"/>
  <c r="P187" i="2" s="1"/>
  <c r="O188" i="2"/>
  <c r="P188" i="2" s="1"/>
  <c r="O189" i="2"/>
  <c r="P189" i="2" s="1"/>
  <c r="O190" i="2"/>
  <c r="P190" i="2" s="1"/>
  <c r="O191" i="2"/>
  <c r="P191" i="2" s="1"/>
  <c r="O192" i="2"/>
  <c r="P192" i="2" s="1"/>
  <c r="O193" i="2"/>
  <c r="P193" i="2" s="1"/>
  <c r="O194" i="2"/>
  <c r="P194" i="2" s="1"/>
  <c r="O195" i="2"/>
  <c r="P195" i="2" s="1"/>
  <c r="O196" i="2"/>
  <c r="P196" i="2" s="1"/>
  <c r="O197" i="2"/>
  <c r="P197" i="2" s="1"/>
  <c r="O198" i="2"/>
  <c r="P198" i="2" s="1"/>
  <c r="O199" i="2"/>
  <c r="P199" i="2" s="1"/>
  <c r="O200" i="2"/>
  <c r="P200" i="2" s="1"/>
  <c r="O201" i="2"/>
  <c r="P201" i="2" s="1"/>
  <c r="O202" i="2"/>
  <c r="P202" i="2" s="1"/>
  <c r="O203" i="2"/>
  <c r="P203" i="2" s="1"/>
  <c r="O204" i="2"/>
  <c r="P204" i="2" s="1"/>
  <c r="O205" i="2"/>
  <c r="P205" i="2" s="1"/>
  <c r="O206" i="2"/>
  <c r="P206" i="2" s="1"/>
  <c r="O207" i="2"/>
  <c r="P207" i="2" s="1"/>
  <c r="O208" i="2"/>
  <c r="P208" i="2" s="1"/>
  <c r="O209" i="2"/>
  <c r="P209" i="2" s="1"/>
  <c r="O210" i="2"/>
  <c r="P210" i="2" s="1"/>
  <c r="O211" i="2"/>
  <c r="P211" i="2" s="1"/>
  <c r="O212" i="2"/>
  <c r="P212" i="2" s="1"/>
  <c r="O213" i="2"/>
  <c r="P213" i="2" s="1"/>
  <c r="O214" i="2"/>
  <c r="P214" i="2" s="1"/>
  <c r="O215" i="2"/>
  <c r="P215" i="2" s="1"/>
  <c r="O216" i="2"/>
  <c r="P216" i="2" s="1"/>
  <c r="O217" i="2"/>
  <c r="P217" i="2" s="1"/>
  <c r="O218" i="2"/>
  <c r="P218" i="2" s="1"/>
  <c r="O219" i="2"/>
  <c r="P219" i="2" s="1"/>
  <c r="O220" i="2"/>
  <c r="P220" i="2" s="1"/>
  <c r="O221" i="2"/>
  <c r="P221" i="2" s="1"/>
  <c r="N6" i="2"/>
  <c r="N7" i="2"/>
  <c r="N8" i="2"/>
  <c r="N9" i="2"/>
  <c r="N10" i="2"/>
  <c r="N11" i="2"/>
  <c r="N12" i="2"/>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8" i="2"/>
  <c r="N89" i="2"/>
  <c r="N90" i="2"/>
  <c r="N91" i="2"/>
  <c r="N95" i="2"/>
  <c r="N96" i="2"/>
  <c r="N97" i="2"/>
  <c r="N98" i="2"/>
  <c r="N99" i="2"/>
  <c r="N100" i="2"/>
  <c r="N101" i="2"/>
  <c r="N102" i="2"/>
  <c r="N104" i="2"/>
  <c r="N105" i="2"/>
  <c r="N106" i="2"/>
  <c r="N107" i="2"/>
  <c r="N108" i="2"/>
  <c r="N109" i="2"/>
  <c r="N110" i="2"/>
  <c r="N111" i="2"/>
  <c r="N112" i="2"/>
  <c r="N113" i="2"/>
  <c r="N115" i="2"/>
  <c r="N116" i="2"/>
  <c r="N117" i="2"/>
  <c r="N118" i="2"/>
  <c r="N119" i="2"/>
  <c r="N120" i="2"/>
  <c r="N121" i="2"/>
  <c r="N122" i="2"/>
  <c r="N123" i="2"/>
  <c r="N124" i="2"/>
  <c r="N125" i="2"/>
  <c r="N127" i="2"/>
  <c r="N128" i="2"/>
  <c r="N129" i="2"/>
  <c r="N130" i="2"/>
  <c r="N131" i="2"/>
  <c r="N132" i="2"/>
  <c r="N133" i="2"/>
  <c r="N134" i="2"/>
  <c r="N135" i="2"/>
  <c r="N136" i="2"/>
  <c r="N137" i="2"/>
  <c r="N138" i="2"/>
  <c r="N139" i="2"/>
  <c r="N140" i="2"/>
  <c r="N141" i="2"/>
  <c r="N142" i="2"/>
  <c r="N143" i="2"/>
  <c r="N144" i="2"/>
  <c r="N145" i="2"/>
  <c r="N146" i="2"/>
  <c r="N147" i="2"/>
  <c r="N148" i="2"/>
  <c r="N149" i="2"/>
  <c r="N150" i="2"/>
  <c r="N152" i="2"/>
  <c r="N153" i="2"/>
  <c r="N154" i="2"/>
  <c r="N156" i="2"/>
  <c r="N157" i="2"/>
  <c r="N158" i="2"/>
  <c r="N160" i="2"/>
  <c r="N164" i="2"/>
  <c r="N165" i="2"/>
  <c r="N166" i="2"/>
  <c r="N167" i="2"/>
  <c r="N168" i="2"/>
  <c r="N169" i="2"/>
  <c r="N170" i="2"/>
  <c r="N171" i="2"/>
  <c r="N172" i="2"/>
  <c r="N173" i="2"/>
  <c r="N174" i="2"/>
  <c r="N175" i="2"/>
  <c r="N176" i="2"/>
  <c r="N177" i="2"/>
  <c r="N178" i="2"/>
  <c r="N179" i="2"/>
  <c r="N180" i="2"/>
  <c r="N181" i="2"/>
  <c r="N182" i="2"/>
  <c r="N183" i="2"/>
  <c r="N184" i="2"/>
  <c r="N185" i="2"/>
  <c r="N187" i="2"/>
  <c r="N188" i="2"/>
  <c r="N189" i="2"/>
  <c r="N190" i="2"/>
  <c r="N191" i="2"/>
  <c r="N192" i="2"/>
  <c r="N193" i="2"/>
  <c r="N194" i="2"/>
  <c r="N195" i="2"/>
  <c r="N196" i="2"/>
  <c r="N197" i="2"/>
  <c r="N198" i="2"/>
  <c r="N199" i="2"/>
  <c r="N200" i="2"/>
  <c r="N201" i="2"/>
  <c r="N202" i="2"/>
  <c r="N203" i="2"/>
  <c r="N204" i="2"/>
  <c r="N205" i="2"/>
  <c r="N206" i="2"/>
  <c r="N207" i="2"/>
  <c r="N208" i="2"/>
  <c r="N209" i="2"/>
  <c r="N210" i="2"/>
  <c r="N211" i="2"/>
  <c r="N212" i="2"/>
  <c r="N213" i="2"/>
  <c r="N214" i="2"/>
  <c r="N215" i="2"/>
  <c r="N216" i="2"/>
  <c r="N217" i="2"/>
  <c r="N218" i="2"/>
  <c r="N219" i="2"/>
  <c r="N220" i="2"/>
  <c r="N221" i="2"/>
  <c r="L6" i="2"/>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5" i="2"/>
  <c r="L96" i="2"/>
  <c r="L97" i="2"/>
  <c r="L98" i="2"/>
  <c r="L99" i="2"/>
  <c r="L100" i="2"/>
  <c r="L101" i="2"/>
  <c r="L102" i="2"/>
  <c r="L104" i="2"/>
  <c r="L105" i="2"/>
  <c r="L106" i="2"/>
  <c r="L107" i="2"/>
  <c r="L108" i="2"/>
  <c r="L109" i="2"/>
  <c r="L110" i="2"/>
  <c r="L111" i="2"/>
  <c r="L112" i="2"/>
  <c r="L113" i="2"/>
  <c r="L115" i="2"/>
  <c r="L116" i="2"/>
  <c r="L117" i="2"/>
  <c r="L118" i="2"/>
  <c r="L119" i="2"/>
  <c r="L120" i="2"/>
  <c r="L121" i="2"/>
  <c r="L122" i="2"/>
  <c r="L123" i="2"/>
  <c r="L124" i="2"/>
  <c r="L125" i="2"/>
  <c r="L127" i="2"/>
  <c r="L128" i="2"/>
  <c r="L129" i="2"/>
  <c r="L130" i="2"/>
  <c r="L131" i="2"/>
  <c r="L132" i="2"/>
  <c r="L133" i="2"/>
  <c r="L134" i="2"/>
  <c r="L135" i="2"/>
  <c r="L136" i="2"/>
  <c r="L137" i="2"/>
  <c r="L138" i="2"/>
  <c r="L139" i="2"/>
  <c r="L140" i="2"/>
  <c r="L141" i="2"/>
  <c r="L142" i="2"/>
  <c r="L143" i="2"/>
  <c r="L144" i="2"/>
  <c r="L145" i="2"/>
  <c r="L146" i="2"/>
  <c r="L147" i="2"/>
  <c r="L148" i="2"/>
  <c r="L149" i="2"/>
  <c r="L150" i="2"/>
  <c r="L152" i="2"/>
  <c r="L153" i="2"/>
  <c r="L154" i="2"/>
  <c r="L156" i="2"/>
  <c r="L157" i="2"/>
  <c r="L158" i="2"/>
  <c r="L160" i="2"/>
  <c r="L164" i="2"/>
  <c r="L165" i="2"/>
  <c r="L166" i="2"/>
  <c r="L167" i="2"/>
  <c r="L168" i="2"/>
  <c r="L169" i="2"/>
  <c r="L170" i="2"/>
  <c r="L171" i="2"/>
  <c r="L172" i="2"/>
  <c r="L173" i="2"/>
  <c r="L174" i="2"/>
  <c r="L175" i="2"/>
  <c r="L176" i="2"/>
  <c r="L177" i="2"/>
  <c r="L178" i="2"/>
  <c r="L179" i="2"/>
  <c r="L180" i="2"/>
  <c r="L181" i="2"/>
  <c r="L182" i="2"/>
  <c r="L183" i="2"/>
  <c r="L184" i="2"/>
  <c r="L185"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K6" i="2"/>
  <c r="Q6" i="2" s="1"/>
  <c r="K7" i="2"/>
  <c r="Q7" i="2" s="1"/>
  <c r="K8" i="2"/>
  <c r="Q8" i="2" s="1"/>
  <c r="K9" i="2"/>
  <c r="Q9" i="2" s="1"/>
  <c r="K10" i="2"/>
  <c r="Q10" i="2" s="1"/>
  <c r="K11" i="2"/>
  <c r="Q11" i="2" s="1"/>
  <c r="K12" i="2"/>
  <c r="Q12" i="2" s="1"/>
  <c r="K13" i="2"/>
  <c r="Q13" i="2" s="1"/>
  <c r="K14" i="2"/>
  <c r="Q14" i="2" s="1"/>
  <c r="K15" i="2"/>
  <c r="Q15" i="2" s="1"/>
  <c r="K16" i="2"/>
  <c r="Q16" i="2" s="1"/>
  <c r="K17" i="2"/>
  <c r="Q17" i="2" s="1"/>
  <c r="K18" i="2"/>
  <c r="Q18" i="2" s="1"/>
  <c r="K19" i="2"/>
  <c r="Q19" i="2" s="1"/>
  <c r="K20" i="2"/>
  <c r="Q20" i="2" s="1"/>
  <c r="K21" i="2"/>
  <c r="Q21" i="2" s="1"/>
  <c r="K22" i="2"/>
  <c r="Q22" i="2" s="1"/>
  <c r="K23" i="2"/>
  <c r="Q23" i="2" s="1"/>
  <c r="K24" i="2"/>
  <c r="Q24" i="2" s="1"/>
  <c r="K25" i="2"/>
  <c r="Q25" i="2" s="1"/>
  <c r="K26" i="2"/>
  <c r="Q26" i="2" s="1"/>
  <c r="K27" i="2"/>
  <c r="Q27" i="2" s="1"/>
  <c r="K28" i="2"/>
  <c r="Q28" i="2" s="1"/>
  <c r="K29" i="2"/>
  <c r="Q29" i="2" s="1"/>
  <c r="K30" i="2"/>
  <c r="Q30" i="2" s="1"/>
  <c r="K31" i="2"/>
  <c r="Q31" i="2" s="1"/>
  <c r="K32" i="2"/>
  <c r="Q32" i="2" s="1"/>
  <c r="K33" i="2"/>
  <c r="Q33" i="2" s="1"/>
  <c r="K34" i="2"/>
  <c r="Q34" i="2" s="1"/>
  <c r="K35" i="2"/>
  <c r="Q35" i="2" s="1"/>
  <c r="K36" i="2"/>
  <c r="Q36" i="2" s="1"/>
  <c r="K37" i="2"/>
  <c r="Q37" i="2" s="1"/>
  <c r="K38" i="2"/>
  <c r="Q38" i="2" s="1"/>
  <c r="K39" i="2"/>
  <c r="Q39" i="2" s="1"/>
  <c r="K40" i="2"/>
  <c r="Q40" i="2" s="1"/>
  <c r="K41" i="2"/>
  <c r="Q41" i="2" s="1"/>
  <c r="K42" i="2"/>
  <c r="Q42" i="2" s="1"/>
  <c r="K43" i="2"/>
  <c r="Q43" i="2" s="1"/>
  <c r="K44" i="2"/>
  <c r="Q44" i="2" s="1"/>
  <c r="K45" i="2"/>
  <c r="Q45" i="2" s="1"/>
  <c r="K46" i="2"/>
  <c r="Q46" i="2" s="1"/>
  <c r="K47" i="2"/>
  <c r="Q47" i="2" s="1"/>
  <c r="K48" i="2"/>
  <c r="Q48" i="2" s="1"/>
  <c r="K49" i="2"/>
  <c r="Q49" i="2" s="1"/>
  <c r="K50" i="2"/>
  <c r="Q50" i="2" s="1"/>
  <c r="K51" i="2"/>
  <c r="Q51" i="2" s="1"/>
  <c r="K52" i="2"/>
  <c r="Q52" i="2" s="1"/>
  <c r="K53" i="2"/>
  <c r="Q53" i="2" s="1"/>
  <c r="K54" i="2"/>
  <c r="Q54" i="2" s="1"/>
  <c r="K55" i="2"/>
  <c r="Q55" i="2" s="1"/>
  <c r="K56" i="2"/>
  <c r="Q56" i="2" s="1"/>
  <c r="K57" i="2"/>
  <c r="Q57" i="2" s="1"/>
  <c r="K58" i="2"/>
  <c r="Q58" i="2" s="1"/>
  <c r="K59" i="2"/>
  <c r="Q59" i="2" s="1"/>
  <c r="K60" i="2"/>
  <c r="Q60" i="2" s="1"/>
  <c r="K61" i="2"/>
  <c r="Q61" i="2" s="1"/>
  <c r="K62" i="2"/>
  <c r="Q62" i="2" s="1"/>
  <c r="K63" i="2"/>
  <c r="Q63" i="2" s="1"/>
  <c r="K64" i="2"/>
  <c r="Q64" i="2" s="1"/>
  <c r="K65" i="2"/>
  <c r="Q65" i="2" s="1"/>
  <c r="K66" i="2"/>
  <c r="Q66" i="2" s="1"/>
  <c r="K67" i="2"/>
  <c r="Q67" i="2" s="1"/>
  <c r="K68" i="2"/>
  <c r="Q68" i="2" s="1"/>
  <c r="K69" i="2"/>
  <c r="Q69" i="2" s="1"/>
  <c r="K70" i="2"/>
  <c r="Q70" i="2" s="1"/>
  <c r="K71" i="2"/>
  <c r="Q71" i="2" s="1"/>
  <c r="K72" i="2"/>
  <c r="Q72" i="2" s="1"/>
  <c r="K73" i="2"/>
  <c r="Q73" i="2" s="1"/>
  <c r="K74" i="2"/>
  <c r="Q74" i="2" s="1"/>
  <c r="K75" i="2"/>
  <c r="Q75" i="2" s="1"/>
  <c r="K76" i="2"/>
  <c r="Q76" i="2" s="1"/>
  <c r="K77" i="2"/>
  <c r="Q77" i="2" s="1"/>
  <c r="K78" i="2"/>
  <c r="Q78" i="2" s="1"/>
  <c r="K79" i="2"/>
  <c r="Q79" i="2" s="1"/>
  <c r="K80" i="2"/>
  <c r="Q80" i="2" s="1"/>
  <c r="K81" i="2"/>
  <c r="Q81" i="2" s="1"/>
  <c r="K82" i="2"/>
  <c r="Q82" i="2" s="1"/>
  <c r="K83" i="2"/>
  <c r="Q83" i="2" s="1"/>
  <c r="K84" i="2"/>
  <c r="Q84" i="2" s="1"/>
  <c r="K85" i="2"/>
  <c r="Q85" i="2" s="1"/>
  <c r="K86" i="2"/>
  <c r="Q86" i="2" s="1"/>
  <c r="K87" i="2"/>
  <c r="Q87" i="2" s="1"/>
  <c r="K88" i="2"/>
  <c r="Q88" i="2" s="1"/>
  <c r="K89" i="2"/>
  <c r="Q89" i="2" s="1"/>
  <c r="K90" i="2"/>
  <c r="Q90" i="2" s="1"/>
  <c r="K91" i="2"/>
  <c r="Q91" i="2" s="1"/>
  <c r="Q93" i="2"/>
  <c r="K95" i="2"/>
  <c r="Q95" i="2" s="1"/>
  <c r="K96" i="2"/>
  <c r="Q96" i="2" s="1"/>
  <c r="K97" i="2"/>
  <c r="Q97" i="2" s="1"/>
  <c r="K98" i="2"/>
  <c r="Q98" i="2" s="1"/>
  <c r="K99" i="2"/>
  <c r="Q99" i="2" s="1"/>
  <c r="K100" i="2"/>
  <c r="Q100" i="2" s="1"/>
  <c r="K101" i="2"/>
  <c r="Q101" i="2" s="1"/>
  <c r="K102" i="2"/>
  <c r="Q102" i="2" s="1"/>
  <c r="K104" i="2"/>
  <c r="Q104" i="2" s="1"/>
  <c r="K105" i="2"/>
  <c r="Q105" i="2" s="1"/>
  <c r="K106" i="2"/>
  <c r="Q106" i="2" s="1"/>
  <c r="K107" i="2"/>
  <c r="Q107" i="2" s="1"/>
  <c r="K108" i="2"/>
  <c r="Q108" i="2" s="1"/>
  <c r="K109" i="2"/>
  <c r="Q109" i="2" s="1"/>
  <c r="K110" i="2"/>
  <c r="Q110" i="2" s="1"/>
  <c r="K111" i="2"/>
  <c r="Q111" i="2" s="1"/>
  <c r="K112" i="2"/>
  <c r="Q112" i="2" s="1"/>
  <c r="K113" i="2"/>
  <c r="Q113" i="2" s="1"/>
  <c r="Q114" i="2"/>
  <c r="K115" i="2"/>
  <c r="Q115" i="2" s="1"/>
  <c r="K116" i="2"/>
  <c r="Q116" i="2" s="1"/>
  <c r="K117" i="2"/>
  <c r="Q117" i="2" s="1"/>
  <c r="K118" i="2"/>
  <c r="Q118" i="2" s="1"/>
  <c r="K119" i="2"/>
  <c r="Q119" i="2" s="1"/>
  <c r="K120" i="2"/>
  <c r="Q120" i="2" s="1"/>
  <c r="K121" i="2"/>
  <c r="Q121" i="2" s="1"/>
  <c r="K122" i="2"/>
  <c r="Q122" i="2" s="1"/>
  <c r="K123" i="2"/>
  <c r="Q123" i="2" s="1"/>
  <c r="K124" i="2"/>
  <c r="Q124" i="2" s="1"/>
  <c r="K125" i="2"/>
  <c r="Q125" i="2" s="1"/>
  <c r="K127" i="2"/>
  <c r="Q127" i="2" s="1"/>
  <c r="K128" i="2"/>
  <c r="Q128" i="2" s="1"/>
  <c r="K129" i="2"/>
  <c r="Q129" i="2" s="1"/>
  <c r="K130" i="2"/>
  <c r="Q130" i="2" s="1"/>
  <c r="K131" i="2"/>
  <c r="Q131" i="2" s="1"/>
  <c r="K132" i="2"/>
  <c r="Q132" i="2" s="1"/>
  <c r="K133" i="2"/>
  <c r="Q133" i="2" s="1"/>
  <c r="K134" i="2"/>
  <c r="Q134" i="2" s="1"/>
  <c r="K135" i="2"/>
  <c r="Q135" i="2" s="1"/>
  <c r="K136" i="2"/>
  <c r="Q136" i="2" s="1"/>
  <c r="K137" i="2"/>
  <c r="Q137" i="2" s="1"/>
  <c r="K138" i="2"/>
  <c r="Q138" i="2" s="1"/>
  <c r="K139" i="2"/>
  <c r="Q139" i="2" s="1"/>
  <c r="K140" i="2"/>
  <c r="Q140" i="2" s="1"/>
  <c r="K141" i="2"/>
  <c r="Q141" i="2" s="1"/>
  <c r="K142" i="2"/>
  <c r="Q142" i="2" s="1"/>
  <c r="K143" i="2"/>
  <c r="Q143" i="2" s="1"/>
  <c r="K144" i="2"/>
  <c r="Q144" i="2" s="1"/>
  <c r="K145" i="2"/>
  <c r="Q145" i="2" s="1"/>
  <c r="K146" i="2"/>
  <c r="Q146" i="2" s="1"/>
  <c r="K147" i="2"/>
  <c r="Q147" i="2" s="1"/>
  <c r="K148" i="2"/>
  <c r="Q148" i="2" s="1"/>
  <c r="K149" i="2"/>
  <c r="Q149" i="2" s="1"/>
  <c r="K150" i="2"/>
  <c r="Q150" i="2" s="1"/>
  <c r="Q151" i="2"/>
  <c r="K152" i="2"/>
  <c r="Q152" i="2" s="1"/>
  <c r="K153" i="2"/>
  <c r="Q153" i="2" s="1"/>
  <c r="K154" i="2"/>
  <c r="Q154" i="2" s="1"/>
  <c r="K156" i="2"/>
  <c r="Q156" i="2" s="1"/>
  <c r="K157" i="2"/>
  <c r="Q157" i="2" s="1"/>
  <c r="K158" i="2"/>
  <c r="Q158" i="2" s="1"/>
  <c r="K160" i="2"/>
  <c r="Q160" i="2" s="1"/>
  <c r="Q161" i="2"/>
  <c r="K164" i="2"/>
  <c r="Q164" i="2" s="1"/>
  <c r="K165" i="2"/>
  <c r="Q165" i="2" s="1"/>
  <c r="K166" i="2"/>
  <c r="Q166" i="2" s="1"/>
  <c r="K167" i="2"/>
  <c r="Q167" i="2" s="1"/>
  <c r="K168" i="2"/>
  <c r="Q168" i="2" s="1"/>
  <c r="K169" i="2"/>
  <c r="Q169" i="2" s="1"/>
  <c r="K170" i="2"/>
  <c r="Q170" i="2" s="1"/>
  <c r="K171" i="2"/>
  <c r="Q171" i="2" s="1"/>
  <c r="K172" i="2"/>
  <c r="Q172" i="2" s="1"/>
  <c r="K173" i="2"/>
  <c r="Q173" i="2" s="1"/>
  <c r="K174" i="2"/>
  <c r="Q174" i="2" s="1"/>
  <c r="K175" i="2"/>
  <c r="Q175" i="2" s="1"/>
  <c r="K176" i="2"/>
  <c r="Q176" i="2" s="1"/>
  <c r="K177" i="2"/>
  <c r="Q177" i="2" s="1"/>
  <c r="K178" i="2"/>
  <c r="Q178" i="2" s="1"/>
  <c r="K179" i="2"/>
  <c r="Q179" i="2" s="1"/>
  <c r="K180" i="2"/>
  <c r="Q180" i="2" s="1"/>
  <c r="K181" i="2"/>
  <c r="Q181" i="2" s="1"/>
  <c r="K182" i="2"/>
  <c r="Q182" i="2" s="1"/>
  <c r="K183" i="2"/>
  <c r="Q183" i="2" s="1"/>
  <c r="K184" i="2"/>
  <c r="Q184" i="2" s="1"/>
  <c r="K185" i="2"/>
  <c r="Q185" i="2" s="1"/>
  <c r="K187" i="2"/>
  <c r="Q187" i="2" s="1"/>
  <c r="K188" i="2"/>
  <c r="Q188" i="2" s="1"/>
  <c r="K189" i="2"/>
  <c r="Q189" i="2" s="1"/>
  <c r="K190" i="2"/>
  <c r="Q190" i="2" s="1"/>
  <c r="K191" i="2"/>
  <c r="Q191" i="2" s="1"/>
  <c r="K192" i="2"/>
  <c r="Q192" i="2" s="1"/>
  <c r="K193" i="2"/>
  <c r="Q193" i="2" s="1"/>
  <c r="K194" i="2"/>
  <c r="Q194" i="2" s="1"/>
  <c r="K195" i="2"/>
  <c r="Q195" i="2" s="1"/>
  <c r="K196" i="2"/>
  <c r="Q196" i="2" s="1"/>
  <c r="K197" i="2"/>
  <c r="Q197" i="2" s="1"/>
  <c r="K198" i="2"/>
  <c r="Q198" i="2" s="1"/>
  <c r="K199" i="2"/>
  <c r="Q199" i="2" s="1"/>
  <c r="K200" i="2"/>
  <c r="Q200" i="2" s="1"/>
  <c r="K201" i="2"/>
  <c r="Q201" i="2" s="1"/>
  <c r="K202" i="2"/>
  <c r="Q202" i="2" s="1"/>
  <c r="K203" i="2"/>
  <c r="Q203" i="2" s="1"/>
  <c r="K204" i="2"/>
  <c r="Q204" i="2" s="1"/>
  <c r="K205" i="2"/>
  <c r="Q205" i="2" s="1"/>
  <c r="K206" i="2"/>
  <c r="Q206" i="2" s="1"/>
  <c r="K207" i="2"/>
  <c r="Q207" i="2" s="1"/>
  <c r="K208" i="2"/>
  <c r="Q208" i="2" s="1"/>
  <c r="K209" i="2"/>
  <c r="Q209" i="2" s="1"/>
  <c r="K210" i="2"/>
  <c r="Q210" i="2" s="1"/>
  <c r="K211" i="2"/>
  <c r="Q211" i="2" s="1"/>
  <c r="K212" i="2"/>
  <c r="Q212" i="2" s="1"/>
  <c r="K213" i="2"/>
  <c r="Q213" i="2" s="1"/>
  <c r="K214" i="2"/>
  <c r="Q214" i="2" s="1"/>
  <c r="K215" i="2"/>
  <c r="Q215" i="2" s="1"/>
  <c r="K216" i="2"/>
  <c r="Q216" i="2" s="1"/>
  <c r="K217" i="2"/>
  <c r="Q217" i="2" s="1"/>
  <c r="K218" i="2"/>
  <c r="Q218" i="2" s="1"/>
  <c r="K219" i="2"/>
  <c r="Q219" i="2" s="1"/>
  <c r="K220" i="2"/>
  <c r="Q220" i="2" s="1"/>
  <c r="K221" i="2"/>
  <c r="Q221" i="2" s="1"/>
  <c r="O5" i="2"/>
  <c r="N5" i="2"/>
  <c r="L5" i="2"/>
  <c r="K5" i="2"/>
  <c r="Q5" i="2" s="1"/>
  <c r="P52" i="2" l="1"/>
  <c r="P36" i="2"/>
  <c r="P5" i="2"/>
</calcChain>
</file>

<file path=xl/sharedStrings.xml><?xml version="1.0" encoding="utf-8"?>
<sst xmlns="http://schemas.openxmlformats.org/spreadsheetml/2006/main" count="885" uniqueCount="452">
  <si>
    <t>1</t>
  </si>
  <si>
    <t>Adaptador de corriente tipo aguja 19 Voltios A 3,34 AMPERIOS COMPATIBLES CON CLON-COMPAQ-COMPUMAX-DELL-EPSON-HP-INTEL-JANUS-BIOFIZ -LENOVO-OFICCE-ACER-IBM-THINKCENTER PAVILON-PC SMART-SAMSUNG-SONY-QBEX</t>
  </si>
  <si>
    <t>UN</t>
  </si>
  <si>
    <t>2</t>
  </si>
  <si>
    <t>CABLE ADAPTADOR CONVERTIDOR DISCOS DUROS IDE SATA A USB 2.0 COMPATIBLES CON CLON-COMPAQ-COMPUMAX-DELL-EPSON-HP-INTEL-JANUS-BIOFIZ -LENOVO-OFICCE-ACER-IBM-THINKCENTER PAVILON-PC SMART-SAMSUNG-SONY-QBEX</t>
  </si>
  <si>
    <t>3</t>
  </si>
  <si>
    <t>Cable de consola USB A UTP COMPATIBLES CON CLON-COMPAQ-COMPUMAX-DELL-EPSON-HP-INTEL-JANUS-BIOFIZ -LENOVO-OFICCE-ACER-IBM-THINKCENTER PAVILON-PC SMART-SAMSUNG-SONY-QBEX</t>
  </si>
  <si>
    <t>4</t>
  </si>
  <si>
    <t>Cable de poder de 3 mtrs para Impresora COMPATIBLES CON CLON-COMPAQ-COMPUMAX-DELL-EPSON-HP-INTEL-JANUS-BIOFIZ -LENOVO-OFICCE-ACER-IBM-THINKCENTER PAVILON-PC SMART-SAMSUNG-SONY-QBEX</t>
  </si>
  <si>
    <t>5</t>
  </si>
  <si>
    <t>Cable de poder de 3 mtrs para PC  COMPATIBLES CON CLON-COMPAQ-COMPUMAX-DELL-EPSON-HP-INTEL-JANUS-BIOFIZ -LENOVO-OFICCE-ACER-IBM-THINKCENTER PAVILON-PC SMART-SAMSUNG-SONY-QBEX</t>
  </si>
  <si>
    <t>6</t>
  </si>
  <si>
    <t>CABLE DE UTP CATEGORIA 6A PARA EXTERIORES. COMPATIBLES CON CLON-COMPAQ-COMPUMAX-DELL-EPSON-HP-INTEL-JANUS-BIOFIZ -LENOVO-OFICCE-ACER-IBM-THINKCENTER PAVILON-PC SMART-SAMSUNG-SONY-QBEX</t>
  </si>
  <si>
    <t>M</t>
  </si>
  <si>
    <t>7</t>
  </si>
  <si>
    <t>CABLE DE UTP CATEGORIA 6A PARA INTERIORES. COMPATIBLES CON CLON-COMPAQ-COMPUMAX-DELL-EPSON-HP-INTEL-JANUS-BIOFIZ -LENOVO-OFICCE-ACER-IBM-THINKCENTER PAVILON-PC SMART-SAMSUNG-SONY-QBEX</t>
  </si>
  <si>
    <t>8</t>
  </si>
  <si>
    <t>CABLE DE VIDEO VGA 10 MTS COMPATIBLES CON CLON-COMPAQ-COMPUMAX-DELL-EPSON-HP-INTEL-JANUS-BIOFIZ -LENOVO-OFICCE-ACER-IBM-THINKCENTER PAVILON-PC SMART-SAMSUNG-SONY-QBEX</t>
  </si>
  <si>
    <t>9</t>
  </si>
  <si>
    <t>CABLE EXTENSIÓN PARA USB 10 METROS , VELOCIDAD USB 3.0  COMPATIBLES CON CLON-COMPAQ-COMPUMAX-DELL-EPSON-HP-INTEL-JANUS-BIOFIZ -LENOVO-OFICCE-ACER-IBM-THINKCENTER PAVILON-PC SMART-SAMSUNG-SONY-QBEX</t>
  </si>
  <si>
    <t>10</t>
  </si>
  <si>
    <t>CABLE EXTENSION USB 2.0 MACHO- HEMBRA BLINDADA  X 5 METROS COMPATIBLES CON CLON-COMPAQ-COMPUMAX-DELL-EPSON-HP-INTEL-JANUS-BIOFIZ -LENOVO-OFICCE-ACER-IBM-THINKCENTER PAVILON-PC SMART-SAMSUNG-SONY-QBEX</t>
  </si>
  <si>
    <t>11</t>
  </si>
  <si>
    <t>CABLE HDMI 10 METROS DOBLE FILTRO MALLADO PUNDTA DORADA CERTIFICADO COMPATIBLES CON CLON-COMPAQ-COMPUMAX-DELL-EPSON-HP-INTEL-JANUS-BIOFIZ -LENOVO-OFICCE-ACER-IBM-THINKCENTER PAVILON-PC SMART-SAMSUNG-SONY-QBEX</t>
  </si>
  <si>
    <t>12</t>
  </si>
  <si>
    <t>CABLE HDMI BLINDADO DE 10 MTS DOBLE FILTRO MALLADO PUNDTA DORADA CERTIFICADO COMPATIBLES CON CLON-COMPAQ-COMPUMAX-DELL-EPSON-HP-INTEL-JANUS-BIOFIZ -LENOVO-OFICCE-ACER-IBM-THINKCENTER PAVILON-PC SMART-SAMSUNG-SONY-QBEX</t>
  </si>
  <si>
    <t>13</t>
  </si>
  <si>
    <t>CABLE USB 2 MTS CONEXIÓN IMPRESORA LTP1. COMPATIBLES CON CLON-COMPAQ-COMPUMAX-DELL-EPSON-HP-INTEL-JANUS-BIOFIZ -LENOVO-OFICCE-ACER-IBM-THINKCENTER PAVILON-PC SMART-SAMSUNG-SONY-QBEX</t>
  </si>
  <si>
    <t>14</t>
  </si>
  <si>
    <t xml:space="preserve">COMBO TECLADO MOUSE CON NETSCROLL PUERTO CONEXION USB  COMPATIBLES CON CLON-COMPAQ-COMPUMAX-DELL-EPSON-HP-INTEL-JANUS-BIOFIZ -LENOVO-OFICCE-ACER-IBM-THINKCENTER PAVILON-PC SMART-SAMSUNG-SONY-QBEX </t>
  </si>
  <si>
    <t>15</t>
  </si>
  <si>
    <t>COMBO TECLADO Y MOUSE CON NETSCROLL CONEXIÓN INHALAMBRICA DE 2.4 GHZ COMPATIBLES CON CLON-COMPAQ-COMPUMAX-DELL-EPSON-HP-INTEL-JANUS-BIOFIZ -LENOVO-OFICCE-ACER-IBM-THINKCENTER PAVILON-PC SMART-SAMSUNG-SONY-QBEX</t>
  </si>
  <si>
    <t>16</t>
  </si>
  <si>
    <t>MOUSE CON NETSCROLL CONEXIÓN USB, SENSOR DE 1000 DPI, ERGONÓMICO COMPATIBLES CON CLON-COMPAQ-COMPUMAX-DELL-EPSON-HP-INTEL-JANUS-BIOFIZ -LENOVO-OFICCE-ACER-IBM-THINKCENTER PAVILON-PC SMART-SAMSUNG-SONY-QBEX</t>
  </si>
  <si>
    <t>17</t>
  </si>
  <si>
    <t>MOUSE, 2 BOTONES Y RUEDA DE NAVEGACIÓN, ÓPTICO INALAMBRICO. COMPATIBLES CON CLON-COMPAQ-COMPUMAX-DELL-EPSON-HP-INTEL-JANUS-BIOFIZ -LENOVO-OFICCE-ACER-IBM-THINKCENTER PAVILON-PC SMART-SAMSUNG-SONY-QBEX</t>
  </si>
  <si>
    <t>18</t>
  </si>
  <si>
    <t>TECLADO INHALAMBRICO  COLOR NEGRO SISTEMA 106 TECLAS TIPO CONVENCIONAL  COMPATIBLES CON CLON-COMPAQ-COMPUMAX-DELL-EPSON-HP-INTEL-JANUS-BIOFIZ -LENOVO-OFICCE-ACER-IBM-THINKCENTER PAVILON-PC SMART-SAMSUNG-SONY-QBEX</t>
  </si>
  <si>
    <t>19</t>
  </si>
  <si>
    <t>TECLADO ESPAÑOL COLOR NEGRO SISTEMA 106 TECLAS TIPO CONVENCIONAL CONECTOR USB COMPATIBLES CON CLON-COMPAQ-COMPUMAX-DELL-EPSON-HP-INTEL-JANUS-BIOFIZ -LENOVO-OFICCE-ACER-IBM-THINKCENTER PAVILON-PC SMART-SAMSUNG-SONY-QBEX</t>
  </si>
  <si>
    <t>20</t>
  </si>
  <si>
    <t>JACK PARA RJ-45 COMPATIBLES CON CLON-COMPAQ-COMPUMAX-DELL-EPSON-HP-INTEL-JANUS-BIOFIZ -LENOVO-OFICCE-ACER-IBM-THINKCENTER PAVILON-PC SMART-SAMSUNG-SONY-QBEX</t>
  </si>
  <si>
    <t>21</t>
  </si>
  <si>
    <t>JACK  PARA RJ-56  COMPATIBLES CON CLON-COMPAQ-COMPUMAX-DELL-EPSON-HP-INTEL-JANUS-BIOFIZ -LENOVO-OFICCE-ACER-IBM-THINKCENTER PAVILON-PC SMART-SAMSUNG-SONY-QBEX</t>
  </si>
  <si>
    <t>22</t>
  </si>
  <si>
    <t>CONECTORES RJ45  CATEGORÍA 6A COMPATIBLES CON CLON-COMPAQ-COMPUMAX-DELL-EPSON-HP-INTEL-JANUS-BIOFIZ -LENOVO-OFICCE-ACER-IBM-THINKCENTER PAVILON-PC SMART-SAMSUNG-SONY-QBEX</t>
  </si>
  <si>
    <t>23</t>
  </si>
  <si>
    <t>CONECTORES RJ45 METÁLICOS CATEGORÍA 6A COMPATIBLES CON CLON-COMPAQ-COMPUMAX-DELL-EPSON-HP-INTEL-JANUS-BIOFIZ -LENOVO-OFICCE-ACER-IBM-THINKCENTER PAVILON-PC SMART-SAMSUNG-SONY-QBEX</t>
  </si>
  <si>
    <t>24</t>
  </si>
  <si>
    <t>CONEXIÓN DE PUERTO USB. COMPATIBLES CON CLON-COMPAQ-COMPUMAX-DELL-EPSON-HP-INTEL-JANUS-BIOFIZ -LENOVO-OFICCE-ACER-IBM-THINKCENTER PAVILON-PC SMART-SAMSUNG-SONY-QBEX</t>
  </si>
  <si>
    <t>25</t>
  </si>
  <si>
    <t>CONVERTIDOR DE ENERGÍA DE ATA - SATA. COMPATIBLES CON CLON-COMPAQ-COMPUMAX-DELL-EPSON-HP-INTEL-JANUS-BIOFIZ -LENOVO-OFICCE-ACER-IBM-THINKCENTER PAVILON-PC SMART-SAMSUNG-SONY-QBEX</t>
  </si>
  <si>
    <t>26</t>
  </si>
  <si>
    <t>CONVERTIDOR DISPLAYPORT A HDMI COMPATIBLES CON CLON-COMPAQ-COMPUMAX-DELL-EPSON-HP-INTEL-JANUS-BIOFIZ -LENOVO-OFICCE-ACER-IBM-THINKCENTER PAVILON-PC SMART-SAMSUNG-SONY-QBEX</t>
  </si>
  <si>
    <t>27</t>
  </si>
  <si>
    <t>CONVERTIDOR DVI A VGA. COMPATIBLES CON CLON-COMPAQ-COMPUMAX-DELL-EPSON-HP-INTEL-JANUS-BIOFIZ -LENOVO-OFICCE-ACER-IBM-THINKCENTER PAVILON-PC SMART-SAMSUNG-SONY-QBEX</t>
  </si>
  <si>
    <t>28</t>
  </si>
  <si>
    <t>CONVERTIDOR VGA A HDMI COMPATIBLES CON CLON-COMPAQ-COMPUMAX-DELL-EPSON-HP-INTEL-JANUS-BIOFIZ -LENOVO-OFICCE-ACER-IBM-THINKCENTER PAVILON-PC SMART-SAMSUNG-SONY-QBEX</t>
  </si>
  <si>
    <t>29</t>
  </si>
  <si>
    <t>Convertidor/cable  audio digital óptico a análogo COMPATIBLES CON CLON-COMPAQ-COMPUMAX-DELL-EPSON-HP-INTEL-JANUS-BIOFIZ -LENOVO-OFICCE-ACER-IBM-THINKCENTER PAVILON-PC SMART-SAMSUNG-SONY-QBEX</t>
  </si>
  <si>
    <t>30</t>
  </si>
  <si>
    <t>DISCIPADOR DE CALOR COMPLETO COMPATIBLES CON CLON-COMPAQ-COMPUMAX-DELL-EPSON-HP-INTEL-JANUS-BIOFIZ -LENOVO-OFICCE-ACER-IBM-THINKCENTER PAVILON-PC SMART-SAMSUNG-SONY-QBEX</t>
  </si>
  <si>
    <t>31</t>
  </si>
  <si>
    <t>DISCO DURO 2 TB SATA 3,5". COMPATIBLES CON CLON-COMPAQ-COMPUMAX-DELL-EPSON-HP-INTEL-JANUS-BIOFIZ -LENOVO-OFICCE-ACER-IBM-THINKCENTER PAVILON-PC SMART-SAMSUNG-SONY-QBEX</t>
  </si>
  <si>
    <t>32</t>
  </si>
  <si>
    <t>DISCO DURO 2.5 SLIM  1 TB HDD  COMPATIBLES CON CLON-COMPAQ-COMPUMAX-DELL-EPSON-HP-INTEL-JANUS-BIOFIZ -LENOVO-OFICCE-ACER-IBM-THINKCENTER PAVILON-PC SMART-SAMSUNG-SONY-QBEX</t>
  </si>
  <si>
    <t>33</t>
  </si>
  <si>
    <t>DISCO DURO de 3,5 DE 1TB, 7200 RPM, ALMACENAMIENTO HDD COMPATIBLES CON CLON-COMPAQ-COMPUMAX-DELL-EPSON-HP-INTEL-JANUS-BIOFIZ -LENOVO-OFICCE-ACER-IBM-THINKCENTER PAVILON-PC SMART-SAMSUNG-SONY-QBEX</t>
  </si>
  <si>
    <t>34</t>
  </si>
  <si>
    <t>DISCO DURO EXTERNO SATA USB 3.0 DE 2TB COMPATIBLES CON CLON-COMPAQ-COMPUMAX-DELL-EPSON-HP-INTEL-JANUS-BIOFIZ -LENOVO-OFICCE-ACER-IBM-THINKCENTER PAVILON-PC SMART-SAMSUNG-SONY-QBEX</t>
  </si>
  <si>
    <t>35</t>
  </si>
  <si>
    <t>Micrófono USB para ordenador con botón de silencio, condensador Plug Play, escritorio, PC, ordenador portátil, Mac, PS4 Mic LED indicador -360 diseño de cuello de cisneGrabación, dictado COMPATIBLES CON CLON-COMPAQ-COMPUMAX-DELL-EPSON-HP-INTEL-JANUS-BIOFIZ -LENOVO-OFICCE-ACER-IBM-THINKCENTER PAVILON-PC SMART-SAMSUNG-SONY-QBEX</t>
  </si>
  <si>
    <t>36</t>
  </si>
  <si>
    <t>DISCO DURO INTERNO PORTATIL DE 1TB  2,5" COMPATIBLES CON CLON-COMPAQ-COMPUMAX-DELL-EPSON-HP-INTEL-JANUS-BIOFIZ -LENOVO-OFICCE-ACER-IBM-THINKCENTER PAVILON-PC SMART-SAMSUNG-SONY-QBEX</t>
  </si>
  <si>
    <t>37</t>
  </si>
  <si>
    <t>DISCO DURO, CAPACIDAD 1TB, CONEXIÓN SATA. COMPATIBLES CON CLON-COMPAQ-COMPUMAX-DELL-EPSON-HP-INTEL-JANUS-BIOFIZ -LENOVO-OFICCE-ACER-IBM-THINKCENTER PAVILON-PC SMART-SAMSUNG-SONY-QBEX</t>
  </si>
  <si>
    <t>38</t>
  </si>
  <si>
    <t>Dock station USB 3.0 para discos duros SATA  de 2.5 y 3.5 COMPATIBLES CON CLON-COMPAQ-COMPUMAX-DELL-EPSON-HP-INTEL-JANUS-BIOFIZ -LENOVO-OFICCE-ACER-IBM-THINKCENTER PAVILON-PC SMART-SAMSUNG-SONY-QBEX</t>
  </si>
  <si>
    <t>39</t>
  </si>
  <si>
    <t>ESTABILIZADORES SUPRESOR DE PICOS DE VOLTAJE, SALIDA DE 4 TOMAS REGULADAS CON POLO A TIERRA, INDICADOR DE VOLTAJE DE SALIDA, FRECUENCIA 60 HZ, VOLTAJE DE SALIDA 115+-5% AGREGAR VATIOS. COMPATIBLES CON CLON-COMPAQ-COMPUMAX-DELL-EPSON-HP-INTEL-JANUS-BIOFIZ -LENOVO-OFICCE-ACER-IBM-THINKCENTER PAVILON-PC SMART-SAMSUNG-SONY-QBEX</t>
  </si>
  <si>
    <t>40</t>
  </si>
  <si>
    <t>FUENTE DE ENERGÍA DE 650 W PARA PC DE ESCRITORIO. COMPATIBLES CON CLON-COMPAQ-COMPUMAX-DELL-EPSON-HP-INTEL-JANUS-BIOFIZ -LENOVO-OFICCE-ACER-IBM-THINKCENTER PAVILON-PC SMART-SAMSUNG-SONY-QBEX</t>
  </si>
  <si>
    <t>41</t>
  </si>
  <si>
    <t>MEMORIA RAM DDR3 CAPACIDAD 4GB, 1600 MBPS PARA PORTÁTIL COMPATIBLES CON CLON-COMPAQ-COMPUMAX-DELL-EPSON-HP-INTEL-JANUS-BIOFIZ -LENOVO-OFICCE-ACER-IBM-THINKCENTER PAVILON-PC SMART-SAMSUNG-SONY-QBEX</t>
  </si>
  <si>
    <t>42</t>
  </si>
  <si>
    <t>MEMORIA RAM DDR3 CAPACIDAD 8GB, 1600 MBPS PARA PORTÁTIL COMPATIBLES CON CLON-COMPAQ-COMPUMAX-DELL-EPSON-HP-INTEL-JANUS-BIOFIZ -LENOVO-OFICCE-ACER-IBM-THINKCENTER PAVILON-PC SMART-SAMSUNG-SONY-QBEX</t>
  </si>
  <si>
    <t>43</t>
  </si>
  <si>
    <t>MEMORIA RAM DDR4  CAPACIDAD DDR4-SDRAM DE 8 GB RAM DDR4-2933 MHz PARA PORTÁTIL COMPATIBLES CON CLON-COMPAQ-COMPUMAX-DELL-EPSON-HP-INTEL-JANUS-BIOFIZ -LENOVO-OFICCE-ACER-IBM-THINKCENTER PAVILON-PC SMART-SAMSUNG-SONY-QBEX</t>
  </si>
  <si>
    <t>44</t>
  </si>
  <si>
    <t>MEMORIA RAM DE COMPUTADOR DE ESCRITORIO CON TORRE DDR3 DE 8 GB, 1600 MHz COMPATIBLES CON CLON-COMPAQ-COMPUMAX-DELL-EPSON-HP-INTEL-JANUS-BIOFIZ -LENOVO-OFICCE-ACER-IBM-THINKCENTER PAVILON-PC SMART-SAMSUNG-SONY-QBEX</t>
  </si>
  <si>
    <t>45</t>
  </si>
  <si>
    <t>MEMORIA RAM DE COMPUTADOR DE ESCRITORIO TODO EN UNO  DDR3-SDRAM DE 8 GB RAM DDR3-1600 MHz COMPATIBLES CON CLON-COMPAQ-COMPUMAX-DELL-EPSON-HP-INTEL-JANUS-BIOFIZ -LENOVO-OFICCE-ACER-IBM-THINKCENTER PAVILON-PC SMART-SAMSUNG-SONY-QBEX</t>
  </si>
  <si>
    <t>46</t>
  </si>
  <si>
    <t>MEMORIA RAM DE COMPUTADOR DE ESCRITORIO TODO EN UNO DDR4-SDRAM DE 8 GB de RAM DDR4-2933 MHz COMPATIBLES CON CLON-COMPAQ-COMPUMAX-DELL-EPSON-HP-INTEL-JANUS-BIOFIZ -LENOVO-OFICCE-ACER-IBM-THINKCENTER PAVILON-PC SMART-SAMSUNG-SONY-QBEX</t>
  </si>
  <si>
    <t>47</t>
  </si>
  <si>
    <t>MONITOR DE LED 19" JUSTABLE, VGA./HDMI COMPATIBLES CON CLON-COMPAQ-COMPUMAX-DELL-EPSON-HP-INTEL-JANUS-BIOFIZ -LENOVO-OFICCE-ACER-IBM-THINKCENTER PAVILON-PC SMART-SAMSUNG-SONY-QBEX</t>
  </si>
  <si>
    <t>48</t>
  </si>
  <si>
    <t>MONITOR LED 19.5" HDMI JUSTABLE, VGA./HDMI COMPATIBLES CON CLON-COMPAQ-COMPUMAX-DELL-EPSON-HP-INTEL-JANUS-BIOFIZ -LENOVO-OFICCE-ACER-IBM-THINKCENTER PAVILON-PC SMART-SAMSUNG-SONY-QBEX</t>
  </si>
  <si>
    <t>49</t>
  </si>
  <si>
    <t>MONITOR LED 23", ALTURA AJUSTABLE, VGA./HDMI COMPATIBLES CON CLON-COMPAQ-COMPUMAX-DELL-EPSON-HP-INTEL-JANUS-BIOFIZ -LENOVO-OFICCE-ACER-IBM-THINKCENTER PAVILON-PC SMART-SAMSUNG-SONY-QBEX</t>
  </si>
  <si>
    <t>50</t>
  </si>
  <si>
    <t>PAD MOUSE ERGONOMICO CON APOYO EN GEL COMPATIBLES CON CLON-COMPAQ-COMPUMAX-DELL-EPSON-HP-INTEL-JANUS-BIOFIZ -LENOVO-OFICCE-ACER-IBM-THINKCENTER PAVILON-PC SMART-SAMSUNG-SONY-QBEX</t>
  </si>
  <si>
    <t>51</t>
  </si>
  <si>
    <t>PANTALLA PARA PORTATIL LCD-LED 14" DE 30 O 40 PINES COMPATIBLES CON CLON-COMPAQ-COMPUMAX-DELL-EPSON-HP-INTEL-JANUS-BIOFIZ -LENOVO-OFICCE-ACER-IBM-THINKCENTER PAVILON-PC SMART-SAMSUNG-SONY-QBEX</t>
  </si>
  <si>
    <t>52</t>
  </si>
  <si>
    <t>PANTALLA PARA PORTATIL LCD-LED 15" DE 30 O 40 PINES COMPATIBLES CON CLON-COMPAQ-COMPUMAX-DELL-EPSON-HP-INTEL-JANUS-BIOFIZ -LENOVO-OFICCE-ACER-IBM-THINKCENTER PAVILON-PC SMART-SAMSUNG-SONY-QBEX</t>
  </si>
  <si>
    <t>53</t>
  </si>
  <si>
    <t>PATCH CORD CERTIFICADOS CAT 6A DE 5 METROS COLOR AZUL COMPATIBLES CON CLON-COMPAQ-COMPUMAX-DELL-EPSON-HP-INTEL-JANUS-BIOFIZ -LENOVO-OFICCE-ACER-IBM-THINKCENTER PAVILON-PC SMART-SAMSUNG-SONY-QBEX</t>
  </si>
  <si>
    <t>54</t>
  </si>
  <si>
    <t>PILA PARA BOARD CR-2032. COMPATIBLES CON CLON-COMPAQ-COMPUMAX-DELL-EPSON-HP-INTEL-JANUS-BIOFIZ -LENOVO-OFICCE-ACER-IBM-THINKCENTER PAVILON-PC SMART-SAMSUNG-SONY-QBEX</t>
  </si>
  <si>
    <t>55</t>
  </si>
  <si>
    <t>HUB 8 PUERTOS USB MINIMO 2.0 COMPATIBLES CON CLON-COMPAQ-COMPUMAX-DELL-EPSON-HP-INTEL-JANUS-BIOFIZ -LENOVO-OFICCE-ACER-IBM-THINKCENTER PAVILON-PC SMART-SAMSUNG-SONY-QBEX</t>
  </si>
  <si>
    <t>56</t>
  </si>
  <si>
    <t>HUB de 8 puertos RJ-45 COMPATIBLES CON CLON-COMPAQ-COMPUMAX-DELL-EPSON-HP-INTEL-JANUS-BIOFIZ -LENOVO-OFICCE-ACER-IBM-THINKCENTER PAVILON-PC SMART-SAMSUNG-SONY-QBEX</t>
  </si>
  <si>
    <t>57</t>
  </si>
  <si>
    <t>SWITCH DE CONEXIÓN 16 PUERTOS 10/100/1000 Mbps COMPATIBLES CON CLON-COMPAQ-COMPUMAX-DELL-EPSON-HP-INTEL-JANUS-BIOFIZ -LENOVO-OFICCE-ACER-IBM-THINKCENTER PAVILON-PC SMART-SAMSUNG-SONY-QBEX</t>
  </si>
  <si>
    <t>58</t>
  </si>
  <si>
    <t>Tester analizador/probador de fuente de poder COMPATIBLES CON CLON-COMPAQ-COMPUMAX-DELL-EPSON-HP-INTEL-JANUS-BIOFIZ -LENOVO-OFICCE-ACER-IBM-THINKCENTER PAVILON-PC SMART-SAMSUNG-SONY-QBEX</t>
  </si>
  <si>
    <t>59</t>
  </si>
  <si>
    <t>Transceiver base1000 COMPATIBLES CON CLON-COMPAQ-COMPUMAX-DELL-EPSON-HP-INTEL-JANUS-BIOFIZ -LENOVO-OFICCE-ACER-IBM-THINKCENTER PAVILON-PC SMART-SAMSUNG-SONY-QBEX</t>
  </si>
  <si>
    <t>60</t>
  </si>
  <si>
    <t>UND EXTERNA CD/DVD-RW  MINIMO USB 2.0  COMPATIBLES CON CLON-COMPAQ-COMPUMAX-DELL-EPSON-HP-INTEL-JANUS-BIOFIZ -LENOVO-OFICCE-ACER-IBM-THINKCENTER PAVILON-PC SMART-SAMSUNG-SONY-QBEX</t>
  </si>
  <si>
    <t>61</t>
  </si>
  <si>
    <t>UND INTERNA  CD/DVD-RW  COMPATIBLES CON CLON-COMPAQ-COMPUMAX-DELL-EPSON-HP-INTEL-JANUS-BIOFIZ -LENOVO-OFICCE-ACER-IBM-THINKCENTER PAVILON-PC SMART-SAMSUNG-SONY-QBEX</t>
  </si>
  <si>
    <t>62</t>
  </si>
  <si>
    <t>UNDión RJ45 COMPATIBLES CON CLON-COMPAQ-COMPUMAX-DELL-EPSON-HP-INTEL-JANUS-BIOFIZ -LENOVO-OFICCE-ACER-IBM-THINKCENTER PAVILON-PC SMART-SAMSUNG-SONY-QBEX</t>
  </si>
  <si>
    <t>63</t>
  </si>
  <si>
    <t>Kit De Destornilladores Presicion 45 Piezas Torx Hexagonal- 1 tweezer de 105 mm
- 1 mango de 115 mm
- Barra de extensión de 1 x 125 mm.
- 7 x toma de CRV: M2.5, M3.0, M3.5, M4.0, M4.5, M5.0, M5.5
35 x Destornillador:
- 10 x destornillador Torx: T3, T4, T5, T6, T7, T8, T9, T10, T15, T20
- 7 x destornillador hexagonal: H0.9, H1.3, H1.5, H2.0, H2.5, H3.0, H4.0
- 5 x destornillador cruzado: 1.0, 1.5, 2.0, 2.5, 3.5
- 7 x Destornillador recto: 1.0, 1.5, 2.0, 2.5, 3.0, 3.5, 4.0
- 1 x Destornillador triangular: 2.0
- 1 x Destornillador estrella: 0.8
- Destornillador 2 x Y: Y2.0, Y2.5
- 1 destornillador de círculo x: 0.8
-1 destornillador u: 2.6</t>
  </si>
  <si>
    <t>64</t>
  </si>
  <si>
    <t>Sopladora Eléctrica De 400 Watts 
Voltaje de operación 120VaC 60 Hz
Potencia máxima de funcionamiento: 400 Watts
Revoluciones 13.000 RPM
Corriente de aire: 2.3 CBM/min</t>
  </si>
  <si>
    <t>65</t>
  </si>
  <si>
    <t>Pasta Térmica con Kit Aplicación
Conductividad Térmica: 8.5 W/(mK)
Viscosidad: 870 poise
Densidad: 2.50 g/cm³
Rendimiento: Cubre de 15 a 25 Procesadores pequeños, o de 6 a 10 Procesadores grandes.</t>
  </si>
  <si>
    <t>66</t>
  </si>
  <si>
    <t>Parlantes excelente calidad y fidelidad de sonido (HIFI), 10W, conexión USB + 3.5mm compatible con: PC, laptop, tablet entre otros, cuentan con control de volumen y cable largo de gran calidad (150cm).</t>
  </si>
  <si>
    <t>67</t>
  </si>
  <si>
    <t>Disco Duro Solido para portatil y pc de escritorio todo en uno 1tb 1000gb B POR 500Interfaz: SATA 6.0Gb/sFactor de forma: 2.5 inch internal SSDEspecificaciones: 1000GB 2.5 inch internal SSD SATA 6.0Gb/s  540 MB/s Read, 500 MB/s WriteCapacidad: 1000GBTipo de dispositivo: SSD InternoAltura de la unidad: 7mmFactor de forma SSD: 2.5 inch (7mm)Contenido del paquete: Crucial B POR 500 3D NAND SATA 2.5 inch SSD, Acronis True Image for Crucial  COMPATIBLES CON CLON COMPAQ COMPUMAX DELL EPSON HP INTEL JANUS BIOFIZ  LENOVO OFICCE ACER IBM THINKCENTER PAVILON PC SMART SAMSUNG SONY QBEX</t>
  </si>
  <si>
    <t>68</t>
  </si>
  <si>
    <t>CAMARA DIGITAL: Resolución máxima de video: 1920px x 1080px. Imagen con resolución de 3Mpx.Interfaz: USB-A 2.0. Funciona con Windows XP, macOS 10.6, Chrome OS, Xbox One, Android 5.0.Adecuada para notebook, pc de escritorio.Compatible con Skype, MEET, ZOOMCuenta con varias funciones.Incluye clip con montaje en trípode y manual de usuario.Es apta para videoconferencias.Ideal para tus comunicaciones virtuales cotidianas. COMPATIBLES CON CLON-COMPAQ-COMPUMAX-DELL-EPSON-HP-INTEL-JANUS-BIOFIZ -LENOVO-OFICCE-ACER-IBM-THINKCENTER PAVILON-PC SMART-SAMSUNG-SONY-QBEX</t>
  </si>
  <si>
    <t>69</t>
  </si>
  <si>
    <t xml:space="preserve">Módulo SFP Mini-GBIC Fibra Multimodo LC  Módulo de Multi modo Mini-GBIC.  Aplicado a TL SG3109/3216/3224, TL SL3428/3452, TL SG2109WEB/2216WEB/2224WEB, TL SL2210WEB/2218WEB/2428WEB/2452WEB, TL SL1351. COMPATIBLES CON CLON COMPAQ COMPUMAX DELL EPSON HP  INTEL JANUS BIOFIZ  LENOVO OFICCE ACER IBM THINKCENTER PAVILON-PC SMART SAMSUNG SONY QBEX </t>
  </si>
  <si>
    <t>70</t>
  </si>
  <si>
    <t>Switch Adapter de 6 puertos 
LED de alimentación PoE y enlace/actividad para facilitar su uso.
4 puertos POE y 2 Uplink, cumplen con los estándares 802.3af 802.3at.
4+2 puertos de negociación á de 10/100 Mbps compatibles -MDI/MDIX.
Configuración de conectividad plug-and-play con interfaz de usuario basada en web.
Se utiliza á, cámara de seguridad, teléfono, puente á, servidor de ón COMPATIBLES CON CLON-COMPAQ-COMPUMAX-DELL-EPSON-HP-INTEL-JANUS-BIOFIZ -LENOVO-OFICCE-ACER-IBM-THINKCENTER PAVILON-PC SMART-SAMSUNG-SONY-QBEX</t>
  </si>
  <si>
    <t>71</t>
  </si>
  <si>
    <t>parlante con micrófono para  conferencia ,interfaz USB con configuración automática
con Micrófono omnidireccional integrado capta efectivamente el audio desde cualquier ángulo
-Optimizado para llamadas en conferencia de hasta 4 participantes
botón táctil para silenciamiento del micrófono, además del control de volumen y de llamadas telefónicas
-Compatible con Skype for Business y con las plataformas UC más reconocidas
- Parlante portátil USB con micrófono integrado para conferencias
-Micrófono
-Frecuencia: 100Hz ~ 10kHz
-Impedancia: 2k a 3VCC
-Indicador de silenciamiento del micrófono: LED de color rojo
-Sensibilidad: -32dB
-Tipo: Omnidireccional
-Receptor de audio
-Impedancia: 4
Margen de frecuencias del parlante: 20Hz~20kHz
-Aspectos generales
-Longitud del cable: 80-90cm
-Compatibilidad: Todas las versiones de Windows 7, 8, 10 y Mac OSX Intel Base
-Resolución de datos: 16 bits
-Material del cable: TPE
-Alimentación: Cable USB, 5VCC 100mA
-Índice de muestreo: 44.1kHz
-Terminación del enchufe: Conector USB tipo A macho
-Compatibilidad USB: Interfaz de Audio Compatible Clase USB 2.0 &amp; Máximo control de Datos y de Velocidad
Garantía COMPATIBLES CON CLON-COMPAQ-COMPUMAX-DELL-EPSON-HP-INTEL-JANUS-BIOFIZ -LENOVO-OFICCE-ACER-IBM-THINKCENTER PAVILON-PC SMART-SAMSUNG-SONY-QBEX</t>
  </si>
  <si>
    <t>72</t>
  </si>
  <si>
    <t>SWITCH DE CONEXIÓN 48 PUERTOS PoE 10/100/1000 Mbps, CON 4 PUERTOS  SFP/SFP+ COMPATIBLES CON CLON-COMPAQ-COMPUMAX-DELL-EPSON-HP-INTEL-JANUS-BIOFIZ -LENOVO-OFICCE-ACER-IBM-THINKCENTER PAVILON-PC SMART-SAMSUNG-SONY-QBEX</t>
  </si>
  <si>
    <t>73</t>
  </si>
  <si>
    <t>TRANSCEIVER BASE 1000 COMPATIBLES CON CLON-COMPAQ-COMPUMAX-DELL-EPSON-HP-INTEL-JANUS-BIOFIZ -LENOVO-OFICCE-ACER-IBM-THINKCENTER PAVILON-PC SMART-SAMSUNG-SONY-QBEX</t>
  </si>
  <si>
    <t>74</t>
  </si>
  <si>
    <t>Disco Duro Solido para PC de escritorio todo en uno 1tb 1000gb Bx500Interfaz: SATA 6.0Gb/s COMPATIBLES CON CLON-COMPAQ-COMPUMAX-DELL-EPSON-HP-INTEL-JANUS-BIOFIZ -LENOVO-OFICCE-ACER-IBM-THINKCENTER PAVILON-PC SMART-SAMSUNG-SONY-QBEX</t>
  </si>
  <si>
    <t>75</t>
  </si>
  <si>
    <t>MEMORIA RAM DE COMPUTADOR DE ESCRITORIO  DDR3 DE 8 GB COMPATIBLES CON CLON-COMPAQ-COMPUMAX-DELL-EPSON-HP-INTEL-JANUS-BIOFIZ -LENOVO-OFICCE-ACER-IBM-THINKCENTER PAVILON-PC SMART-SAMSUNG-SONY-QBEX</t>
  </si>
  <si>
    <t>76</t>
  </si>
  <si>
    <t>Disco Duro Ssd Interno 512gb Alto Rendimiento COMPATIBLES CON CLON-COMPAQ-COMPUMAX-DELL-EPSON-HP-INTEL-JANUS-BIOFIZ -LENOVO-OFICCE-ACER-IBM-THINKCENTER PAVILON-PC SMART-SAMSUNG-SONY-QBEX</t>
  </si>
  <si>
    <t>77</t>
  </si>
  <si>
    <t>Combo de teclado y ratón con cable, diseño ergonómico, teclado con Cable de 113 teclas, ratón con Cable de 1000dpi para ordenador portátil  COMPATIBLES CON CLON-COMPAQ-COMPUMAX-DELL-EPSON-HP-INTEL-JANUS-BIOFIZ -LENOVO-OFICCE-ACER-IBM-THINKCENTER PAVILON-PC SMART-SAMSUNG-SONY-QBEX</t>
  </si>
  <si>
    <t>78</t>
  </si>
  <si>
    <t>Adaptador Wifi Usb Nano 150Mbps Tp-Link Tl-wn725n COMPATIBLES CON CLON-COMPAQ-COMPUMAX-DELL-EPSON-HP-INTEL-JANUS-BIOFIZ -LENOVO-OFICCE-ACER-IBM-THINKCENTER PAVILON-PC SMART-SAMSUNG-SONY-QBEX</t>
  </si>
  <si>
    <t>79</t>
  </si>
  <si>
    <t>Disco Duro Solido para portatil y pc de escritorio todo en uno  500gb Bx500Interfaz: SATA 6.0Gb/s COMPATIBLES CON CLON-COMPAQ-COMPUMAX-DELL-EPSON-HP-INTEL-JANUS-BIOFIZ -LENOVO-OFICCE-ACER-IBM-THINKCENTER PAVILON-PC SMART-SAMSUNG-SONY-QBEX</t>
  </si>
  <si>
    <t>80</t>
  </si>
  <si>
    <t>BATERIA Ref. COMPAQ PRESARIO CQ43 PORTATIL COMPATIBLES CON CLON-COMPAQ-COMPUMAX-DELL-EPSON-HP-INTEL-JANUS-BIOFIZ -LENOVO-OFICCE-ACER-IBM-THINKCENTER PAVILON-PC SMART-SAMSUNG-SONY-QBEX</t>
  </si>
  <si>
    <t>81</t>
  </si>
  <si>
    <t>CABLE HDMI BLINDADO DE 10 MTS DOBLE FILTRO MALLADO PUNTA DORADA CERTIFICADO COMPATIBLES CON CLON-COMPAQ-COMPUMAX-DELL-EPSON-HP-INTEL-JANUS-BIOFIZ -LENOVO-OFICCE-ACER-IBM-THINKCENTER PAVILON-PC SMART-SAMSUNG-SONY-QBEX</t>
  </si>
  <si>
    <t>82</t>
  </si>
  <si>
    <t>FUENTE CARGADORA UPS PARA COMPUTADORES  COMPATIBLES CON CLON-COMPAQ-COMPUMAX-DELL-EPSON-HP-INTEL-JANUS-BIOFIZ -LENOVO-OFICCE-ACER-IBM-THINKCENTER PAVILON-PC SMART-SAMSUNG-SONY-QBEX</t>
  </si>
  <si>
    <t>83</t>
  </si>
  <si>
    <t>SWITCH DE CONEXIÓN 16 PUERTOS 10/100/1000 Mbps  COMPATIBLES CON CLON-COMPAQ-COMPUMAX-DELL-EPSON-HP-INTEL-JANUS-BIOFIZ -LENOVO-OFICCE-ACER-IBM-THINKCENTER PAVILON-PC SMART-SAMSUNG-SONY-QBEX</t>
  </si>
  <si>
    <t>84</t>
  </si>
  <si>
    <t>CONVERTIDOR DVI A HDMI COMPATIBLES CON CLON-COMPAQ-COMPUMAX-DELL-EPSON-HP-INTEL-JANUS-BIOFIZ -LENOVO-OFICCE-ACER-IBM-THINKCENTER PAVILON-PC SMART-SAMSUNG-SONY-QBEX</t>
  </si>
  <si>
    <t>85</t>
  </si>
  <si>
    <t>DISCO DURO, CAPACIDAD 1TB, CONEXIÓN SATA SSD. COMPATIBLES CON CLON-COMPAQ-COMPUMAX-DELL-EPSON-HP-INTEL-JANUS-BIOFIZ -LENOVO-OFICCE-ACER-IBM-THINKCENTER PAVILON-PC SMART-SAMSUNG-SONY-QBEX</t>
  </si>
  <si>
    <t>86</t>
  </si>
  <si>
    <t>Adaptador de red USB a RJ45 COMPATIBLES CON CLON-COMPAQ-COMPUMAX-DELL-EPSON-HP-INTEL-JANUS-BIOFIZ -LENOVO-OFICCE-ACER-IBM-THINKCENTER PAVILON-PC SMART-SAMSUNG-SONY-QBEX</t>
  </si>
  <si>
    <t>87</t>
  </si>
  <si>
    <t>FUENTE DE PODER REF. LENOVO THINKCENTRE M73z</t>
  </si>
  <si>
    <t>88</t>
  </si>
  <si>
    <t>KIT DE FIJACIÓN  IMPRESORA DE ETIQUETAS ZEBRA TERMICA GT800  (SI APLICA)</t>
  </si>
  <si>
    <t>89</t>
  </si>
  <si>
    <t>KIT RODILLOS DE ALIMENTACION PAPEL  IMPRESORA DE ETIQUETAS ZEBRA TERMICA GT800  (SI APLICA)</t>
  </si>
  <si>
    <t>90</t>
  </si>
  <si>
    <t>Piñoneria para unidad de revelado IMPRESORA DE ETIQUETAS ZEBRA TERMICA GT800  (SI APLICA)</t>
  </si>
  <si>
    <t>91</t>
  </si>
  <si>
    <t>KIT RODILLOS DE ALIMENTACION PAPEL  IMPRESORA EPSON L3110 MULTIFUNCIONAL  (SI APLICA)</t>
  </si>
  <si>
    <t>92</t>
  </si>
  <si>
    <t>UND de scanner IMPRESORA EPSON L3110 MULTIFUNCIONAL  (SI APLICA)</t>
  </si>
  <si>
    <t>93</t>
  </si>
  <si>
    <t>pickup roller arrastre de papel  IMPRESORA EPSON L3110 MULTIFUNCIONAL  (SI APLICA)</t>
  </si>
  <si>
    <t>94</t>
  </si>
  <si>
    <t>Cabezal de impresora  IMPRESORA EPSON L3110 MULTIFUNCIONAL  (SI APLICA)</t>
  </si>
  <si>
    <t>95</t>
  </si>
  <si>
    <t>Sensor para alimentación de papel IMPRESORA EPSON L3110 MULTIFUNCIONAL  (SI APLICA)</t>
  </si>
  <si>
    <t>96</t>
  </si>
  <si>
    <t>Rodillos de bandeja de alimentación papel IMPRESORA EPSON L3110 MULTIFUNCIONAL  (SI APLICA)</t>
  </si>
  <si>
    <t>97</t>
  </si>
  <si>
    <t>Cristal del scanner IMPRESORA EPSON L3110 MULTIFUNCIONAL  (SI APLICA)</t>
  </si>
  <si>
    <t>98</t>
  </si>
  <si>
    <t>Piñoneria de arrastre de papel IMPRESORA EPSON L3110 MULTIFUNCIONAL  (SI APLICA)</t>
  </si>
  <si>
    <t>99</t>
  </si>
  <si>
    <t>Chip de cartuchos Epson según ref. (SI APLICA) IMPRESORA EPSON L3110 MULTIFUNCIONAL  (SI APLICA)</t>
  </si>
  <si>
    <t>100</t>
  </si>
  <si>
    <t>juego de almohadillas para impresora EPSON (SI APLICA)  IMPRESORA EPSON L3110 MULTIFUNCIONAL  (SI APLICA)</t>
  </si>
  <si>
    <t>101</t>
  </si>
  <si>
    <t>Kit cartucho para cabezal impresora EPSON *4 (SI APLICA) IMPRESORA EPSON L3110 MULTIFUNCIONAL  (SI APLICA)</t>
  </si>
  <si>
    <t>102</t>
  </si>
  <si>
    <t>KIT RODILLOS DE ALIMENTACION PAPEL IMPRESORA EPSON L380 MULTIFUNCIONAL  (SI APLICA)</t>
  </si>
  <si>
    <t>103</t>
  </si>
  <si>
    <t>UND de scanner IMPRESORA EPSON L380 MULTIFUNCIONAL  (SI APLICA)</t>
  </si>
  <si>
    <t>104</t>
  </si>
  <si>
    <t>pickup roller arrastre de papel  IMPRESORA EPSON L380 MULTIFUNCIONAL  (SI APLICA)</t>
  </si>
  <si>
    <t>105</t>
  </si>
  <si>
    <t>Cabezal de impresora  IMPRESORA EPSON L380 MULTIFUNCIONAL  (SI APLICA)</t>
  </si>
  <si>
    <t>106</t>
  </si>
  <si>
    <t>Sensor para alimentación de papel IMPRESORA EPSON L380 MULTIFUNCIONAL  (SI APLICA)</t>
  </si>
  <si>
    <t>107</t>
  </si>
  <si>
    <t>Rodillos de bandeja de alimentación papel IMPRESORA EPSON L380 MULTIFUNCIONAL  (SI APLICA)</t>
  </si>
  <si>
    <t>108</t>
  </si>
  <si>
    <t>Cristal del scanner IMPRESORA EPSON L380 MULTIFUNCIONAL  (SI APLICA)</t>
  </si>
  <si>
    <t>109</t>
  </si>
  <si>
    <t>Piñoneria de arrastre de papel IMPRESORA EPSON L380 MULTIFUNCIONAL  (SI APLICA)</t>
  </si>
  <si>
    <t>110</t>
  </si>
  <si>
    <t>Chip de cartuchos Epson según ref. (SI APLICA) IMPRESORA EPSON L380 MULTIFUNCIONAL  (SI APLICA)</t>
  </si>
  <si>
    <t>111</t>
  </si>
  <si>
    <t>juego de almohadillas para impresora EPSON (SI APLICA)  IMPRESORA EPSON L380 MULTIFUNCIONAL  (SI APLICA)</t>
  </si>
  <si>
    <t>112</t>
  </si>
  <si>
    <t>Kit cartucho para cabezal impresora EPSON *4 (SI APLICA) IMPRESORA EPSON L380 MULTIFUNCIONAL  (SI APLICA)</t>
  </si>
  <si>
    <t>113</t>
  </si>
  <si>
    <t>114</t>
  </si>
  <si>
    <t>KIT RODILLOS DE ALIMENTACION PAPEL  IMPRESORA EPSON L555 MULTIFUNCIONAL  (SI APLICA)</t>
  </si>
  <si>
    <t>115</t>
  </si>
  <si>
    <t>UND de scanner IMPRESORA EPSON L555 MULTIFUNCIONAL  (SI APLICA)</t>
  </si>
  <si>
    <t>116</t>
  </si>
  <si>
    <t>pickup roller arrastre de papel  IMPRESORA EPSON L555 MULTIFUNCIONAL  (SI APLICA)</t>
  </si>
  <si>
    <t>117</t>
  </si>
  <si>
    <t>Cabezal de impresora  IMPRESORA EPSON L555 MULTIFUNCIONAL  (SI APLICA)</t>
  </si>
  <si>
    <t>118</t>
  </si>
  <si>
    <t>Sensor para alimentación de papel IMPRESORA EPSON L555 MULTIFUNCIONAL  (SI APLICA)</t>
  </si>
  <si>
    <t>119</t>
  </si>
  <si>
    <t>Rodillos de bandeja de alimentación papel IMPRESORA EPSON L555 MULTIFUNCIONAL  (SI APLICA)</t>
  </si>
  <si>
    <t>120</t>
  </si>
  <si>
    <t>Cristal del scanner IMPRESORA EPSON L555 MULTIFUNCIONAL  (SI APLICA)</t>
  </si>
  <si>
    <t>121</t>
  </si>
  <si>
    <t>Piñoneria de arrastre de papel IMPRESORA EPSON L555 MULTIFUNCIONAL  (SI APLICA)</t>
  </si>
  <si>
    <t>122</t>
  </si>
  <si>
    <t>Chip de cartuchos Epson según ref. (SI APLICA) IMPRESORA EPSON L555 MULTIFUNCIONAL  (SI APLICA)</t>
  </si>
  <si>
    <t>123</t>
  </si>
  <si>
    <t>juego de almohadillas para impresora EPSON (SI APLICA)  IMPRESORA EPSON L555 MULTIFUNCIONAL  (SI APLICA)</t>
  </si>
  <si>
    <t>124</t>
  </si>
  <si>
    <t>Kit cartucho para cabezal impresora EPSON *4 (SI APLICA) IMPRESORA EPSON L555 MULTIFUNCIONAL  (SI APLICA)</t>
  </si>
  <si>
    <t>125</t>
  </si>
  <si>
    <t>KIT DE FIJACIÓN IMPRESORA CANON MF445DW</t>
  </si>
  <si>
    <t>126</t>
  </si>
  <si>
    <t>UND FUSORA IMPRESORA CANON MF445DW</t>
  </si>
  <si>
    <t>127</t>
  </si>
  <si>
    <t>DRUMP IMPRESORA CANON MF445DW</t>
  </si>
  <si>
    <t>128</t>
  </si>
  <si>
    <t>KIT RODILLOS DE ALIMENTACION PAPEL IMPRESORA CANON MF445DW</t>
  </si>
  <si>
    <t>129</t>
  </si>
  <si>
    <t>pickup roller arrastre de papel  IMPRESORA CANON MF445DW</t>
  </si>
  <si>
    <t>130</t>
  </si>
  <si>
    <t>kit de mantenimiento minimo 90 mil copias IMPRESORA CANON MF445DW</t>
  </si>
  <si>
    <t>131</t>
  </si>
  <si>
    <t>UND fotoconductora  IMPRESORA CANON MF445DW</t>
  </si>
  <si>
    <t>132</t>
  </si>
  <si>
    <t>Sensor para alimentación de papel IMPRESORA CANON MF445DW</t>
  </si>
  <si>
    <t>133</t>
  </si>
  <si>
    <t>Rodillos de bandeja de alimentación papel IMPRESORA CANON MF445DW</t>
  </si>
  <si>
    <t>134</t>
  </si>
  <si>
    <t>Piñoneria para UND de revelado IMPRESORA CANON MF445DW</t>
  </si>
  <si>
    <t>135</t>
  </si>
  <si>
    <t>Piñoneria de arrastre de papel IMPRESORA CANON MF445DW</t>
  </si>
  <si>
    <t>136</t>
  </si>
  <si>
    <t xml:space="preserve">KIT DE FIJACIÓN  IMPRESORA CANON MF 445 dw </t>
  </si>
  <si>
    <t>137</t>
  </si>
  <si>
    <t xml:space="preserve">UND FUSORA  IMPRESORA CANON MF 445 dw </t>
  </si>
  <si>
    <t>138</t>
  </si>
  <si>
    <t xml:space="preserve">DRUMP IMPRESORA CANON MF 445 dw </t>
  </si>
  <si>
    <t>139</t>
  </si>
  <si>
    <t xml:space="preserve">KIT RODILLOS DE ALIMENTACION PAPEL  IMPRESORA CANON MF 445 dw </t>
  </si>
  <si>
    <t>140</t>
  </si>
  <si>
    <t xml:space="preserve">pickup roller arrastre de papel  IMPRESORA CANON MF 445 dw </t>
  </si>
  <si>
    <t>141</t>
  </si>
  <si>
    <t xml:space="preserve">kit de mantenimiento minimo 90 mil copias IMPRESORA CANON MF 445 dw </t>
  </si>
  <si>
    <t>142</t>
  </si>
  <si>
    <t xml:space="preserve">UND fotoconductora  IMPRESORA CANON MF 445 dw </t>
  </si>
  <si>
    <t>143</t>
  </si>
  <si>
    <t xml:space="preserve">Sensor para alimentación de papel IMPRESORA CANON MF 445 dw </t>
  </si>
  <si>
    <t>144</t>
  </si>
  <si>
    <t xml:space="preserve">Rodillos de bandeja de alimentación papel IMPRESORA CANON MF 445 dw </t>
  </si>
  <si>
    <t>145</t>
  </si>
  <si>
    <t xml:space="preserve">Piñoneria para UND de revelado IMPRESORA CANON MF 445 dw </t>
  </si>
  <si>
    <t>146</t>
  </si>
  <si>
    <t xml:space="preserve">Piñoneria de arrastre de papel IMPRESORA CANON MF 445 dw </t>
  </si>
  <si>
    <t>147</t>
  </si>
  <si>
    <t xml:space="preserve">KIT DE FIJACIÓN  IMPRESORA RICOH  MP501 ETP 5.10  </t>
  </si>
  <si>
    <t>148</t>
  </si>
  <si>
    <t xml:space="preserve">UND FUSORA  IMPRESORA RICOH  MP501 ETP 5.10  </t>
  </si>
  <si>
    <t>149</t>
  </si>
  <si>
    <t xml:space="preserve">DRUMP IMPRESORA RICOH  MP501 ETP 5.10  </t>
  </si>
  <si>
    <t>150</t>
  </si>
  <si>
    <t xml:space="preserve">KIT RODILLOS DE ALIMENTACION PAPEL  IMPRESORA RICOH  MP501 ETP 5.10  </t>
  </si>
  <si>
    <t>151</t>
  </si>
  <si>
    <t xml:space="preserve">UND de scanner IMPRESORA RICOH  MP501 ETP 5.10  </t>
  </si>
  <si>
    <t>152</t>
  </si>
  <si>
    <t xml:space="preserve">pickup roller arrastre de papel  IMPRESORA RICOH  MP501 ETP 5.10  </t>
  </si>
  <si>
    <t>153</t>
  </si>
  <si>
    <t xml:space="preserve">kit de mantenimiento minimo 90 mil copias IMPRESORA RICOH  MP501 ETP 5.10  </t>
  </si>
  <si>
    <t>154</t>
  </si>
  <si>
    <t xml:space="preserve">UND fotoconductora  IMPRESORA RICOH  MP501 ETP 5.10  </t>
  </si>
  <si>
    <t>155</t>
  </si>
  <si>
    <t xml:space="preserve">Sensor para alimentación de papel IMPRESORA RICOH  MP501 ETP 5.10  </t>
  </si>
  <si>
    <t>156</t>
  </si>
  <si>
    <t xml:space="preserve">Rodillos de bandeja de alimentación papel IMPRESORA RICOH  MP501 ETP 5.10  </t>
  </si>
  <si>
    <t>157</t>
  </si>
  <si>
    <t xml:space="preserve">Cristal del scanner IMPRESORA RICOH  MP501 ETP 5.10  </t>
  </si>
  <si>
    <t>158</t>
  </si>
  <si>
    <t xml:space="preserve">Piñoneria para UND de revelado IMPRESORA RICOH  MP501 ETP 5.10  </t>
  </si>
  <si>
    <t>159</t>
  </si>
  <si>
    <t xml:space="preserve">Piñoneria de arrastre de papel IMPRESORA RICOH  MP501 ETP 5.10  </t>
  </si>
  <si>
    <t>160</t>
  </si>
  <si>
    <t>KIT RODILLOS DE ALIMENTACION PAPEL  SCANER  EPSON DS-510-</t>
  </si>
  <si>
    <t>161</t>
  </si>
  <si>
    <t>Rodillos de bandeja de alimentación papel SCANER  EPSON DS-510-</t>
  </si>
  <si>
    <t>162</t>
  </si>
  <si>
    <t xml:space="preserve">KIT DE FIJACIÓN  IMPRESORA HP LASERJET MANAGED MFP M630M </t>
  </si>
  <si>
    <t>163</t>
  </si>
  <si>
    <t xml:space="preserve">UND FUSORA  IMPRESORA HP LASERJET MANAGED MFP M630M </t>
  </si>
  <si>
    <t>164</t>
  </si>
  <si>
    <t xml:space="preserve">DRUMP IMPRESORA HP LASERJET MANAGED MFP M630M </t>
  </si>
  <si>
    <t>165</t>
  </si>
  <si>
    <t xml:space="preserve">KIT RODILLOS DE ALIMENTACION PAPEL IMPRESORA HP LASERJET MANAGED MFP M630M  </t>
  </si>
  <si>
    <t>166</t>
  </si>
  <si>
    <t xml:space="preserve">pickup roller arrastre de papel  IMPRESORA HP LASERJET MANAGED MFP M630M </t>
  </si>
  <si>
    <t>167</t>
  </si>
  <si>
    <t xml:space="preserve">kit de mantenimiento minimo 90 mil copias IMPRESORA HP LASERJET MANAGED MFP M630M </t>
  </si>
  <si>
    <t>168</t>
  </si>
  <si>
    <t xml:space="preserve">UND fotoconductora  IMPRESORA HP LASERJET MANAGED MFP M630M </t>
  </si>
  <si>
    <t>169</t>
  </si>
  <si>
    <t xml:space="preserve">Sensor para alimentación de papel IMPRESORA HP LASERJET MANAGED MFP M630M </t>
  </si>
  <si>
    <t>170</t>
  </si>
  <si>
    <t xml:space="preserve">Rodillos de bandeja de alimentación papel IMPRESORA HP LASERJET MANAGED MFP M630M </t>
  </si>
  <si>
    <t>171</t>
  </si>
  <si>
    <t xml:space="preserve">Piñoneria para UND de revelado IMPRESORA HP LASERJET MANAGED MFP M630M </t>
  </si>
  <si>
    <t>172</t>
  </si>
  <si>
    <t xml:space="preserve">Piñoneria de arrastre de papel IMPRESORA HP LASERJET MANAGED MFP M630M </t>
  </si>
  <si>
    <t>173</t>
  </si>
  <si>
    <t>Piñoneria de arrastre de papel IMPRESORA HP LASERJET PRO MFPM426FDW LASER</t>
  </si>
  <si>
    <t>174</t>
  </si>
  <si>
    <t xml:space="preserve">KIT RODILLOS DE ALIMENTACION PAPEL IMPRESORA MULTIFUNCIONAL EPSON L4260 </t>
  </si>
  <si>
    <t>175</t>
  </si>
  <si>
    <t>UND de scanner IMPRESORA MULTIFUNCIONAL EPSON L4260</t>
  </si>
  <si>
    <t>176</t>
  </si>
  <si>
    <t>pickup roller arrastre de papel  IMPRESORA MULTIFUNCIONAL EPSON L4260</t>
  </si>
  <si>
    <t>177</t>
  </si>
  <si>
    <t>Cabezal de impresora  IMPRESORA MULTIFUNCIONAL EPSON L4260</t>
  </si>
  <si>
    <t>178</t>
  </si>
  <si>
    <t>Sensor para alimentación de papel IMPRESORA MULTIFUNCIONAL EPSON L4260</t>
  </si>
  <si>
    <t>179</t>
  </si>
  <si>
    <t>Rodillos de bandeja de alimentación papel IMPRESORA MULTIFUNCIONAL EPSON L4260</t>
  </si>
  <si>
    <t>180</t>
  </si>
  <si>
    <t>Cristal del scanner IMPRESORA MULTIFUNCIONAL EPSON L4260</t>
  </si>
  <si>
    <t>181</t>
  </si>
  <si>
    <t>Piñoneria de arrastre de papel IMPRESORA MULTIFUNCIONAL EPSON L4260</t>
  </si>
  <si>
    <t>182</t>
  </si>
  <si>
    <t>Chip de cartuchos Epson según ref. (SI APLICA) IMPRESORA MULTIFUNCIONAL EPSON L4260</t>
  </si>
  <si>
    <t>183</t>
  </si>
  <si>
    <t>juego de almohadillas para impresora EPSON (SI APLICA)  IMPRESORA MULTIFUNCIONAL EPSON L4260</t>
  </si>
  <si>
    <t>184</t>
  </si>
  <si>
    <t>Kit cartucho para cabezal impresora EPSON *4 (SI APLICA) IMPRESORA MULTIFUNCIONAL EPSON L4260</t>
  </si>
  <si>
    <t>185</t>
  </si>
  <si>
    <t>KIT DE FIJACIÓN Impresora Multifuncional Pantum M7310DW</t>
  </si>
  <si>
    <t>186</t>
  </si>
  <si>
    <t>UND FUSORA  Impresora Multifuncional Pantum M7310DW</t>
  </si>
  <si>
    <t>187</t>
  </si>
  <si>
    <t>DRUMP Impresora Multifuncional Pantum M7310DW</t>
  </si>
  <si>
    <t>188</t>
  </si>
  <si>
    <t xml:space="preserve">KIT RODILLOS DE ALIMENTACION PAPEL Impresora Multifuncional Pantum M7310DW </t>
  </si>
  <si>
    <t>189</t>
  </si>
  <si>
    <t>pickup roller arrastre de papel  Impresora Multifuncional Pantum M7310DW</t>
  </si>
  <si>
    <t>190</t>
  </si>
  <si>
    <t>kit de mantenimiento minimo 90 mil copias Impresora Multifuncional Pantum M7310DW</t>
  </si>
  <si>
    <t>191</t>
  </si>
  <si>
    <t>UND fotoconductora Impresora Multifuncional Pantum M7310DW</t>
  </si>
  <si>
    <t>192</t>
  </si>
  <si>
    <t>Sensor para alimentación de papel Impresora Multifuncional Pantum M7310DW</t>
  </si>
  <si>
    <t>193</t>
  </si>
  <si>
    <t>Rodillos de bandeja de alimentación papel Impresora Multifuncional Pantum M7310DW</t>
  </si>
  <si>
    <t>194</t>
  </si>
  <si>
    <t>Piñoneria para UND de revelado Impresora Multifuncional Pantum M7310DW</t>
  </si>
  <si>
    <t>195</t>
  </si>
  <si>
    <t>Piñoneria de arrastre de papel Impresora Multifuncional Pantum M7310DW</t>
  </si>
  <si>
    <t>196</t>
  </si>
  <si>
    <t>KIT DE FIJACIÓN  IMPRESORA HP LASER MFP 137fnw</t>
  </si>
  <si>
    <t>197</t>
  </si>
  <si>
    <t>UND FUSORA  IMPRESORA HP LASER MFP 137fnw</t>
  </si>
  <si>
    <t>198</t>
  </si>
  <si>
    <t>DRUMP IMPRESORA HP LASER MFP 137fnw</t>
  </si>
  <si>
    <t>199</t>
  </si>
  <si>
    <t xml:space="preserve">KIT RODILLOS DE ALIMENTACION PAPEL IMPRESORA HP LASER MFP 137fnw </t>
  </si>
  <si>
    <t>200</t>
  </si>
  <si>
    <t>pickup roller arrastre de papel  IMPRESORA HP LASER MFP 137fnw</t>
  </si>
  <si>
    <t>201</t>
  </si>
  <si>
    <t>kit de mantenimiento minimo 90 mil copias IMPRESORA HP LASER MFP 137fnw</t>
  </si>
  <si>
    <t>202</t>
  </si>
  <si>
    <t>UND fotoconductora  IMPRESORA HP LASER MFP 137fnw</t>
  </si>
  <si>
    <t>203</t>
  </si>
  <si>
    <t>Sensor para alimentación de papel IMPRESORA HP LASER MFP 137fnw</t>
  </si>
  <si>
    <t>204</t>
  </si>
  <si>
    <t>Rodillos de bandeja de alimentación papel IMPRESORA HP LASER MFP 137fnw</t>
  </si>
  <si>
    <t>205</t>
  </si>
  <si>
    <t>Piñoneria para UND de revelado IMPRESORA HP LASER MFP 137fnw</t>
  </si>
  <si>
    <t>206</t>
  </si>
  <si>
    <t>Piñoneria de arrastre de papel IMPRESORA HP LASER MFP 137fnw</t>
  </si>
  <si>
    <t>207</t>
  </si>
  <si>
    <t>MANTENIMIENTO CORRECTIVO COMPUTADOR PORTATIL QUE CONSISTE EN DIAGNOSTICO POR ESCRITO. LIMPIEZA INTERNA DEL HARDWARE QUE INCLUYE: DESARME DE EQUIPO PARA ACCESO A PARTES INTERNAS, LIMPIEZA CON LIMPIADOR DE CONTACTOS, LIMPIADORES A BASE DE ALCOHOL Y SOPLADO EN CADA UNDO DE LOS COMPONENTES DE HARDWARE. LIMPIEZA EXTERNA DEL HARDWARE INCLUYE: LIMPIEZA DE TECLADO, CARCAZA, PUERTOS UTILIZANDO DESENGRASANTES A BASE DE ALCOHOL. MANTENIMIENTO DE VENTILADORES. VERIFICACIÓN DE ESTADO DE MEMORIA Y CAPACIDAD. VERIFICACIÓN DE HARDWARE QUE INCLUYE REPARACIÓN DE LOS PUERTOS USB Y PUERTO HDMI. INCLUYE CAMBIO DE REPUESTOS, CORRECCION DE ACUERDO AL DIAGNOSTICO ESCRITO Y PUESTA EN FUNCIONAMIENTO.</t>
  </si>
  <si>
    <t>208</t>
  </si>
  <si>
    <t>MANTENIMIENTO CORRECTIVO COMPUTADOR DE ESCRITORIO O PORTATIL QUE CONSISTE EN DIAGNOSTICO POR ESCRITO,  INCLUYE: FORMATEO, INSTALACIÓN DE SISTEMA OPERATIVO, SOFWARE, DRIVERS, APLICACIONES, ANTIVIRUS CON LA LICENCIA ACTUAL DEL SISTEMA OPERATIVO Y OFFICE Y CORRECCIÓN DE ACUERDO AL DIAGNÓSTICO ESCRITO. PUESTA EN FUNDCIONAMIENTO.</t>
  </si>
  <si>
    <t>209</t>
  </si>
  <si>
    <t>MANTENIMIENTO CORRECTIVO COMPUTADOR DE ESCRITORIO QUE CONSISTE EN DIAGNOSTICO POR ESCRITO, LIMPIEZA INTERNA DEL HARDWARE QUE INCLUYE: DESARME DE EQUIPO PARA ACCESO A PARTES INTERNAS, LIMPIEZA CON LIMPIADOR DE CONTACTOS, LIMPIADORES A BASE DE ALCOHOL Y SOPLADO EN CADA UNDO DE LOS COMPONENTES DE HARDWARE. LIMPIEZA EXTERNA DEL HARDWARE INCLUYE: LIMPIEZA DE TECLADO, CARCAZA, PUERTOS UTILIZANDO DESENGRASANTES A BASE DE ALCOHOL. MANTENIMIENTO DE VENTILADORES. VERIFICACIÓN DE ESTADO DE MEMORIA Y CAPACIDAD. VERIFICACIÓN DE HARDWARE QUE INCLUYE REPARACIÓN DE LOS PUERTOS USB Y PUERTO HDMI. INCLUYE CAMBIO DE REPUESTOS, CORRECCION DE ACUERDO AL DIAGNOSTICO ESCRITO Y PUESTA EN FUNDCIONAMIENTO.</t>
  </si>
  <si>
    <t>210</t>
  </si>
  <si>
    <t xml:space="preserve">SERVICIO E INSTALACION, EMSAMBLE, CAMBIO DE PARTES DEL EQUIPO DE COMPUTO, PARA DEJARLO EN FUNDCIONAMIENTO. NO INCUYE REPUESTOS. </t>
  </si>
  <si>
    <t>211</t>
  </si>
  <si>
    <t>MANTENIMIENTO PREVENTIVO COMPUTADORES PORTATILES CONSISTENTE EN: LIMPIEZA INTERNA CON EL USO DE TURBINA (SOPLADOR) LIMPIADOR DE CONTACTOS Y LUBRICANTES PENETRANTES, CAMBIO DE CREMA DISIPADORA, LIMPIEZA EXTERNA DE PERIFERICOS CON EL USO DE CREMA DESENGRASANTE Y LIMPIADORES A BASE DE ALCOHOL.  REMOCIÓN DE PARTÍCULAS DE POLVO Y SUCIEDADES ALOJADAS EN LAS DIFERENTES PARTES DEL PC, LIMPIEZA DE PERIFÉRICOS (PANTALLAS, TECLADOS, MOUSE, PARLANTES, ETC). LUBRICACIÓN DE VENTILADORES Y CHEQUEO DE DISCO DURO CHEK DISK. OPTIMIZACIÓN DE FUNDCIONAMIENTO DE SISTEMA OPERATIVO EN EL CUAL SE INCLUYE LA ELIMINACIÓN DE TEMPORALES Y VIRUS. DESFRAGMENTACIÓN DE DISCO DURO LIMPIEZA - REGISTRO ACTUALIZACIONES DEL SISTEMA DE LA PÁGINA DE MICROSOFT, VERIFICACIÓN DE SOFTWARE QUE PRESENTE MAL FUNDCIONAMIENTO. OPTIMIZACIÓN DEL SISTEMA OPERATIVO EN EL CUAL SE INCLUYE LA ELIMINACIÓN DE ARCHIVOS TEMPORALES Y DESINSTALACION DE SOFTWARE NO LICENCIADO.</t>
  </si>
  <si>
    <t>212</t>
  </si>
  <si>
    <t>MANTENIMIENTO PREVENTIVO COMPUTADORES DE ESCRITORIO CONSISTENTE EN: LIMPIEZA INTERNA CON EL USO DE TURBINA (SOPLADOR) LIMPIADOR DE CONTACTOS Y LUBRICANTES PENETRANTES, CAMBIO DE CREMA DISIPADORA, LIMPIEZA EXTERNA CON EL USO DE CREMA DESENGRASANTE Y LIMPIADORES A BASE DE ALCOHOL.  REMOCIÓN DE PARTÍCULAS DE POLVO Y SUCIEDADES ALOJADAS EN LAS DIFERENTES PARTES DEL PC, LIMPIEZA DE PERIFÉRICOS (PNTALLAS, TECLADOS, MOUSE, PARLANTES, ETC). LUBRICACIÓN DE VENTILADORES Y CHEQUEO DE DISCO DURO CHEK DISK. OPTIMIZACIÓN DE FUNDCIONAMIENTO DE SISTEMA OPERATIVO EN EL CUAL SE INCLUYE LA ELIMINACIÓN DE TEMPORALES Y VIRUS. DESFRAGMENTACIÓN DE DISCO DURO LIMPIEZA - REGISTRO ACTUALIZACIONES DEL SISTEMA DE LA PÁGINA DE MICROSOFT, VERIFICACIÓN DE SOFTWARE QUE PRESENTE MAL FUNDCIONAMIENTO. OPTIMIZACIÓN DEL SISTEMA OPERATIVO EN EL CUAL SE INCLUYE LA ELIMINACIÓN DE ARCHIVOS TEMPORALES Y DESINSTALACION DE SOFTWARE NO LICENCIADO.</t>
  </si>
  <si>
    <t>213</t>
  </si>
  <si>
    <t xml:space="preserve">MANTENIMIENTO CORRECTIVO COMPUTADORES DE ESCRITORIO CONSISTENTE EN: LIMPIEZA INTERNA CON EL USO DE TURBINA (SOPLADOR) LIMPIADOR DE CONTACTOS Y LUBRICANTES PENETRANTES, CAMBIO DE CREMA DISIPADORA, LIMPIEZA EXTERNA CON EL USO </t>
  </si>
  <si>
    <t>214</t>
  </si>
  <si>
    <t>MANTENIMIENTO PREVENTIVO DE IMPRESORAS (RISO-LEXMARK-EPSON-HP-ZEBRA-RICOH-CANON) CONSISTENTE EN LIMPIEZA GENERAL, LIMPIEZA DE CABEZALES, UNDES LASER/SCANNER, REPARACIÓN DE CIRCUITOS, TARJETAS DE RED, CÓDIGOS DE ERROR (TÉCNICOS), KIT DE ARRASTRE, SENSOR DEL PAPEL, KIT DE PIÑONES, ACTUALIZACION DE FIRMWARE.</t>
  </si>
  <si>
    <t>215</t>
  </si>
  <si>
    <t>MANTENIMIENTO CORRECTIVO DE IMPRESORAS (RISO-LEXMARK-EPSON-HP-ZEBRA-RICOH-CANON)  CONSISTE EN EL DIAGNOSTICO POR ESCRITO. CAMBIO DE REPUESTOS, LIMPIEZA INTERNA Y EXTERNA GENERAL Y PUESTA EN FUNDCIONAMIENTO. (SI APLICA)</t>
  </si>
  <si>
    <t>216</t>
  </si>
  <si>
    <t>MANTENIMIENTO  CORRECTIVO DE ESCANER QUE INCLUYE: DIAGNÓSTICO POR ESCRITO GENERAL DEL FUNDCIONAMIENTO ÓPTIMO DEL EQUIPO (SE DEBE IDENTIFICAR LAS PARTES O PARTE QUE DEBEN SER CAMBIADAS Y REEMPLAZARLAS PARA EL CORRECTO FUNDCIONAMIENTO DEL MISMO). - INCLUYE CAMBIO Y/O REPARACIÓN DE LA (S) PARTE (S) DAÑADA (S), ENTRE LA (S) QUE PUEDE (N) ESTAR: LÁMPARAS, TARJETAS, SEMICONDUCTORES, INTEGRADOS, CONDENSADORES, FUSIBLES, RESISTENCIAS, POTENCIÓMETROS, CONECTORES Y CABLES. - LIMPIEZA EXTERNA: TAPAS Y CARCASAS. - PRUEBAS FINALES DE CORRECTO FUNDCIONAMIENTO. (SI APLICA)</t>
  </si>
  <si>
    <t>217</t>
  </si>
  <si>
    <t>MANTENIMIENTO PREVENTIVO DE ESCANNER, CONSISTENTE EN LIMPIEZA, REPARACIÓN DE CIRCUITOS, TARJETAS DE RED, CÓDIGOS DE ERROR (TÉCNICOS), KIT DE ARRASTRE, SENSOR DEL PAPEL, KIT DE PIÑONES, ACTUALIZACION DE FIRMWARE, GUIAS DE IMAGEN, LAMPARAS DE ESCANER. PUESTA EN FUNDCIONAMIENTO.</t>
  </si>
  <si>
    <t>ALENO SAS Precio unitario</t>
  </si>
  <si>
    <t>COMERCIALIZADORA CELISLUNAC S.A.S Precio unitario</t>
  </si>
  <si>
    <t>ALACON METROLOGIA S.A.S Precio unitario</t>
  </si>
  <si>
    <t>ITEM</t>
  </si>
  <si>
    <t>DESCRIPCION</t>
  </si>
  <si>
    <t>CANT</t>
  </si>
  <si>
    <t>MENOR VALOR</t>
  </si>
  <si>
    <t>MEDIA ARMONICA</t>
  </si>
  <si>
    <t>PROMEDIO</t>
  </si>
  <si>
    <t>MEDIA GEOMETRICA</t>
  </si>
  <si>
    <t>DESVIACION ESTANDAR</t>
  </si>
  <si>
    <t>COEFICIENTE DE VARIACION</t>
  </si>
  <si>
    <t>PRECIO DE REFERENCIA UNITARIO</t>
  </si>
  <si>
    <t>METRICA UTILIZADA</t>
  </si>
  <si>
    <t>VG</t>
  </si>
  <si>
    <t>CUMPLE</t>
  </si>
  <si>
    <t>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</si>
</sst>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 numFmtId="166" formatCode="_-* #,##0_-;\-* #,##0_-;_-* &quot;-&quot;??_-;_-@_-"/>
    <numFmt numFmtId="167" formatCode="_-&quot;$&quot;\ * #,##0_-;\-&quot;$&quot;\ * #,##0_-;_-&quot;$&quot;\ * &quot;-&quot;??_-;_-@_-"/>
  </numFmts>
  <fonts count="7" x14ac:knownFonts="1">
    <font>
      <sz val="10"/>
      <color theme="1"/>
      <name val="Arial"/>
      <family val="2"/>
    </font>
    <font>
      <b/>
      <sz val="10"/>
      <color theme="1"/>
      <name val="Verdana"/>
      <family val="2"/>
    </font>
    <font>
      <b/>
      <sz val="10"/>
      <color theme="1"/>
      <name val="Arial"/>
      <family val="2"/>
    </font>
    <font>
      <sz val="10"/>
      <color theme="1"/>
      <name val="Verdana"/>
      <family val="2"/>
    </font>
    <font>
      <b/>
      <sz val="14"/>
      <color theme="1"/>
      <name val="Verdana"/>
      <family val="2"/>
    </font>
    <font>
      <sz val="10"/>
      <color theme="1"/>
      <name val="Arial"/>
      <family val="2"/>
    </font>
    <font>
      <sz val="10"/>
      <color theme="1"/>
      <name val="Arial Narrow"/>
      <family val="2"/>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theme="9" tint="0.79998168889431442"/>
        <bgColor indexed="64"/>
      </patternFill>
    </fill>
    <fill>
      <patternFill patternType="solid">
        <fgColor theme="7"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3">
    <xf numFmtId="0" fontId="0" fillId="0" borderId="0"/>
    <xf numFmtId="9"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4"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5" fillId="0" borderId="1" applyNumberFormat="0" applyFont="0" applyFill="0" applyAlignment="0" applyProtection="0"/>
    <xf numFmtId="0" fontId="5" fillId="6" borderId="0" applyNumberFormat="0" applyFont="0" applyBorder="0" applyAlignment="0" applyProtection="0"/>
    <xf numFmtId="0" fontId="5" fillId="7" borderId="0" applyNumberFormat="0" applyFont="0" applyBorder="0" applyProtection="0">
      <alignment horizontal="right"/>
    </xf>
    <xf numFmtId="0" fontId="2" fillId="7" borderId="0" applyNumberFormat="0" applyBorder="0" applyProtection="0">
      <alignment horizontal="right"/>
    </xf>
    <xf numFmtId="0" fontId="5" fillId="8" borderId="0" applyNumberFormat="0" applyFont="0" applyBorder="0" applyProtection="0">
      <alignment horizontal="right"/>
    </xf>
    <xf numFmtId="0" fontId="5" fillId="9" borderId="0" applyNumberFormat="0" applyFont="0" applyBorder="0" applyProtection="0">
      <alignment horizontal="right"/>
    </xf>
    <xf numFmtId="43" fontId="5" fillId="0" borderId="0" applyFont="0" applyFill="0" applyBorder="0" applyAlignment="0" applyProtection="0"/>
    <xf numFmtId="44" fontId="5" fillId="0" borderId="0" applyFont="0" applyFill="0" applyBorder="0" applyAlignment="0" applyProtection="0"/>
  </cellStyleXfs>
  <cellXfs count="22">
    <xf numFmtId="0" fontId="0" fillId="0" borderId="0" xfId="0"/>
    <xf numFmtId="0" fontId="1" fillId="0" borderId="1" xfId="7" applyFill="1" applyBorder="1">
      <alignment horizontal="center" vertical="center"/>
    </xf>
    <xf numFmtId="0" fontId="1" fillId="3" borderId="1" xfId="7" applyBorder="1" applyAlignment="1">
      <alignment horizontal="center" vertical="center" wrapText="1"/>
    </xf>
    <xf numFmtId="0" fontId="1" fillId="10" borderId="1" xfId="7" applyFill="1" applyBorder="1" applyAlignment="1">
      <alignment horizontal="center" vertical="center" wrapText="1"/>
    </xf>
    <xf numFmtId="0" fontId="1" fillId="11" borderId="1" xfId="7" applyFill="1" applyBorder="1" applyAlignment="1">
      <alignment horizontal="center" vertical="center" wrapText="1"/>
    </xf>
    <xf numFmtId="49" fontId="3" fillId="0" borderId="1" xfId="13" applyBorder="1">
      <alignment horizontal="left" vertical="center"/>
    </xf>
    <xf numFmtId="0" fontId="0" fillId="0" borderId="1" xfId="0" applyBorder="1"/>
    <xf numFmtId="1" fontId="0" fillId="0" borderId="1" xfId="0" applyNumberFormat="1" applyBorder="1"/>
    <xf numFmtId="166" fontId="0" fillId="0" borderId="1" xfId="31" applyNumberFormat="1" applyFont="1" applyFill="1" applyBorder="1"/>
    <xf numFmtId="166" fontId="0" fillId="0" borderId="1" xfId="31" applyNumberFormat="1" applyFont="1" applyBorder="1"/>
    <xf numFmtId="166" fontId="2" fillId="3" borderId="1" xfId="31" applyNumberFormat="1" applyFont="1" applyFill="1" applyBorder="1" applyAlignment="1" applyProtection="1">
      <alignment horizontal="center" wrapText="1"/>
      <protection hidden="1"/>
    </xf>
    <xf numFmtId="1" fontId="2" fillId="3" borderId="1" xfId="0" applyNumberFormat="1" applyFont="1" applyFill="1" applyBorder="1" applyAlignment="1" applyProtection="1">
      <alignment horizontal="center" wrapText="1"/>
      <protection hidden="1"/>
    </xf>
    <xf numFmtId="167" fontId="2" fillId="3" borderId="1" xfId="32" applyNumberFormat="1" applyFont="1" applyFill="1" applyBorder="1" applyAlignment="1" applyProtection="1">
      <alignment horizontal="center" wrapText="1"/>
      <protection hidden="1"/>
    </xf>
    <xf numFmtId="167" fontId="6" fillId="0" borderId="1" xfId="0" applyNumberFormat="1" applyFont="1" applyBorder="1"/>
    <xf numFmtId="43" fontId="6" fillId="0" borderId="1" xfId="31" applyFont="1" applyBorder="1"/>
    <xf numFmtId="166" fontId="6" fillId="0" borderId="1" xfId="31" applyNumberFormat="1" applyFont="1" applyBorder="1"/>
    <xf numFmtId="2" fontId="6" fillId="0" borderId="1" xfId="0" applyNumberFormat="1" applyFont="1" applyBorder="1"/>
    <xf numFmtId="167" fontId="6" fillId="0" borderId="1" xfId="32" applyNumberFormat="1" applyFont="1" applyBorder="1"/>
    <xf numFmtId="0" fontId="6" fillId="0" borderId="1" xfId="0" applyFont="1" applyBorder="1"/>
    <xf numFmtId="0" fontId="1" fillId="0" borderId="1" xfId="7" applyFill="1" applyBorder="1" applyAlignment="1">
      <alignment horizontal="center" vertical="center"/>
    </xf>
    <xf numFmtId="0" fontId="0" fillId="0" borderId="1" xfId="0" applyBorder="1" applyAlignment="1">
      <alignment horizontal="center"/>
    </xf>
    <xf numFmtId="0" fontId="0" fillId="0" borderId="0" xfId="0" applyAlignment="1">
      <alignment horizontal="center"/>
    </xf>
  </cellXfs>
  <cellStyles count="33">
    <cellStyle name="AnalysisIndexDark" xfId="27" xr:uid="{00000000-0005-0000-0000-00001B000000}"/>
    <cellStyle name="AnalysisIndexDarkBold" xfId="28" xr:uid="{00000000-0005-0000-0000-00001C000000}"/>
    <cellStyle name="AnalysisIndexLight" xfId="29" xr:uid="{00000000-0005-0000-0000-00001D000000}"/>
    <cellStyle name="AnalysisIndexWhite" xfId="30" xr:uid="{00000000-0005-0000-0000-00001E000000}"/>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IsSelectedStyle" xfId="26" xr:uid="{00000000-0005-0000-0000-00001A000000}"/>
    <cellStyle name="MainTitle" xfId="6" xr:uid="{00000000-0005-0000-0000-000006000000}"/>
    <cellStyle name="Millares" xfId="31" builtinId="3"/>
    <cellStyle name="Moneda" xfId="32" builtinId="4"/>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R221"/>
  <sheetViews>
    <sheetView tabSelected="1" zoomScale="70" zoomScaleNormal="70" workbookViewId="0">
      <selection activeCell="B4" sqref="B4:G221"/>
    </sheetView>
  </sheetViews>
  <sheetFormatPr baseColWidth="10" defaultColWidth="8.88671875" defaultRowHeight="13.2" x14ac:dyDescent="0.25"/>
  <cols>
    <col min="2" max="2" width="14.44140625" customWidth="1"/>
    <col min="3" max="3" width="87.77734375" customWidth="1"/>
    <col min="4" max="4" width="9" style="21" customWidth="1"/>
    <col min="5" max="6" width="11.109375" customWidth="1"/>
    <col min="7" max="7" width="15.109375" customWidth="1"/>
    <col min="8" max="8" width="16.21875" customWidth="1"/>
    <col min="9" max="9" width="19.21875" customWidth="1"/>
    <col min="10" max="10" width="16.88671875" customWidth="1"/>
    <col min="11" max="11" width="10.109375" customWidth="1"/>
    <col min="12" max="12" width="12.109375" customWidth="1"/>
    <col min="13" max="13" width="12.5546875" customWidth="1"/>
    <col min="14" max="14" width="13.21875" customWidth="1"/>
    <col min="15" max="15" width="15.5546875" customWidth="1"/>
    <col min="16" max="16" width="14.33203125" customWidth="1"/>
    <col min="17" max="17" width="12.5546875" customWidth="1"/>
    <col min="18" max="18" width="13.109375" bestFit="1" customWidth="1"/>
  </cols>
  <sheetData>
    <row r="4" spans="2:18" ht="67.8" customHeight="1" x14ac:dyDescent="0.25">
      <c r="B4" s="1" t="s">
        <v>438</v>
      </c>
      <c r="C4" s="1" t="s">
        <v>439</v>
      </c>
      <c r="D4" s="19" t="s">
        <v>2</v>
      </c>
      <c r="E4" s="1" t="s">
        <v>440</v>
      </c>
      <c r="F4" s="1" t="s">
        <v>450</v>
      </c>
      <c r="G4" s="1" t="s">
        <v>451</v>
      </c>
      <c r="H4" s="2" t="s">
        <v>435</v>
      </c>
      <c r="I4" s="3" t="s">
        <v>436</v>
      </c>
      <c r="J4" s="4" t="s">
        <v>437</v>
      </c>
      <c r="K4" s="10" t="s">
        <v>441</v>
      </c>
      <c r="L4" s="10" t="s">
        <v>442</v>
      </c>
      <c r="M4" s="10" t="s">
        <v>443</v>
      </c>
      <c r="N4" s="10" t="s">
        <v>444</v>
      </c>
      <c r="O4" s="10" t="s">
        <v>445</v>
      </c>
      <c r="P4" s="11" t="s">
        <v>446</v>
      </c>
      <c r="Q4" s="12" t="s">
        <v>447</v>
      </c>
      <c r="R4" s="11" t="s">
        <v>448</v>
      </c>
    </row>
    <row r="5" spans="2:18" ht="12.75" customHeight="1" x14ac:dyDescent="0.3">
      <c r="B5" s="5" t="s">
        <v>0</v>
      </c>
      <c r="C5" s="6" t="s">
        <v>1</v>
      </c>
      <c r="D5" s="20" t="s">
        <v>2</v>
      </c>
      <c r="E5" s="7">
        <v>1</v>
      </c>
      <c r="F5" s="7"/>
      <c r="G5" s="7"/>
      <c r="H5" s="8">
        <v>111111</v>
      </c>
      <c r="I5" s="8">
        <v>128000</v>
      </c>
      <c r="J5" s="9">
        <v>116822</v>
      </c>
      <c r="K5" s="13">
        <f>MIN(H5,I5,J5)</f>
        <v>111111</v>
      </c>
      <c r="L5" s="14">
        <f>HARMEAN(H5,I5,J5)</f>
        <v>118238.06133605893</v>
      </c>
      <c r="M5" s="13">
        <f>AVERAGE(H5,I5,J5)</f>
        <v>118644.33333333333</v>
      </c>
      <c r="N5" s="14">
        <f>GEOMEAN(H5,I5,J5)</f>
        <v>118439.6788182616</v>
      </c>
      <c r="O5" s="15">
        <f>STDEVA(H5,I5,J5)</f>
        <v>8590.7074407951604</v>
      </c>
      <c r="P5" s="16">
        <f>O5/M5</f>
        <v>7.2407229232427123E-2</v>
      </c>
      <c r="Q5" s="17">
        <f>ROUND(K5,0)</f>
        <v>111111</v>
      </c>
      <c r="R5" s="18" t="s">
        <v>441</v>
      </c>
    </row>
    <row r="6" spans="2:18" ht="12.75" customHeight="1" x14ac:dyDescent="0.3">
      <c r="B6" s="5" t="s">
        <v>3</v>
      </c>
      <c r="C6" s="6" t="s">
        <v>4</v>
      </c>
      <c r="D6" s="20" t="s">
        <v>2</v>
      </c>
      <c r="E6" s="7">
        <v>1</v>
      </c>
      <c r="F6" s="7"/>
      <c r="G6" s="7"/>
      <c r="H6" s="8">
        <v>33333</v>
      </c>
      <c r="I6" s="8">
        <v>36000</v>
      </c>
      <c r="J6" s="9">
        <v>35047</v>
      </c>
      <c r="K6" s="13">
        <f t="shared" ref="K6:K69" si="0">MIN(H6,I6,J6)</f>
        <v>33333</v>
      </c>
      <c r="L6" s="14">
        <f t="shared" ref="L6:L69" si="1">HARMEAN(H6,I6,J6)</f>
        <v>34757.949508974176</v>
      </c>
      <c r="M6" s="13">
        <f t="shared" ref="M6:M69" si="2">AVERAGE(H6,I6,J6)</f>
        <v>34793.333333333336</v>
      </c>
      <c r="N6" s="14">
        <f>GEOMEAN(H6,I6,J6)</f>
        <v>34775.702926971258</v>
      </c>
      <c r="O6" s="15">
        <f>STDEVA(H6,I6,J6)</f>
        <v>1351.4741334310966</v>
      </c>
      <c r="P6" s="16">
        <f>O6/M6</f>
        <v>3.8842904773838755E-2</v>
      </c>
      <c r="Q6" s="17">
        <f t="shared" ref="Q6:Q69" si="3">ROUND(K6,0)</f>
        <v>33333</v>
      </c>
      <c r="R6" s="18" t="s">
        <v>441</v>
      </c>
    </row>
    <row r="7" spans="2:18" ht="12.75" customHeight="1" x14ac:dyDescent="0.3">
      <c r="B7" s="5" t="s">
        <v>5</v>
      </c>
      <c r="C7" s="6" t="s">
        <v>6</v>
      </c>
      <c r="D7" s="20" t="s">
        <v>2</v>
      </c>
      <c r="E7" s="7">
        <v>1</v>
      </c>
      <c r="F7" s="7"/>
      <c r="G7" s="7"/>
      <c r="H7" s="8">
        <v>26667</v>
      </c>
      <c r="I7" s="8">
        <v>28000</v>
      </c>
      <c r="J7" s="9">
        <v>28037</v>
      </c>
      <c r="K7" s="13">
        <f t="shared" si="0"/>
        <v>26667</v>
      </c>
      <c r="L7" s="14">
        <f t="shared" si="1"/>
        <v>27553.023912485078</v>
      </c>
      <c r="M7" s="13">
        <f t="shared" si="2"/>
        <v>27568</v>
      </c>
      <c r="N7" s="14">
        <f>GEOMEAN(H7,I7,J7)</f>
        <v>27560.551978078045</v>
      </c>
      <c r="O7" s="15">
        <f>STDEVA(H7,I7,J7)</f>
        <v>780.50816779839022</v>
      </c>
      <c r="P7" s="16">
        <f>O7/M7</f>
        <v>2.8312107073360064E-2</v>
      </c>
      <c r="Q7" s="17">
        <f t="shared" si="3"/>
        <v>26667</v>
      </c>
      <c r="R7" s="18" t="s">
        <v>441</v>
      </c>
    </row>
    <row r="8" spans="2:18" ht="12.75" customHeight="1" x14ac:dyDescent="0.3">
      <c r="B8" s="5" t="s">
        <v>7</v>
      </c>
      <c r="C8" s="6" t="s">
        <v>8</v>
      </c>
      <c r="D8" s="20" t="s">
        <v>2</v>
      </c>
      <c r="E8" s="7">
        <v>1</v>
      </c>
      <c r="F8" s="7"/>
      <c r="G8" s="7"/>
      <c r="H8" s="8">
        <v>22222</v>
      </c>
      <c r="I8" s="8">
        <v>23000</v>
      </c>
      <c r="J8" s="9">
        <v>23364</v>
      </c>
      <c r="K8" s="13">
        <f t="shared" si="0"/>
        <v>22222</v>
      </c>
      <c r="L8" s="14">
        <f t="shared" si="1"/>
        <v>22851.9889923357</v>
      </c>
      <c r="M8" s="13">
        <f t="shared" si="2"/>
        <v>22862</v>
      </c>
      <c r="N8" s="14">
        <f>GEOMEAN(H8,I8,J8)</f>
        <v>22857.008630744509</v>
      </c>
      <c r="O8" s="15">
        <f>STDEVA(H8,I8,J8)</f>
        <v>583.37295103561326</v>
      </c>
      <c r="P8" s="16">
        <f>O8/M8</f>
        <v>2.5517144214662463E-2</v>
      </c>
      <c r="Q8" s="17">
        <f t="shared" si="3"/>
        <v>22222</v>
      </c>
      <c r="R8" s="18" t="s">
        <v>441</v>
      </c>
    </row>
    <row r="9" spans="2:18" ht="12.75" customHeight="1" x14ac:dyDescent="0.3">
      <c r="B9" s="5" t="s">
        <v>9</v>
      </c>
      <c r="C9" s="6" t="s">
        <v>10</v>
      </c>
      <c r="D9" s="20" t="s">
        <v>2</v>
      </c>
      <c r="E9" s="7">
        <v>1</v>
      </c>
      <c r="F9" s="7"/>
      <c r="G9" s="7"/>
      <c r="H9" s="8">
        <v>44444</v>
      </c>
      <c r="I9" s="8">
        <v>52000</v>
      </c>
      <c r="J9" s="9">
        <v>46729</v>
      </c>
      <c r="K9" s="13">
        <f t="shared" si="0"/>
        <v>44444</v>
      </c>
      <c r="L9" s="14">
        <f t="shared" si="1"/>
        <v>47520.249706293347</v>
      </c>
      <c r="M9" s="13">
        <f t="shared" si="2"/>
        <v>47724.333333333336</v>
      </c>
      <c r="N9" s="14">
        <f>GEOMEAN(H9,I9,J9)</f>
        <v>47621.271821485519</v>
      </c>
      <c r="O9" s="15">
        <f>STDEVA(H9,I9,J9)</f>
        <v>3875.0871388051819</v>
      </c>
      <c r="P9" s="16">
        <f>O9/M9</f>
        <v>8.1197302678686245E-2</v>
      </c>
      <c r="Q9" s="17">
        <f t="shared" si="3"/>
        <v>44444</v>
      </c>
      <c r="R9" s="18" t="s">
        <v>441</v>
      </c>
    </row>
    <row r="10" spans="2:18" ht="12.75" customHeight="1" x14ac:dyDescent="0.3">
      <c r="B10" s="5" t="s">
        <v>11</v>
      </c>
      <c r="C10" s="6" t="s">
        <v>12</v>
      </c>
      <c r="D10" s="20" t="s">
        <v>13</v>
      </c>
      <c r="E10" s="7">
        <v>1</v>
      </c>
      <c r="F10" s="7"/>
      <c r="G10" s="7"/>
      <c r="H10" s="8">
        <v>19071</v>
      </c>
      <c r="I10" s="8">
        <v>22000</v>
      </c>
      <c r="J10" s="9">
        <v>20052</v>
      </c>
      <c r="K10" s="13">
        <f t="shared" si="0"/>
        <v>19071</v>
      </c>
      <c r="L10" s="14">
        <f t="shared" si="1"/>
        <v>20303.12321546462</v>
      </c>
      <c r="M10" s="13">
        <f t="shared" si="2"/>
        <v>20374.333333333332</v>
      </c>
      <c r="N10" s="14">
        <f>GEOMEAN(H10,I10,J10)</f>
        <v>20338.454473111531</v>
      </c>
      <c r="O10" s="15">
        <f>STDEVA(H10,I10,J10)</f>
        <v>1490.8669737214429</v>
      </c>
      <c r="P10" s="16">
        <f>O10/M10</f>
        <v>7.3173779447414711E-2</v>
      </c>
      <c r="Q10" s="17">
        <f t="shared" si="3"/>
        <v>19071</v>
      </c>
      <c r="R10" s="18" t="s">
        <v>441</v>
      </c>
    </row>
    <row r="11" spans="2:18" ht="12.75" customHeight="1" x14ac:dyDescent="0.3">
      <c r="B11" s="5" t="s">
        <v>14</v>
      </c>
      <c r="C11" s="6" t="s">
        <v>15</v>
      </c>
      <c r="D11" s="20" t="s">
        <v>13</v>
      </c>
      <c r="E11" s="7">
        <v>1</v>
      </c>
      <c r="F11" s="7"/>
      <c r="G11" s="7"/>
      <c r="H11" s="8">
        <v>19188</v>
      </c>
      <c r="I11" s="8">
        <v>22000</v>
      </c>
      <c r="J11" s="9">
        <v>20174</v>
      </c>
      <c r="K11" s="13">
        <f t="shared" si="0"/>
        <v>19188</v>
      </c>
      <c r="L11" s="14">
        <f t="shared" si="1"/>
        <v>20388.85583884488</v>
      </c>
      <c r="M11" s="13">
        <f t="shared" si="2"/>
        <v>20454</v>
      </c>
      <c r="N11" s="14">
        <f>GEOMEAN(H11,I11,J11)</f>
        <v>20421.209889675465</v>
      </c>
      <c r="O11" s="15">
        <f>STDEVA(H11,I11,J11)</f>
        <v>1426.7571622389005</v>
      </c>
      <c r="P11" s="16">
        <f>O11/M11</f>
        <v>6.9754432494323879E-2</v>
      </c>
      <c r="Q11" s="17">
        <f t="shared" si="3"/>
        <v>19188</v>
      </c>
      <c r="R11" s="18" t="s">
        <v>441</v>
      </c>
    </row>
    <row r="12" spans="2:18" ht="12.75" customHeight="1" x14ac:dyDescent="0.3">
      <c r="B12" s="5" t="s">
        <v>16</v>
      </c>
      <c r="C12" s="6" t="s">
        <v>17</v>
      </c>
      <c r="D12" s="20" t="s">
        <v>2</v>
      </c>
      <c r="E12" s="7">
        <v>1</v>
      </c>
      <c r="F12" s="7"/>
      <c r="G12" s="7"/>
      <c r="H12" s="8">
        <v>33333</v>
      </c>
      <c r="I12" s="8">
        <v>36000</v>
      </c>
      <c r="J12" s="9">
        <v>35047</v>
      </c>
      <c r="K12" s="13">
        <f t="shared" si="0"/>
        <v>33333</v>
      </c>
      <c r="L12" s="14">
        <f t="shared" si="1"/>
        <v>34757.949508974176</v>
      </c>
      <c r="M12" s="13">
        <f t="shared" si="2"/>
        <v>34793.333333333336</v>
      </c>
      <c r="N12" s="14">
        <f>GEOMEAN(H12,I12,J12)</f>
        <v>34775.702926971258</v>
      </c>
      <c r="O12" s="15">
        <f>STDEVA(H12,I12,J12)</f>
        <v>1351.4741334310966</v>
      </c>
      <c r="P12" s="16">
        <f>O12/M12</f>
        <v>3.8842904773838755E-2</v>
      </c>
      <c r="Q12" s="17">
        <f t="shared" si="3"/>
        <v>33333</v>
      </c>
      <c r="R12" s="18" t="s">
        <v>441</v>
      </c>
    </row>
    <row r="13" spans="2:18" ht="12.75" customHeight="1" x14ac:dyDescent="0.3">
      <c r="B13" s="5" t="s">
        <v>18</v>
      </c>
      <c r="C13" s="6" t="s">
        <v>19</v>
      </c>
      <c r="D13" s="20" t="s">
        <v>2</v>
      </c>
      <c r="E13" s="7">
        <v>1</v>
      </c>
      <c r="F13" s="7"/>
      <c r="G13" s="7"/>
      <c r="H13" s="8">
        <v>88889</v>
      </c>
      <c r="I13" s="8">
        <v>94000</v>
      </c>
      <c r="J13" s="9">
        <v>93458</v>
      </c>
      <c r="K13" s="13">
        <f t="shared" si="0"/>
        <v>88889</v>
      </c>
      <c r="L13" s="14">
        <f t="shared" si="1"/>
        <v>92057.642817699016</v>
      </c>
      <c r="M13" s="13">
        <f t="shared" si="2"/>
        <v>92115.666666666672</v>
      </c>
      <c r="N13" s="14">
        <f>GEOMEAN(H13,I13,J13)</f>
        <v>92086.814997039401</v>
      </c>
      <c r="O13" s="15">
        <f>STDEVA(H13,I13,J13)</f>
        <v>2807.4854110633119</v>
      </c>
      <c r="P13" s="16">
        <f>O13/M13</f>
        <v>3.0477827634061289E-2</v>
      </c>
      <c r="Q13" s="17">
        <f t="shared" si="3"/>
        <v>88889</v>
      </c>
      <c r="R13" s="18" t="s">
        <v>441</v>
      </c>
    </row>
    <row r="14" spans="2:18" ht="12.75" customHeight="1" x14ac:dyDescent="0.3">
      <c r="B14" s="5" t="s">
        <v>20</v>
      </c>
      <c r="C14" s="6" t="s">
        <v>21</v>
      </c>
      <c r="D14" s="20" t="s">
        <v>2</v>
      </c>
      <c r="E14" s="7">
        <v>1</v>
      </c>
      <c r="F14" s="7"/>
      <c r="G14" s="7"/>
      <c r="H14" s="8">
        <v>66667</v>
      </c>
      <c r="I14" s="8">
        <v>70000</v>
      </c>
      <c r="J14" s="9">
        <v>70093</v>
      </c>
      <c r="K14" s="13">
        <f t="shared" si="0"/>
        <v>66667</v>
      </c>
      <c r="L14" s="14">
        <f t="shared" si="1"/>
        <v>68882.5428152315</v>
      </c>
      <c r="M14" s="13">
        <f t="shared" si="2"/>
        <v>68920</v>
      </c>
      <c r="N14" s="14">
        <f>GEOMEAN(H14,I14,J14)</f>
        <v>68901.37152707779</v>
      </c>
      <c r="O14" s="15">
        <f>STDEVA(H14,I14,J14)</f>
        <v>1951.7092508875394</v>
      </c>
      <c r="P14" s="16">
        <f>O14/M14</f>
        <v>2.8318474330927733E-2</v>
      </c>
      <c r="Q14" s="17">
        <f t="shared" si="3"/>
        <v>66667</v>
      </c>
      <c r="R14" s="18" t="s">
        <v>441</v>
      </c>
    </row>
    <row r="15" spans="2:18" ht="12.75" customHeight="1" x14ac:dyDescent="0.3">
      <c r="B15" s="5" t="s">
        <v>22</v>
      </c>
      <c r="C15" s="6" t="s">
        <v>23</v>
      </c>
      <c r="D15" s="20" t="s">
        <v>2</v>
      </c>
      <c r="E15" s="7">
        <v>1</v>
      </c>
      <c r="F15" s="7"/>
      <c r="G15" s="7"/>
      <c r="H15" s="8">
        <v>77778</v>
      </c>
      <c r="I15" s="8">
        <v>91000</v>
      </c>
      <c r="J15" s="9">
        <v>81776</v>
      </c>
      <c r="K15" s="13">
        <f t="shared" si="0"/>
        <v>77778</v>
      </c>
      <c r="L15" s="14">
        <f t="shared" si="1"/>
        <v>83160.904237330673</v>
      </c>
      <c r="M15" s="13">
        <f t="shared" si="2"/>
        <v>83518</v>
      </c>
      <c r="N15" s="14">
        <f>GEOMEAN(H15,I15,J15)</f>
        <v>83337.667774007132</v>
      </c>
      <c r="O15" s="15">
        <f>STDEVA(H15,I15,J15)</f>
        <v>6780.9471314853945</v>
      </c>
      <c r="P15" s="16">
        <f>O15/M15</f>
        <v>8.1191445334962462E-2</v>
      </c>
      <c r="Q15" s="17">
        <f t="shared" si="3"/>
        <v>77778</v>
      </c>
      <c r="R15" s="18" t="s">
        <v>441</v>
      </c>
    </row>
    <row r="16" spans="2:18" ht="12.75" customHeight="1" x14ac:dyDescent="0.3">
      <c r="B16" s="5" t="s">
        <v>24</v>
      </c>
      <c r="C16" s="6" t="s">
        <v>25</v>
      </c>
      <c r="D16" s="20" t="s">
        <v>2</v>
      </c>
      <c r="E16" s="7">
        <v>1</v>
      </c>
      <c r="F16" s="7"/>
      <c r="G16" s="7"/>
      <c r="H16" s="8">
        <v>77778</v>
      </c>
      <c r="I16" s="8">
        <v>89000</v>
      </c>
      <c r="J16" s="9">
        <v>81776</v>
      </c>
      <c r="K16" s="13">
        <f t="shared" si="0"/>
        <v>77778</v>
      </c>
      <c r="L16" s="14">
        <f t="shared" si="1"/>
        <v>82595.507922985926</v>
      </c>
      <c r="M16" s="13">
        <f t="shared" si="2"/>
        <v>82851.333333333328</v>
      </c>
      <c r="N16" s="14">
        <f>GEOMEAN(H16,I16,J16)</f>
        <v>82722.60721897168</v>
      </c>
      <c r="O16" s="15">
        <f>STDEVA(H16,I16,J16)</f>
        <v>5687.7567927376549</v>
      </c>
      <c r="P16" s="16">
        <f>O16/M16</f>
        <v>6.8650154003608729E-2</v>
      </c>
      <c r="Q16" s="17">
        <f t="shared" si="3"/>
        <v>77778</v>
      </c>
      <c r="R16" s="18" t="s">
        <v>441</v>
      </c>
    </row>
    <row r="17" spans="2:18" ht="12.75" customHeight="1" x14ac:dyDescent="0.3">
      <c r="B17" s="5" t="s">
        <v>26</v>
      </c>
      <c r="C17" s="6" t="s">
        <v>27</v>
      </c>
      <c r="D17" s="20" t="s">
        <v>2</v>
      </c>
      <c r="E17" s="7">
        <v>1</v>
      </c>
      <c r="F17" s="7"/>
      <c r="G17" s="7"/>
      <c r="H17" s="8">
        <v>26667</v>
      </c>
      <c r="I17" s="8">
        <v>31000</v>
      </c>
      <c r="J17" s="9">
        <v>28037</v>
      </c>
      <c r="K17" s="13">
        <f t="shared" si="0"/>
        <v>26667</v>
      </c>
      <c r="L17" s="14">
        <f t="shared" si="1"/>
        <v>28456.316027659424</v>
      </c>
      <c r="M17" s="13">
        <f t="shared" si="2"/>
        <v>28568</v>
      </c>
      <c r="N17" s="14">
        <f>GEOMEAN(H17,I17,J17)</f>
        <v>28511.657506179858</v>
      </c>
      <c r="O17" s="15">
        <f>STDEVA(H17,I17,J17)</f>
        <v>2214.7670306377599</v>
      </c>
      <c r="P17" s="16">
        <f>O17/M17</f>
        <v>7.7526149210226825E-2</v>
      </c>
      <c r="Q17" s="17">
        <f t="shared" si="3"/>
        <v>26667</v>
      </c>
      <c r="R17" s="18" t="s">
        <v>441</v>
      </c>
    </row>
    <row r="18" spans="2:18" ht="12.75" customHeight="1" x14ac:dyDescent="0.3">
      <c r="B18" s="5" t="s">
        <v>28</v>
      </c>
      <c r="C18" s="6" t="s">
        <v>29</v>
      </c>
      <c r="D18" s="20" t="s">
        <v>2</v>
      </c>
      <c r="E18" s="7">
        <v>1</v>
      </c>
      <c r="F18" s="7"/>
      <c r="G18" s="7"/>
      <c r="H18" s="8">
        <v>88889</v>
      </c>
      <c r="I18" s="8">
        <v>95000</v>
      </c>
      <c r="J18" s="9">
        <v>93458</v>
      </c>
      <c r="K18" s="13">
        <f t="shared" si="0"/>
        <v>88889</v>
      </c>
      <c r="L18" s="14">
        <f t="shared" si="1"/>
        <v>92375.068388845</v>
      </c>
      <c r="M18" s="13">
        <f t="shared" si="2"/>
        <v>92449</v>
      </c>
      <c r="N18" s="14">
        <f>GEOMEAN(H18,I18,J18)</f>
        <v>92412.212806913565</v>
      </c>
      <c r="O18" s="15">
        <f>STDEVA(H18,I18,J18)</f>
        <v>3177.9932347316285</v>
      </c>
      <c r="P18" s="16">
        <f>O18/M18</f>
        <v>3.4375636672453226E-2</v>
      </c>
      <c r="Q18" s="17">
        <f t="shared" si="3"/>
        <v>88889</v>
      </c>
      <c r="R18" s="18" t="s">
        <v>441</v>
      </c>
    </row>
    <row r="19" spans="2:18" ht="12.75" customHeight="1" x14ac:dyDescent="0.3">
      <c r="B19" s="5" t="s">
        <v>30</v>
      </c>
      <c r="C19" s="6" t="s">
        <v>31</v>
      </c>
      <c r="D19" s="20" t="s">
        <v>2</v>
      </c>
      <c r="E19" s="7">
        <v>1</v>
      </c>
      <c r="F19" s="7"/>
      <c r="G19" s="7"/>
      <c r="H19" s="8">
        <v>188889</v>
      </c>
      <c r="I19" s="8">
        <v>200000</v>
      </c>
      <c r="J19" s="9">
        <v>198598</v>
      </c>
      <c r="K19" s="13">
        <f t="shared" si="0"/>
        <v>188889</v>
      </c>
      <c r="L19" s="14">
        <f t="shared" si="1"/>
        <v>195702.22303917163</v>
      </c>
      <c r="M19" s="13">
        <f t="shared" si="2"/>
        <v>195829</v>
      </c>
      <c r="N19" s="14">
        <f>GEOMEAN(H19,I19,J19)</f>
        <v>195765.95975301295</v>
      </c>
      <c r="O19" s="15">
        <f>STDEVA(H19,I19,J19)</f>
        <v>6050.9586843739071</v>
      </c>
      <c r="P19" s="16">
        <f>O19/M19</f>
        <v>3.0899196157739187E-2</v>
      </c>
      <c r="Q19" s="17">
        <f t="shared" si="3"/>
        <v>188889</v>
      </c>
      <c r="R19" s="18" t="s">
        <v>441</v>
      </c>
    </row>
    <row r="20" spans="2:18" ht="12.75" customHeight="1" x14ac:dyDescent="0.3">
      <c r="B20" s="5" t="s">
        <v>32</v>
      </c>
      <c r="C20" s="6" t="s">
        <v>33</v>
      </c>
      <c r="D20" s="20" t="s">
        <v>2</v>
      </c>
      <c r="E20" s="7">
        <v>1</v>
      </c>
      <c r="F20" s="7"/>
      <c r="G20" s="7"/>
      <c r="H20" s="8">
        <v>33333</v>
      </c>
      <c r="I20" s="8">
        <v>35000</v>
      </c>
      <c r="J20" s="9">
        <v>35047</v>
      </c>
      <c r="K20" s="13">
        <f t="shared" si="0"/>
        <v>33333</v>
      </c>
      <c r="L20" s="14">
        <f t="shared" si="1"/>
        <v>34441.254434199138</v>
      </c>
      <c r="M20" s="13">
        <f t="shared" si="2"/>
        <v>34460</v>
      </c>
      <c r="N20" s="14">
        <f>GEOMEAN(H20,I20,J20)</f>
        <v>34450.677341732247</v>
      </c>
      <c r="O20" s="15">
        <f>STDEVA(H20,I20,J20)</f>
        <v>976.29350095143013</v>
      </c>
      <c r="P20" s="16">
        <f>O20/M20</f>
        <v>2.8331210126274816E-2</v>
      </c>
      <c r="Q20" s="17">
        <f t="shared" si="3"/>
        <v>33333</v>
      </c>
      <c r="R20" s="18" t="s">
        <v>441</v>
      </c>
    </row>
    <row r="21" spans="2:18" ht="12.75" customHeight="1" x14ac:dyDescent="0.3">
      <c r="B21" s="5" t="s">
        <v>34</v>
      </c>
      <c r="C21" s="6" t="s">
        <v>35</v>
      </c>
      <c r="D21" s="20" t="s">
        <v>2</v>
      </c>
      <c r="E21" s="7">
        <v>1</v>
      </c>
      <c r="F21" s="7"/>
      <c r="G21" s="7"/>
      <c r="H21" s="8">
        <v>88889</v>
      </c>
      <c r="I21" s="8">
        <v>104000</v>
      </c>
      <c r="J21" s="9">
        <v>93458</v>
      </c>
      <c r="K21" s="13">
        <f t="shared" si="0"/>
        <v>88889</v>
      </c>
      <c r="L21" s="14">
        <f t="shared" si="1"/>
        <v>95040.880484333771</v>
      </c>
      <c r="M21" s="13">
        <f t="shared" si="2"/>
        <v>95449</v>
      </c>
      <c r="N21" s="14">
        <f>GEOMEAN(H21,I21,J21)</f>
        <v>95242.900804741963</v>
      </c>
      <c r="O21" s="15">
        <f>STDEVA(H21,I21,J21)</f>
        <v>7749.7510282589083</v>
      </c>
      <c r="P21" s="16">
        <f>O21/M21</f>
        <v>8.1192584817639871E-2</v>
      </c>
      <c r="Q21" s="17">
        <f t="shared" si="3"/>
        <v>88889</v>
      </c>
      <c r="R21" s="18" t="s">
        <v>441</v>
      </c>
    </row>
    <row r="22" spans="2:18" ht="12.75" customHeight="1" x14ac:dyDescent="0.3">
      <c r="B22" s="5" t="s">
        <v>36</v>
      </c>
      <c r="C22" s="6" t="s">
        <v>37</v>
      </c>
      <c r="D22" s="20" t="s">
        <v>2</v>
      </c>
      <c r="E22" s="7">
        <v>1</v>
      </c>
      <c r="F22" s="7"/>
      <c r="G22" s="7"/>
      <c r="H22" s="8">
        <v>133333</v>
      </c>
      <c r="I22" s="8">
        <v>153000</v>
      </c>
      <c r="J22" s="9">
        <v>140187</v>
      </c>
      <c r="K22" s="13">
        <f t="shared" si="0"/>
        <v>133333</v>
      </c>
      <c r="L22" s="14">
        <f t="shared" si="1"/>
        <v>141714.6828415124</v>
      </c>
      <c r="M22" s="13">
        <f t="shared" si="2"/>
        <v>142173.33333333334</v>
      </c>
      <c r="N22" s="14">
        <f>GEOMEAN(H22,I22,J22)</f>
        <v>141942.44262677812</v>
      </c>
      <c r="O22" s="15">
        <f>STDEVA(H22,I22,J22)</f>
        <v>9982.8283734287124</v>
      </c>
      <c r="P22" s="16">
        <f>O22/M22</f>
        <v>7.0215898715854208E-2</v>
      </c>
      <c r="Q22" s="17">
        <f t="shared" si="3"/>
        <v>133333</v>
      </c>
      <c r="R22" s="18" t="s">
        <v>441</v>
      </c>
    </row>
    <row r="23" spans="2:18" ht="12.75" customHeight="1" x14ac:dyDescent="0.3">
      <c r="B23" s="5" t="s">
        <v>38</v>
      </c>
      <c r="C23" s="6" t="s">
        <v>39</v>
      </c>
      <c r="D23" s="20" t="s">
        <v>2</v>
      </c>
      <c r="E23" s="7">
        <v>1</v>
      </c>
      <c r="F23" s="7"/>
      <c r="G23" s="7"/>
      <c r="H23" s="8">
        <v>133333</v>
      </c>
      <c r="I23" s="8">
        <v>153000</v>
      </c>
      <c r="J23" s="9">
        <v>140187</v>
      </c>
      <c r="K23" s="13">
        <f t="shared" si="0"/>
        <v>133333</v>
      </c>
      <c r="L23" s="14">
        <f t="shared" si="1"/>
        <v>141714.6828415124</v>
      </c>
      <c r="M23" s="13">
        <f t="shared" si="2"/>
        <v>142173.33333333334</v>
      </c>
      <c r="N23" s="14">
        <f>GEOMEAN(H23,I23,J23)</f>
        <v>141942.44262677812</v>
      </c>
      <c r="O23" s="15">
        <f>STDEVA(H23,I23,J23)</f>
        <v>9982.8283734287124</v>
      </c>
      <c r="P23" s="16">
        <f>O23/M23</f>
        <v>7.0215898715854208E-2</v>
      </c>
      <c r="Q23" s="17">
        <f t="shared" si="3"/>
        <v>133333</v>
      </c>
      <c r="R23" s="18" t="s">
        <v>441</v>
      </c>
    </row>
    <row r="24" spans="2:18" ht="12.75" customHeight="1" x14ac:dyDescent="0.3">
      <c r="B24" s="5" t="s">
        <v>40</v>
      </c>
      <c r="C24" s="6" t="s">
        <v>41</v>
      </c>
      <c r="D24" s="20" t="s">
        <v>2</v>
      </c>
      <c r="E24" s="7">
        <v>1</v>
      </c>
      <c r="F24" s="7"/>
      <c r="G24" s="7"/>
      <c r="H24" s="8">
        <v>32222</v>
      </c>
      <c r="I24" s="8">
        <v>34000</v>
      </c>
      <c r="J24" s="9">
        <v>33879</v>
      </c>
      <c r="K24" s="13">
        <f t="shared" si="0"/>
        <v>32222</v>
      </c>
      <c r="L24" s="14">
        <f t="shared" si="1"/>
        <v>33346.942101805194</v>
      </c>
      <c r="M24" s="13">
        <f t="shared" si="2"/>
        <v>33367</v>
      </c>
      <c r="N24" s="14">
        <f>GEOMEAN(H24,I24,J24)</f>
        <v>33357.026584727166</v>
      </c>
      <c r="O24" s="15">
        <f>STDEVA(H24,I24,J24)</f>
        <v>993.44300289447915</v>
      </c>
      <c r="P24" s="16">
        <f>O24/M24</f>
        <v>2.9773219135507512E-2</v>
      </c>
      <c r="Q24" s="17">
        <f t="shared" si="3"/>
        <v>32222</v>
      </c>
      <c r="R24" s="18" t="s">
        <v>441</v>
      </c>
    </row>
    <row r="25" spans="2:18" ht="12.75" customHeight="1" x14ac:dyDescent="0.3">
      <c r="B25" s="5" t="s">
        <v>42</v>
      </c>
      <c r="C25" s="6" t="s">
        <v>43</v>
      </c>
      <c r="D25" s="20" t="s">
        <v>2</v>
      </c>
      <c r="E25" s="7">
        <v>1</v>
      </c>
      <c r="F25" s="7"/>
      <c r="G25" s="7"/>
      <c r="H25" s="8">
        <v>44444</v>
      </c>
      <c r="I25" s="8">
        <v>47000</v>
      </c>
      <c r="J25" s="9">
        <v>46729</v>
      </c>
      <c r="K25" s="13">
        <f t="shared" si="0"/>
        <v>44444</v>
      </c>
      <c r="L25" s="14">
        <f t="shared" si="1"/>
        <v>46028.642646683329</v>
      </c>
      <c r="M25" s="13">
        <f t="shared" si="2"/>
        <v>46057.666666666664</v>
      </c>
      <c r="N25" s="14">
        <f>GEOMEAN(H25,I25,J25)</f>
        <v>46043.234835309922</v>
      </c>
      <c r="O25" s="15">
        <f>STDEVA(H25,I25,J25)</f>
        <v>1404.03003291715</v>
      </c>
      <c r="P25" s="16">
        <f>O25/M25</f>
        <v>3.0484176349586754E-2</v>
      </c>
      <c r="Q25" s="17">
        <f t="shared" si="3"/>
        <v>44444</v>
      </c>
      <c r="R25" s="18" t="s">
        <v>441</v>
      </c>
    </row>
    <row r="26" spans="2:18" ht="12.75" customHeight="1" x14ac:dyDescent="0.3">
      <c r="B26" s="5" t="s">
        <v>44</v>
      </c>
      <c r="C26" s="6" t="s">
        <v>45</v>
      </c>
      <c r="D26" s="20" t="s">
        <v>2</v>
      </c>
      <c r="E26" s="7">
        <v>1</v>
      </c>
      <c r="F26" s="7"/>
      <c r="G26" s="7"/>
      <c r="H26" s="8">
        <v>2222</v>
      </c>
      <c r="I26" s="8">
        <v>2000</v>
      </c>
      <c r="J26" s="9">
        <v>2336</v>
      </c>
      <c r="K26" s="13">
        <f t="shared" si="0"/>
        <v>2000</v>
      </c>
      <c r="L26" s="14">
        <f t="shared" si="1"/>
        <v>2176.8672790836563</v>
      </c>
      <c r="M26" s="13">
        <f t="shared" si="2"/>
        <v>2186</v>
      </c>
      <c r="N26" s="14">
        <f>GEOMEAN(H26,I26,J26)</f>
        <v>2181.4685837166667</v>
      </c>
      <c r="O26" s="15">
        <f>STDEVA(H26,I26,J26)</f>
        <v>170.8683703907777</v>
      </c>
      <c r="P26" s="16">
        <f>O26/M26</f>
        <v>7.8164853792670491E-2</v>
      </c>
      <c r="Q26" s="17">
        <f t="shared" si="3"/>
        <v>2000</v>
      </c>
      <c r="R26" s="18" t="s">
        <v>441</v>
      </c>
    </row>
    <row r="27" spans="2:18" ht="12.75" customHeight="1" x14ac:dyDescent="0.3">
      <c r="B27" s="5" t="s">
        <v>46</v>
      </c>
      <c r="C27" s="6" t="s">
        <v>47</v>
      </c>
      <c r="D27" s="20" t="s">
        <v>2</v>
      </c>
      <c r="E27" s="7">
        <v>1</v>
      </c>
      <c r="F27" s="7"/>
      <c r="G27" s="7"/>
      <c r="H27" s="8">
        <v>3333</v>
      </c>
      <c r="I27" s="8">
        <v>4000</v>
      </c>
      <c r="J27" s="9">
        <v>3505</v>
      </c>
      <c r="K27" s="13">
        <f t="shared" si="0"/>
        <v>3333</v>
      </c>
      <c r="L27" s="14">
        <f t="shared" si="1"/>
        <v>3591.3661788333375</v>
      </c>
      <c r="M27" s="13">
        <f t="shared" si="2"/>
        <v>3612.6666666666665</v>
      </c>
      <c r="N27" s="14">
        <f>GEOMEAN(H27,I27,J27)</f>
        <v>3601.8678578559457</v>
      </c>
      <c r="O27" s="15">
        <f>STDEVA(H27,I27,J27)</f>
        <v>346.28937802556601</v>
      </c>
      <c r="P27" s="16">
        <f>O27/M27</f>
        <v>9.5854229016119036E-2</v>
      </c>
      <c r="Q27" s="17">
        <f t="shared" si="3"/>
        <v>3333</v>
      </c>
      <c r="R27" s="18" t="s">
        <v>441</v>
      </c>
    </row>
    <row r="28" spans="2:18" ht="12.75" customHeight="1" x14ac:dyDescent="0.3">
      <c r="B28" s="5" t="s">
        <v>48</v>
      </c>
      <c r="C28" s="6" t="s">
        <v>49</v>
      </c>
      <c r="D28" s="20" t="s">
        <v>2</v>
      </c>
      <c r="E28" s="7">
        <v>1</v>
      </c>
      <c r="F28" s="7"/>
      <c r="G28" s="7"/>
      <c r="H28" s="8">
        <v>44444</v>
      </c>
      <c r="I28" s="8">
        <v>51000</v>
      </c>
      <c r="J28" s="9">
        <v>46729</v>
      </c>
      <c r="K28" s="13">
        <f t="shared" si="0"/>
        <v>44444</v>
      </c>
      <c r="L28" s="14">
        <f t="shared" si="1"/>
        <v>47238.102093531161</v>
      </c>
      <c r="M28" s="13">
        <f t="shared" si="2"/>
        <v>47391</v>
      </c>
      <c r="N28" s="14">
        <f>GEOMEAN(H28,I28,J28)</f>
        <v>47314.029256299087</v>
      </c>
      <c r="O28" s="15">
        <f>STDEVA(H28,I28,J28)</f>
        <v>3327.7570524303605</v>
      </c>
      <c r="P28" s="16">
        <f>O28/M28</f>
        <v>7.0219177743249997E-2</v>
      </c>
      <c r="Q28" s="17">
        <f t="shared" si="3"/>
        <v>44444</v>
      </c>
      <c r="R28" s="18" t="s">
        <v>441</v>
      </c>
    </row>
    <row r="29" spans="2:18" ht="12.75" customHeight="1" x14ac:dyDescent="0.3">
      <c r="B29" s="5" t="s">
        <v>50</v>
      </c>
      <c r="C29" s="6" t="s">
        <v>51</v>
      </c>
      <c r="D29" s="20" t="s">
        <v>2</v>
      </c>
      <c r="E29" s="7">
        <v>1</v>
      </c>
      <c r="F29" s="7"/>
      <c r="G29" s="7"/>
      <c r="H29" s="8">
        <v>11111</v>
      </c>
      <c r="I29" s="8">
        <v>13000</v>
      </c>
      <c r="J29" s="9">
        <v>11682</v>
      </c>
      <c r="K29" s="13">
        <f t="shared" si="0"/>
        <v>11111</v>
      </c>
      <c r="L29" s="14">
        <f t="shared" si="1"/>
        <v>11879.976246005523</v>
      </c>
      <c r="M29" s="13">
        <f t="shared" si="2"/>
        <v>11931</v>
      </c>
      <c r="N29" s="14">
        <f>GEOMEAN(H29,I29,J29)</f>
        <v>11905.233030215119</v>
      </c>
      <c r="O29" s="15">
        <f>STDEVA(H29,I29,J29)</f>
        <v>968.8039017262472</v>
      </c>
      <c r="P29" s="16">
        <f>O29/M29</f>
        <v>8.120056170700253E-2</v>
      </c>
      <c r="Q29" s="17">
        <f t="shared" si="3"/>
        <v>11111</v>
      </c>
      <c r="R29" s="18" t="s">
        <v>441</v>
      </c>
    </row>
    <row r="30" spans="2:18" ht="12.75" customHeight="1" x14ac:dyDescent="0.3">
      <c r="B30" s="5" t="s">
        <v>52</v>
      </c>
      <c r="C30" s="6" t="s">
        <v>53</v>
      </c>
      <c r="D30" s="20" t="s">
        <v>2</v>
      </c>
      <c r="E30" s="7">
        <v>1</v>
      </c>
      <c r="F30" s="7"/>
      <c r="G30" s="7"/>
      <c r="H30" s="8">
        <v>55556</v>
      </c>
      <c r="I30" s="8">
        <v>59000</v>
      </c>
      <c r="J30" s="9">
        <v>58411</v>
      </c>
      <c r="K30" s="13">
        <f t="shared" si="0"/>
        <v>55556</v>
      </c>
      <c r="L30" s="14">
        <f t="shared" si="1"/>
        <v>57615.776716639499</v>
      </c>
      <c r="M30" s="13">
        <f t="shared" si="2"/>
        <v>57655.666666666664</v>
      </c>
      <c r="N30" s="14">
        <f>GEOMEAN(H30,I30,J30)</f>
        <v>57635.828548705176</v>
      </c>
      <c r="O30" s="15">
        <f>STDEVA(H30,I30,J30)</f>
        <v>1842.0587214671884</v>
      </c>
      <c r="P30" s="16">
        <f>O30/M30</f>
        <v>3.1949309200029863E-2</v>
      </c>
      <c r="Q30" s="17">
        <f t="shared" si="3"/>
        <v>55556</v>
      </c>
      <c r="R30" s="18" t="s">
        <v>441</v>
      </c>
    </row>
    <row r="31" spans="2:18" ht="12.75" customHeight="1" x14ac:dyDescent="0.3">
      <c r="B31" s="5" t="s">
        <v>54</v>
      </c>
      <c r="C31" s="6" t="s">
        <v>55</v>
      </c>
      <c r="D31" s="20" t="s">
        <v>2</v>
      </c>
      <c r="E31" s="7">
        <v>1</v>
      </c>
      <c r="F31" s="7"/>
      <c r="G31" s="7"/>
      <c r="H31" s="8">
        <v>37778</v>
      </c>
      <c r="I31" s="8">
        <v>40000</v>
      </c>
      <c r="J31" s="9">
        <v>39720</v>
      </c>
      <c r="K31" s="13">
        <f t="shared" si="0"/>
        <v>37778</v>
      </c>
      <c r="L31" s="14">
        <f t="shared" si="1"/>
        <v>39140.645643306409</v>
      </c>
      <c r="M31" s="13">
        <f t="shared" si="2"/>
        <v>39166</v>
      </c>
      <c r="N31" s="14">
        <f>GEOMEAN(H31,I31,J31)</f>
        <v>39153.392476076908</v>
      </c>
      <c r="O31" s="15">
        <f>STDEVA(H31,I31,J31)</f>
        <v>1210.1685832973851</v>
      </c>
      <c r="P31" s="16">
        <f>O31/M31</f>
        <v>3.0898447206694202E-2</v>
      </c>
      <c r="Q31" s="17">
        <f t="shared" si="3"/>
        <v>37778</v>
      </c>
      <c r="R31" s="18" t="s">
        <v>441</v>
      </c>
    </row>
    <row r="32" spans="2:18" ht="12.75" customHeight="1" x14ac:dyDescent="0.3">
      <c r="B32" s="5" t="s">
        <v>56</v>
      </c>
      <c r="C32" s="6" t="s">
        <v>57</v>
      </c>
      <c r="D32" s="20" t="s">
        <v>2</v>
      </c>
      <c r="E32" s="7">
        <v>1</v>
      </c>
      <c r="F32" s="7"/>
      <c r="G32" s="7"/>
      <c r="H32" s="8">
        <v>66667</v>
      </c>
      <c r="I32" s="8">
        <v>70000</v>
      </c>
      <c r="J32" s="9">
        <v>70093</v>
      </c>
      <c r="K32" s="13">
        <f t="shared" si="0"/>
        <v>66667</v>
      </c>
      <c r="L32" s="14">
        <f t="shared" si="1"/>
        <v>68882.5428152315</v>
      </c>
      <c r="M32" s="13">
        <f t="shared" si="2"/>
        <v>68920</v>
      </c>
      <c r="N32" s="14">
        <f>GEOMEAN(H32,I32,J32)</f>
        <v>68901.37152707779</v>
      </c>
      <c r="O32" s="15">
        <f>STDEVA(H32,I32,J32)</f>
        <v>1951.7092508875394</v>
      </c>
      <c r="P32" s="16">
        <f>O32/M32</f>
        <v>2.8318474330927733E-2</v>
      </c>
      <c r="Q32" s="17">
        <f t="shared" si="3"/>
        <v>66667</v>
      </c>
      <c r="R32" s="18" t="s">
        <v>441</v>
      </c>
    </row>
    <row r="33" spans="2:18" ht="12.75" customHeight="1" x14ac:dyDescent="0.3">
      <c r="B33" s="5" t="s">
        <v>58</v>
      </c>
      <c r="C33" s="6" t="s">
        <v>59</v>
      </c>
      <c r="D33" s="20" t="s">
        <v>2</v>
      </c>
      <c r="E33" s="7">
        <v>1</v>
      </c>
      <c r="F33" s="7"/>
      <c r="G33" s="7"/>
      <c r="H33" s="8">
        <v>133333</v>
      </c>
      <c r="I33" s="8">
        <v>156000</v>
      </c>
      <c r="J33" s="9">
        <v>140187</v>
      </c>
      <c r="K33" s="13">
        <f t="shared" si="0"/>
        <v>133333</v>
      </c>
      <c r="L33" s="14">
        <f t="shared" si="1"/>
        <v>142561.13019154686</v>
      </c>
      <c r="M33" s="13">
        <f t="shared" si="2"/>
        <v>143173.33333333334</v>
      </c>
      <c r="N33" s="14">
        <f>GEOMEAN(H33,I33,J33)</f>
        <v>142864.17262667394</v>
      </c>
      <c r="O33" s="15">
        <f>STDEVA(H33,I33,J33)</f>
        <v>11624.83816374806</v>
      </c>
      <c r="P33" s="16">
        <f>O33/M33</f>
        <v>8.1194157411166368E-2</v>
      </c>
      <c r="Q33" s="17">
        <f t="shared" si="3"/>
        <v>133333</v>
      </c>
      <c r="R33" s="18" t="s">
        <v>441</v>
      </c>
    </row>
    <row r="34" spans="2:18" ht="12.75" customHeight="1" x14ac:dyDescent="0.3">
      <c r="B34" s="5" t="s">
        <v>60</v>
      </c>
      <c r="C34" s="6" t="s">
        <v>61</v>
      </c>
      <c r="D34" s="20" t="s">
        <v>2</v>
      </c>
      <c r="E34" s="7">
        <v>1</v>
      </c>
      <c r="F34" s="7"/>
      <c r="G34" s="7"/>
      <c r="H34" s="8">
        <v>442222</v>
      </c>
      <c r="I34" s="8">
        <v>509000</v>
      </c>
      <c r="J34" s="9">
        <v>464953</v>
      </c>
      <c r="K34" s="13">
        <f t="shared" si="0"/>
        <v>442222</v>
      </c>
      <c r="L34" s="14">
        <f t="shared" si="1"/>
        <v>470462.83508299186</v>
      </c>
      <c r="M34" s="13">
        <f t="shared" si="2"/>
        <v>472058.33333333331</v>
      </c>
      <c r="N34" s="14">
        <f>GEOMEAN(H34,I34,J34)</f>
        <v>471254.73512863473</v>
      </c>
      <c r="O34" s="15">
        <f>STDEVA(H34,I34,J34)</f>
        <v>33951.283367986747</v>
      </c>
      <c r="P34" s="16">
        <f>O34/M34</f>
        <v>7.1921796461567419E-2</v>
      </c>
      <c r="Q34" s="17">
        <f t="shared" si="3"/>
        <v>442222</v>
      </c>
      <c r="R34" s="18" t="s">
        <v>441</v>
      </c>
    </row>
    <row r="35" spans="2:18" ht="12.75" customHeight="1" x14ac:dyDescent="0.3">
      <c r="B35" s="5" t="s">
        <v>62</v>
      </c>
      <c r="C35" s="6" t="s">
        <v>63</v>
      </c>
      <c r="D35" s="20" t="s">
        <v>2</v>
      </c>
      <c r="E35" s="7">
        <v>1</v>
      </c>
      <c r="F35" s="7"/>
      <c r="G35" s="7"/>
      <c r="H35" s="8">
        <v>322222</v>
      </c>
      <c r="I35" s="8">
        <v>371000</v>
      </c>
      <c r="J35" s="9">
        <v>338785</v>
      </c>
      <c r="K35" s="13">
        <f t="shared" si="0"/>
        <v>322222</v>
      </c>
      <c r="L35" s="14">
        <f t="shared" si="1"/>
        <v>342833.91826898651</v>
      </c>
      <c r="M35" s="13">
        <f t="shared" si="2"/>
        <v>344002.33333333331</v>
      </c>
      <c r="N35" s="14">
        <f>GEOMEAN(H35,I35,J35)</f>
        <v>343413.81114924204</v>
      </c>
      <c r="O35" s="15">
        <f>STDEVA(H35,I35,J35)</f>
        <v>24804.006658871331</v>
      </c>
      <c r="P35" s="16">
        <f>O35/M35</f>
        <v>7.2104181441224713E-2</v>
      </c>
      <c r="Q35" s="17">
        <f t="shared" si="3"/>
        <v>322222</v>
      </c>
      <c r="R35" s="18" t="s">
        <v>441</v>
      </c>
    </row>
    <row r="36" spans="2:18" ht="12.75" customHeight="1" x14ac:dyDescent="0.3">
      <c r="B36" s="5" t="s">
        <v>64</v>
      </c>
      <c r="C36" s="6" t="s">
        <v>65</v>
      </c>
      <c r="D36" s="20" t="s">
        <v>2</v>
      </c>
      <c r="E36" s="7">
        <v>1</v>
      </c>
      <c r="F36" s="7"/>
      <c r="G36" s="7"/>
      <c r="H36" s="8">
        <v>1200000</v>
      </c>
      <c r="I36" s="8">
        <v>876000</v>
      </c>
      <c r="J36" s="9">
        <v>1261682</v>
      </c>
      <c r="K36" s="13">
        <f t="shared" si="0"/>
        <v>876000</v>
      </c>
      <c r="L36" s="14">
        <f t="shared" si="1"/>
        <v>1084019.2263283187</v>
      </c>
      <c r="M36" s="13">
        <f t="shared" si="2"/>
        <v>1112560.6666666667</v>
      </c>
      <c r="N36" s="14">
        <f>GEOMEAN(H36,I36,J36)</f>
        <v>1098698.2171622077</v>
      </c>
      <c r="O36" s="15">
        <f>STDEVA(H36,I36,J36)</f>
        <v>207175.96154316081</v>
      </c>
      <c r="P36" s="16">
        <f>O36/M36</f>
        <v>0.18621542874050984</v>
      </c>
      <c r="Q36" s="17">
        <f t="shared" si="3"/>
        <v>876000</v>
      </c>
      <c r="R36" s="18" t="s">
        <v>441</v>
      </c>
    </row>
    <row r="37" spans="2:18" ht="12.75" customHeight="1" x14ac:dyDescent="0.3">
      <c r="B37" s="5" t="s">
        <v>66</v>
      </c>
      <c r="C37" s="6" t="s">
        <v>67</v>
      </c>
      <c r="D37" s="20" t="s">
        <v>2</v>
      </c>
      <c r="E37" s="7">
        <v>1</v>
      </c>
      <c r="F37" s="7"/>
      <c r="G37" s="7"/>
      <c r="H37" s="8">
        <v>600000</v>
      </c>
      <c r="I37" s="8">
        <v>636000</v>
      </c>
      <c r="J37" s="9">
        <v>630841</v>
      </c>
      <c r="K37" s="13">
        <f t="shared" si="0"/>
        <v>600000</v>
      </c>
      <c r="L37" s="14">
        <f t="shared" si="1"/>
        <v>621867.44623234065</v>
      </c>
      <c r="M37" s="13">
        <f t="shared" si="2"/>
        <v>622280.33333333337</v>
      </c>
      <c r="N37" s="14">
        <f>GEOMEAN(H37,I37,J37)</f>
        <v>622075.01567992696</v>
      </c>
      <c r="O37" s="15">
        <f>STDEVA(H37,I37,J37)</f>
        <v>19466.991558361897</v>
      </c>
      <c r="P37" s="16">
        <f>O37/M37</f>
        <v>3.1283314794932023E-2</v>
      </c>
      <c r="Q37" s="17">
        <f t="shared" si="3"/>
        <v>600000</v>
      </c>
      <c r="R37" s="18" t="s">
        <v>441</v>
      </c>
    </row>
    <row r="38" spans="2:18" ht="12.75" customHeight="1" x14ac:dyDescent="0.3">
      <c r="B38" s="5" t="s">
        <v>68</v>
      </c>
      <c r="C38" s="6" t="s">
        <v>69</v>
      </c>
      <c r="D38" s="20" t="s">
        <v>2</v>
      </c>
      <c r="E38" s="7">
        <v>1</v>
      </c>
      <c r="F38" s="7"/>
      <c r="G38" s="7"/>
      <c r="H38" s="8">
        <v>866667</v>
      </c>
      <c r="I38" s="8">
        <v>910000</v>
      </c>
      <c r="J38" s="9">
        <v>911215</v>
      </c>
      <c r="K38" s="13">
        <f t="shared" si="0"/>
        <v>866667</v>
      </c>
      <c r="L38" s="14">
        <f t="shared" si="1"/>
        <v>895473.56467108219</v>
      </c>
      <c r="M38" s="13">
        <f t="shared" si="2"/>
        <v>895960.66666666663</v>
      </c>
      <c r="N38" s="14">
        <f>GEOMEAN(H38,I38,J38)</f>
        <v>895718.41782065644</v>
      </c>
      <c r="O38" s="15">
        <f>STDEVA(H38,I38,J38)</f>
        <v>25376.332208050346</v>
      </c>
      <c r="P38" s="16">
        <f>O38/M38</f>
        <v>2.8323042687197965E-2</v>
      </c>
      <c r="Q38" s="17">
        <f t="shared" si="3"/>
        <v>866667</v>
      </c>
      <c r="R38" s="18" t="s">
        <v>441</v>
      </c>
    </row>
    <row r="39" spans="2:18" ht="12.75" customHeight="1" x14ac:dyDescent="0.3">
      <c r="B39" s="5" t="s">
        <v>70</v>
      </c>
      <c r="C39" s="6" t="s">
        <v>71</v>
      </c>
      <c r="D39" s="20" t="s">
        <v>2</v>
      </c>
      <c r="E39" s="7">
        <v>1</v>
      </c>
      <c r="F39" s="7"/>
      <c r="G39" s="7"/>
      <c r="H39" s="8">
        <v>188889</v>
      </c>
      <c r="I39" s="8">
        <v>221000</v>
      </c>
      <c r="J39" s="9">
        <v>198598</v>
      </c>
      <c r="K39" s="13">
        <f t="shared" si="0"/>
        <v>188889</v>
      </c>
      <c r="L39" s="14">
        <f t="shared" si="1"/>
        <v>201961.73721549465</v>
      </c>
      <c r="M39" s="13">
        <f t="shared" si="2"/>
        <v>202829</v>
      </c>
      <c r="N39" s="14">
        <f>GEOMEAN(H39,I39,J39)</f>
        <v>202391.03464012707</v>
      </c>
      <c r="O39" s="15">
        <f>STDEVA(H39,I39,J39)</f>
        <v>16468.305954165415</v>
      </c>
      <c r="P39" s="16">
        <f>O39/M39</f>
        <v>8.1193054021690261E-2</v>
      </c>
      <c r="Q39" s="17">
        <f t="shared" si="3"/>
        <v>188889</v>
      </c>
      <c r="R39" s="18" t="s">
        <v>441</v>
      </c>
    </row>
    <row r="40" spans="2:18" ht="12.75" customHeight="1" x14ac:dyDescent="0.3">
      <c r="B40" s="5" t="s">
        <v>72</v>
      </c>
      <c r="C40" s="6" t="s">
        <v>73</v>
      </c>
      <c r="D40" s="20" t="s">
        <v>2</v>
      </c>
      <c r="E40" s="7">
        <v>1</v>
      </c>
      <c r="F40" s="7"/>
      <c r="G40" s="7"/>
      <c r="H40" s="8">
        <v>1200000</v>
      </c>
      <c r="I40" s="8">
        <v>900000</v>
      </c>
      <c r="J40" s="9">
        <v>1261682</v>
      </c>
      <c r="K40" s="13">
        <f t="shared" si="0"/>
        <v>900000</v>
      </c>
      <c r="L40" s="14">
        <f t="shared" si="1"/>
        <v>1096075.716949166</v>
      </c>
      <c r="M40" s="13">
        <f t="shared" si="2"/>
        <v>1120560.6666666667</v>
      </c>
      <c r="N40" s="14">
        <f>GEOMEAN(H40,I40,J40)</f>
        <v>1108641.7279384555</v>
      </c>
      <c r="O40" s="15">
        <f>STDEVA(H40,I40,J40)</f>
        <v>193484.94267341128</v>
      </c>
      <c r="P40" s="16">
        <f>O40/M40</f>
        <v>0.17266797633453546</v>
      </c>
      <c r="Q40" s="17">
        <f t="shared" si="3"/>
        <v>900000</v>
      </c>
      <c r="R40" s="18" t="s">
        <v>441</v>
      </c>
    </row>
    <row r="41" spans="2:18" ht="12.75" customHeight="1" x14ac:dyDescent="0.3">
      <c r="B41" s="5" t="s">
        <v>74</v>
      </c>
      <c r="C41" s="6" t="s">
        <v>75</v>
      </c>
      <c r="D41" s="20" t="s">
        <v>2</v>
      </c>
      <c r="E41" s="7">
        <v>1</v>
      </c>
      <c r="F41" s="7"/>
      <c r="G41" s="7"/>
      <c r="H41" s="8">
        <v>933333</v>
      </c>
      <c r="I41" s="8">
        <v>793000</v>
      </c>
      <c r="J41" s="9">
        <v>981308</v>
      </c>
      <c r="K41" s="13">
        <f t="shared" si="0"/>
        <v>793000</v>
      </c>
      <c r="L41" s="14">
        <f t="shared" si="1"/>
        <v>895118.63662813033</v>
      </c>
      <c r="M41" s="13">
        <f t="shared" si="2"/>
        <v>902547</v>
      </c>
      <c r="N41" s="14">
        <f>GEOMEAN(H41,I41,J41)</f>
        <v>898886.89619471936</v>
      </c>
      <c r="O41" s="15">
        <f>STDEVA(H41,I41,J41)</f>
        <v>97856.06298538686</v>
      </c>
      <c r="P41" s="16">
        <f>O41/M41</f>
        <v>0.10842212426099346</v>
      </c>
      <c r="Q41" s="17">
        <f t="shared" si="3"/>
        <v>793000</v>
      </c>
      <c r="R41" s="18" t="s">
        <v>441</v>
      </c>
    </row>
    <row r="42" spans="2:18" ht="12.75" customHeight="1" x14ac:dyDescent="0.3">
      <c r="B42" s="5" t="s">
        <v>76</v>
      </c>
      <c r="C42" s="6" t="s">
        <v>77</v>
      </c>
      <c r="D42" s="20" t="s">
        <v>2</v>
      </c>
      <c r="E42" s="7">
        <v>1</v>
      </c>
      <c r="F42" s="7"/>
      <c r="G42" s="7"/>
      <c r="H42" s="8">
        <v>88889</v>
      </c>
      <c r="I42" s="8">
        <v>95000</v>
      </c>
      <c r="J42" s="9">
        <v>93458</v>
      </c>
      <c r="K42" s="13">
        <f t="shared" si="0"/>
        <v>88889</v>
      </c>
      <c r="L42" s="14">
        <f t="shared" si="1"/>
        <v>92375.068388845</v>
      </c>
      <c r="M42" s="13">
        <f t="shared" si="2"/>
        <v>92449</v>
      </c>
      <c r="N42" s="14">
        <f>GEOMEAN(H42,I42,J42)</f>
        <v>92412.212806913565</v>
      </c>
      <c r="O42" s="15">
        <f>STDEVA(H42,I42,J42)</f>
        <v>3177.9932347316285</v>
      </c>
      <c r="P42" s="16">
        <f>O42/M42</f>
        <v>3.4375636672453226E-2</v>
      </c>
      <c r="Q42" s="17">
        <f t="shared" si="3"/>
        <v>88889</v>
      </c>
      <c r="R42" s="18" t="s">
        <v>441</v>
      </c>
    </row>
    <row r="43" spans="2:18" ht="12.75" customHeight="1" x14ac:dyDescent="0.3">
      <c r="B43" s="5" t="s">
        <v>78</v>
      </c>
      <c r="C43" s="6" t="s">
        <v>79</v>
      </c>
      <c r="D43" s="20" t="s">
        <v>2</v>
      </c>
      <c r="E43" s="7">
        <v>1</v>
      </c>
      <c r="F43" s="7"/>
      <c r="G43" s="7"/>
      <c r="H43" s="8">
        <v>66667</v>
      </c>
      <c r="I43" s="8">
        <v>71000</v>
      </c>
      <c r="J43" s="9">
        <v>70093</v>
      </c>
      <c r="K43" s="13">
        <f t="shared" si="0"/>
        <v>66667</v>
      </c>
      <c r="L43" s="14">
        <f t="shared" si="1"/>
        <v>69202.249516453987</v>
      </c>
      <c r="M43" s="13">
        <f t="shared" si="2"/>
        <v>69253.333333333328</v>
      </c>
      <c r="N43" s="14">
        <f>GEOMEAN(H43,I43,J43)</f>
        <v>69227.923189922163</v>
      </c>
      <c r="O43" s="15">
        <f>STDEVA(H43,I43,J43)</f>
        <v>2285.2794869191234</v>
      </c>
      <c r="P43" s="16">
        <f>O43/M43</f>
        <v>3.2998837412193734E-2</v>
      </c>
      <c r="Q43" s="17">
        <f t="shared" si="3"/>
        <v>66667</v>
      </c>
      <c r="R43" s="18" t="s">
        <v>441</v>
      </c>
    </row>
    <row r="44" spans="2:18" ht="12.75" customHeight="1" x14ac:dyDescent="0.3">
      <c r="B44" s="5" t="s">
        <v>80</v>
      </c>
      <c r="C44" s="6" t="s">
        <v>81</v>
      </c>
      <c r="D44" s="20" t="s">
        <v>2</v>
      </c>
      <c r="E44" s="7">
        <v>1</v>
      </c>
      <c r="F44" s="7"/>
      <c r="G44" s="7"/>
      <c r="H44" s="8">
        <v>66667</v>
      </c>
      <c r="I44" s="8">
        <v>70000</v>
      </c>
      <c r="J44" s="9">
        <v>70093</v>
      </c>
      <c r="K44" s="13">
        <f t="shared" si="0"/>
        <v>66667</v>
      </c>
      <c r="L44" s="14">
        <f t="shared" si="1"/>
        <v>68882.5428152315</v>
      </c>
      <c r="M44" s="13">
        <f t="shared" si="2"/>
        <v>68920</v>
      </c>
      <c r="N44" s="14">
        <f>GEOMEAN(H44,I44,J44)</f>
        <v>68901.37152707779</v>
      </c>
      <c r="O44" s="15">
        <f>STDEVA(H44,I44,J44)</f>
        <v>1951.7092508875394</v>
      </c>
      <c r="P44" s="16">
        <f>O44/M44</f>
        <v>2.8318474330927733E-2</v>
      </c>
      <c r="Q44" s="17">
        <f t="shared" si="3"/>
        <v>66667</v>
      </c>
      <c r="R44" s="18" t="s">
        <v>441</v>
      </c>
    </row>
    <row r="45" spans="2:18" ht="12.75" customHeight="1" x14ac:dyDescent="0.3">
      <c r="B45" s="5" t="s">
        <v>82</v>
      </c>
      <c r="C45" s="6" t="s">
        <v>83</v>
      </c>
      <c r="D45" s="20" t="s">
        <v>2</v>
      </c>
      <c r="E45" s="7">
        <v>1</v>
      </c>
      <c r="F45" s="7"/>
      <c r="G45" s="7"/>
      <c r="H45" s="8">
        <v>177778</v>
      </c>
      <c r="I45" s="8">
        <v>208000</v>
      </c>
      <c r="J45" s="9">
        <v>186916</v>
      </c>
      <c r="K45" s="13">
        <f t="shared" si="0"/>
        <v>177778</v>
      </c>
      <c r="L45" s="14">
        <f t="shared" si="1"/>
        <v>190081.76096866754</v>
      </c>
      <c r="M45" s="13">
        <f t="shared" si="2"/>
        <v>190898</v>
      </c>
      <c r="N45" s="14">
        <f>GEOMEAN(H45,I45,J45)</f>
        <v>190485.80160948393</v>
      </c>
      <c r="O45" s="15">
        <f>STDEVA(H45,I45,J45)</f>
        <v>15499.502056517817</v>
      </c>
      <c r="P45" s="16">
        <f>O45/M45</f>
        <v>8.1192584817639871E-2</v>
      </c>
      <c r="Q45" s="17">
        <f t="shared" si="3"/>
        <v>177778</v>
      </c>
      <c r="R45" s="18" t="s">
        <v>441</v>
      </c>
    </row>
    <row r="46" spans="2:18" ht="12.75" customHeight="1" x14ac:dyDescent="0.3">
      <c r="B46" s="5" t="s">
        <v>84</v>
      </c>
      <c r="C46" s="6" t="s">
        <v>85</v>
      </c>
      <c r="D46" s="20" t="s">
        <v>2</v>
      </c>
      <c r="E46" s="7">
        <v>1</v>
      </c>
      <c r="F46" s="7"/>
      <c r="G46" s="7"/>
      <c r="H46" s="8">
        <v>288889</v>
      </c>
      <c r="I46" s="8">
        <v>332000</v>
      </c>
      <c r="J46" s="9">
        <v>303738</v>
      </c>
      <c r="K46" s="13">
        <f t="shared" si="0"/>
        <v>288889</v>
      </c>
      <c r="L46" s="14">
        <f t="shared" si="1"/>
        <v>307191.46085921308</v>
      </c>
      <c r="M46" s="13">
        <f t="shared" si="2"/>
        <v>308209</v>
      </c>
      <c r="N46" s="14">
        <f>GEOMEAN(H46,I46,J46)</f>
        <v>307696.62977242813</v>
      </c>
      <c r="O46" s="15">
        <f>STDEVA(H46,I46,J46)</f>
        <v>21900.501386954591</v>
      </c>
      <c r="P46" s="16">
        <f>O46/M46</f>
        <v>7.1057306525619271E-2</v>
      </c>
      <c r="Q46" s="17">
        <f t="shared" si="3"/>
        <v>288889</v>
      </c>
      <c r="R46" s="18" t="s">
        <v>441</v>
      </c>
    </row>
    <row r="47" spans="2:18" ht="12.75" customHeight="1" x14ac:dyDescent="0.3">
      <c r="B47" s="5" t="s">
        <v>86</v>
      </c>
      <c r="C47" s="6" t="s">
        <v>87</v>
      </c>
      <c r="D47" s="20" t="s">
        <v>2</v>
      </c>
      <c r="E47" s="7">
        <v>1</v>
      </c>
      <c r="F47" s="7"/>
      <c r="G47" s="7"/>
      <c r="H47" s="8">
        <v>288889</v>
      </c>
      <c r="I47" s="8">
        <v>332000</v>
      </c>
      <c r="J47" s="9">
        <v>303738</v>
      </c>
      <c r="K47" s="13">
        <f t="shared" si="0"/>
        <v>288889</v>
      </c>
      <c r="L47" s="14">
        <f t="shared" si="1"/>
        <v>307191.46085921308</v>
      </c>
      <c r="M47" s="13">
        <f t="shared" si="2"/>
        <v>308209</v>
      </c>
      <c r="N47" s="14">
        <f>GEOMEAN(H47,I47,J47)</f>
        <v>307696.62977242813</v>
      </c>
      <c r="O47" s="15">
        <f>STDEVA(H47,I47,J47)</f>
        <v>21900.501386954591</v>
      </c>
      <c r="P47" s="16">
        <f>O47/M47</f>
        <v>7.1057306525619271E-2</v>
      </c>
      <c r="Q47" s="17">
        <f t="shared" si="3"/>
        <v>288889</v>
      </c>
      <c r="R47" s="18" t="s">
        <v>441</v>
      </c>
    </row>
    <row r="48" spans="2:18" ht="12.75" customHeight="1" x14ac:dyDescent="0.3">
      <c r="B48" s="5" t="s">
        <v>88</v>
      </c>
      <c r="C48" s="6" t="s">
        <v>89</v>
      </c>
      <c r="D48" s="20" t="s">
        <v>2</v>
      </c>
      <c r="E48" s="7">
        <v>1</v>
      </c>
      <c r="F48" s="7"/>
      <c r="G48" s="7"/>
      <c r="H48" s="8">
        <v>288889</v>
      </c>
      <c r="I48" s="8">
        <v>309000</v>
      </c>
      <c r="J48" s="9">
        <v>303738</v>
      </c>
      <c r="K48" s="13">
        <f t="shared" si="0"/>
        <v>288889</v>
      </c>
      <c r="L48" s="14">
        <f t="shared" si="1"/>
        <v>300297.46802196838</v>
      </c>
      <c r="M48" s="13">
        <f t="shared" si="2"/>
        <v>300542.33333333331</v>
      </c>
      <c r="N48" s="14">
        <f>GEOMEAN(H48,I48,J48)</f>
        <v>300420.48159149237</v>
      </c>
      <c r="O48" s="15">
        <f>STDEVA(H48,I48,J48)</f>
        <v>10429.39568399499</v>
      </c>
      <c r="P48" s="16">
        <f>O48/M48</f>
        <v>3.4701918922109665E-2</v>
      </c>
      <c r="Q48" s="17">
        <f t="shared" si="3"/>
        <v>288889</v>
      </c>
      <c r="R48" s="18" t="s">
        <v>441</v>
      </c>
    </row>
    <row r="49" spans="2:18" ht="12.75" customHeight="1" x14ac:dyDescent="0.3">
      <c r="B49" s="5" t="s">
        <v>90</v>
      </c>
      <c r="C49" s="6" t="s">
        <v>91</v>
      </c>
      <c r="D49" s="20" t="s">
        <v>2</v>
      </c>
      <c r="E49" s="7">
        <v>1</v>
      </c>
      <c r="F49" s="7"/>
      <c r="G49" s="7"/>
      <c r="H49" s="8">
        <v>288889</v>
      </c>
      <c r="I49" s="8">
        <v>306000</v>
      </c>
      <c r="J49" s="9">
        <v>303738</v>
      </c>
      <c r="K49" s="13">
        <f t="shared" si="0"/>
        <v>288889</v>
      </c>
      <c r="L49" s="14">
        <f t="shared" si="1"/>
        <v>299346.76181563322</v>
      </c>
      <c r="M49" s="13">
        <f t="shared" si="2"/>
        <v>299542.33333333331</v>
      </c>
      <c r="N49" s="14">
        <f>GEOMEAN(H49,I49,J49)</f>
        <v>299445.08355159423</v>
      </c>
      <c r="O49" s="15">
        <f>STDEVA(H49,I49,J49)</f>
        <v>9295.1220719974044</v>
      </c>
      <c r="P49" s="16">
        <f>O49/M49</f>
        <v>3.1031079876291515E-2</v>
      </c>
      <c r="Q49" s="17">
        <f t="shared" si="3"/>
        <v>288889</v>
      </c>
      <c r="R49" s="18" t="s">
        <v>441</v>
      </c>
    </row>
    <row r="50" spans="2:18" ht="12.75" customHeight="1" x14ac:dyDescent="0.3">
      <c r="B50" s="5" t="s">
        <v>92</v>
      </c>
      <c r="C50" s="6" t="s">
        <v>93</v>
      </c>
      <c r="D50" s="20" t="s">
        <v>2</v>
      </c>
      <c r="E50" s="7">
        <v>1</v>
      </c>
      <c r="F50" s="7"/>
      <c r="G50" s="7"/>
      <c r="H50" s="8">
        <v>555556</v>
      </c>
      <c r="I50" s="8">
        <v>583000</v>
      </c>
      <c r="J50" s="9">
        <v>584112</v>
      </c>
      <c r="K50" s="13">
        <f t="shared" si="0"/>
        <v>555556</v>
      </c>
      <c r="L50" s="14">
        <f t="shared" si="1"/>
        <v>573913.90675149672</v>
      </c>
      <c r="M50" s="13">
        <f t="shared" si="2"/>
        <v>574222.66666666663</v>
      </c>
      <c r="N50" s="14">
        <f>GEOMEAN(H50,I50,J50)</f>
        <v>574069.10548134882</v>
      </c>
      <c r="O50" s="15">
        <f>STDEVA(H50,I50,J50)</f>
        <v>16175.366126716679</v>
      </c>
      <c r="P50" s="16">
        <f>O50/M50</f>
        <v>2.8169152953529085E-2</v>
      </c>
      <c r="Q50" s="17">
        <f t="shared" si="3"/>
        <v>555556</v>
      </c>
      <c r="R50" s="18" t="s">
        <v>441</v>
      </c>
    </row>
    <row r="51" spans="2:18" ht="12.75" customHeight="1" x14ac:dyDescent="0.3">
      <c r="B51" s="5" t="s">
        <v>94</v>
      </c>
      <c r="C51" s="6" t="s">
        <v>95</v>
      </c>
      <c r="D51" s="20" t="s">
        <v>2</v>
      </c>
      <c r="E51" s="7">
        <v>1</v>
      </c>
      <c r="F51" s="7"/>
      <c r="G51" s="7"/>
      <c r="H51" s="8">
        <v>666667</v>
      </c>
      <c r="I51" s="8">
        <v>780000</v>
      </c>
      <c r="J51" s="9">
        <v>700935</v>
      </c>
      <c r="K51" s="13">
        <f t="shared" si="0"/>
        <v>666667</v>
      </c>
      <c r="L51" s="14">
        <f t="shared" si="1"/>
        <v>712806.41309791757</v>
      </c>
      <c r="M51" s="13">
        <f t="shared" si="2"/>
        <v>715867.33333333337</v>
      </c>
      <c r="N51" s="14">
        <f>GEOMEAN(H51,I51,J51)</f>
        <v>714321.57745530433</v>
      </c>
      <c r="O51" s="15">
        <f>STDEVA(H51,I51,J51)</f>
        <v>58123.344331975022</v>
      </c>
      <c r="P51" s="16">
        <f>O51/M51</f>
        <v>8.1192899334199292E-2</v>
      </c>
      <c r="Q51" s="17">
        <f t="shared" si="3"/>
        <v>666667</v>
      </c>
      <c r="R51" s="18" t="s">
        <v>441</v>
      </c>
    </row>
    <row r="52" spans="2:18" ht="12.75" customHeight="1" x14ac:dyDescent="0.3">
      <c r="B52" s="5" t="s">
        <v>96</v>
      </c>
      <c r="C52" s="6" t="s">
        <v>97</v>
      </c>
      <c r="D52" s="20" t="s">
        <v>2</v>
      </c>
      <c r="E52" s="7">
        <v>1</v>
      </c>
      <c r="F52" s="7"/>
      <c r="G52" s="7"/>
      <c r="H52" s="8">
        <v>666667</v>
      </c>
      <c r="I52" s="8">
        <v>767000</v>
      </c>
      <c r="J52" s="9">
        <v>700935</v>
      </c>
      <c r="K52" s="13">
        <f t="shared" si="0"/>
        <v>666667</v>
      </c>
      <c r="L52" s="14">
        <f t="shared" si="1"/>
        <v>709145.08350686601</v>
      </c>
      <c r="M52" s="13">
        <f t="shared" si="2"/>
        <v>711534</v>
      </c>
      <c r="N52" s="14">
        <f>GEOMEAN(H52,I52,J52)</f>
        <v>710330.87085011986</v>
      </c>
      <c r="O52" s="15">
        <f>STDEVA(H52,I52,J52)</f>
        <v>50999.331593659146</v>
      </c>
      <c r="P52" s="16">
        <f>O52/M52</f>
        <v>7.1675185716577341E-2</v>
      </c>
      <c r="Q52" s="17">
        <f t="shared" si="3"/>
        <v>666667</v>
      </c>
      <c r="R52" s="18" t="s">
        <v>441</v>
      </c>
    </row>
    <row r="53" spans="2:18" ht="12.75" customHeight="1" x14ac:dyDescent="0.3">
      <c r="B53" s="5" t="s">
        <v>98</v>
      </c>
      <c r="C53" s="6" t="s">
        <v>99</v>
      </c>
      <c r="D53" s="20" t="s">
        <v>2</v>
      </c>
      <c r="E53" s="7">
        <v>1</v>
      </c>
      <c r="F53" s="7"/>
      <c r="G53" s="7"/>
      <c r="H53" s="8">
        <v>2126133</v>
      </c>
      <c r="I53" s="8">
        <v>1807000</v>
      </c>
      <c r="J53" s="9">
        <v>2235421</v>
      </c>
      <c r="K53" s="13">
        <f t="shared" si="0"/>
        <v>1807000</v>
      </c>
      <c r="L53" s="14">
        <f t="shared" si="1"/>
        <v>2039312.6151284135</v>
      </c>
      <c r="M53" s="13">
        <f t="shared" si="2"/>
        <v>2056184.6666666667</v>
      </c>
      <c r="N53" s="14">
        <f>GEOMEAN(H53,I53,J53)</f>
        <v>2047871.1876188416</v>
      </c>
      <c r="O53" s="15">
        <f>STDEVA(H53,I53,J53)</f>
        <v>222611.13025258493</v>
      </c>
      <c r="P53" s="16">
        <f>O53/M53</f>
        <v>0.10826417192064051</v>
      </c>
      <c r="Q53" s="17">
        <f t="shared" si="3"/>
        <v>1807000</v>
      </c>
      <c r="R53" s="18" t="s">
        <v>441</v>
      </c>
    </row>
    <row r="54" spans="2:18" ht="12.75" customHeight="1" x14ac:dyDescent="0.3">
      <c r="B54" s="5" t="s">
        <v>100</v>
      </c>
      <c r="C54" s="6" t="s">
        <v>101</v>
      </c>
      <c r="D54" s="20" t="s">
        <v>2</v>
      </c>
      <c r="E54" s="7">
        <v>1</v>
      </c>
      <c r="F54" s="7"/>
      <c r="G54" s="7"/>
      <c r="H54" s="8">
        <v>33333</v>
      </c>
      <c r="I54" s="8">
        <v>36000</v>
      </c>
      <c r="J54" s="9">
        <v>35047</v>
      </c>
      <c r="K54" s="13">
        <f t="shared" si="0"/>
        <v>33333</v>
      </c>
      <c r="L54" s="14">
        <f t="shared" si="1"/>
        <v>34757.949508974176</v>
      </c>
      <c r="M54" s="13">
        <f t="shared" si="2"/>
        <v>34793.333333333336</v>
      </c>
      <c r="N54" s="14">
        <f>GEOMEAN(H54,I54,J54)</f>
        <v>34775.702926971258</v>
      </c>
      <c r="O54" s="15">
        <f>STDEVA(H54,I54,J54)</f>
        <v>1351.4741334310966</v>
      </c>
      <c r="P54" s="16">
        <f>O54/M54</f>
        <v>3.8842904773838755E-2</v>
      </c>
      <c r="Q54" s="17">
        <f t="shared" si="3"/>
        <v>33333</v>
      </c>
      <c r="R54" s="18" t="s">
        <v>441</v>
      </c>
    </row>
    <row r="55" spans="2:18" ht="12.75" customHeight="1" x14ac:dyDescent="0.3">
      <c r="B55" s="5" t="s">
        <v>102</v>
      </c>
      <c r="C55" s="6" t="s">
        <v>103</v>
      </c>
      <c r="D55" s="20" t="s">
        <v>2</v>
      </c>
      <c r="E55" s="7">
        <v>1</v>
      </c>
      <c r="F55" s="7"/>
      <c r="G55" s="7"/>
      <c r="H55" s="8">
        <v>844444</v>
      </c>
      <c r="I55" s="8">
        <v>895000</v>
      </c>
      <c r="J55" s="9">
        <v>887850</v>
      </c>
      <c r="K55" s="13">
        <f t="shared" si="0"/>
        <v>844444</v>
      </c>
      <c r="L55" s="14">
        <f t="shared" si="1"/>
        <v>875185.18286602164</v>
      </c>
      <c r="M55" s="13">
        <f t="shared" si="2"/>
        <v>875764.66666666663</v>
      </c>
      <c r="N55" s="14">
        <f>GEOMEAN(H55,I55,J55)</f>
        <v>875476.50642571924</v>
      </c>
      <c r="O55" s="15">
        <f>STDEVA(H55,I55,J55)</f>
        <v>27359.070622616793</v>
      </c>
      <c r="P55" s="16">
        <f>O55/M55</f>
        <v>3.1240208316180216E-2</v>
      </c>
      <c r="Q55" s="17">
        <f t="shared" si="3"/>
        <v>844444</v>
      </c>
      <c r="R55" s="18" t="s">
        <v>441</v>
      </c>
    </row>
    <row r="56" spans="2:18" ht="12.75" customHeight="1" x14ac:dyDescent="0.3">
      <c r="B56" s="5" t="s">
        <v>104</v>
      </c>
      <c r="C56" s="6" t="s">
        <v>105</v>
      </c>
      <c r="D56" s="20" t="s">
        <v>2</v>
      </c>
      <c r="E56" s="7">
        <v>1</v>
      </c>
      <c r="F56" s="7"/>
      <c r="G56" s="7"/>
      <c r="H56" s="8">
        <v>844444</v>
      </c>
      <c r="I56" s="8">
        <v>887000</v>
      </c>
      <c r="J56" s="9">
        <v>887850</v>
      </c>
      <c r="K56" s="13">
        <f t="shared" si="0"/>
        <v>844444</v>
      </c>
      <c r="L56" s="14">
        <f t="shared" si="1"/>
        <v>872619.82999791682</v>
      </c>
      <c r="M56" s="13">
        <f t="shared" si="2"/>
        <v>873098</v>
      </c>
      <c r="N56" s="14">
        <f>GEOMEAN(H56,I56,J56)</f>
        <v>872860.19943530031</v>
      </c>
      <c r="O56" s="15">
        <f>STDEVA(H56,I56,J56)</f>
        <v>24818.731071511291</v>
      </c>
      <c r="P56" s="16">
        <f>O56/M56</f>
        <v>2.8426054201832199E-2</v>
      </c>
      <c r="Q56" s="17">
        <f t="shared" si="3"/>
        <v>844444</v>
      </c>
      <c r="R56" s="18" t="s">
        <v>441</v>
      </c>
    </row>
    <row r="57" spans="2:18" ht="12.75" customHeight="1" x14ac:dyDescent="0.3">
      <c r="B57" s="5" t="s">
        <v>106</v>
      </c>
      <c r="C57" s="6" t="s">
        <v>107</v>
      </c>
      <c r="D57" s="20" t="s">
        <v>2</v>
      </c>
      <c r="E57" s="7">
        <v>1</v>
      </c>
      <c r="F57" s="7"/>
      <c r="G57" s="7"/>
      <c r="H57" s="8">
        <v>22222</v>
      </c>
      <c r="I57" s="8">
        <v>26000</v>
      </c>
      <c r="J57" s="9">
        <v>23364</v>
      </c>
      <c r="K57" s="13">
        <f t="shared" si="0"/>
        <v>22222</v>
      </c>
      <c r="L57" s="14">
        <f t="shared" si="1"/>
        <v>23759.952492011045</v>
      </c>
      <c r="M57" s="13">
        <f t="shared" si="2"/>
        <v>23862</v>
      </c>
      <c r="N57" s="14">
        <f>GEOMEAN(H57,I57,J57)</f>
        <v>23810.466060430237</v>
      </c>
      <c r="O57" s="15">
        <f>STDEVA(H57,I57,J57)</f>
        <v>1937.6078034524944</v>
      </c>
      <c r="P57" s="16">
        <f>O57/M57</f>
        <v>8.120056170700253E-2</v>
      </c>
      <c r="Q57" s="17">
        <f t="shared" si="3"/>
        <v>22222</v>
      </c>
      <c r="R57" s="18" t="s">
        <v>441</v>
      </c>
    </row>
    <row r="58" spans="2:18" ht="12.75" customHeight="1" x14ac:dyDescent="0.3">
      <c r="B58" s="5" t="s">
        <v>108</v>
      </c>
      <c r="C58" s="6" t="s">
        <v>109</v>
      </c>
      <c r="D58" s="20" t="s">
        <v>2</v>
      </c>
      <c r="E58" s="7">
        <v>1</v>
      </c>
      <c r="F58" s="7"/>
      <c r="G58" s="7"/>
      <c r="H58" s="8">
        <v>8889</v>
      </c>
      <c r="I58" s="8">
        <v>10000</v>
      </c>
      <c r="J58" s="9">
        <v>9346</v>
      </c>
      <c r="K58" s="13">
        <f t="shared" si="0"/>
        <v>8889</v>
      </c>
      <c r="L58" s="14">
        <f t="shared" si="1"/>
        <v>9389.7818694083089</v>
      </c>
      <c r="M58" s="13">
        <f t="shared" si="2"/>
        <v>9411.6666666666661</v>
      </c>
      <c r="N58" s="14">
        <f>GEOMEAN(H58,I58,J58)</f>
        <v>9400.6863087253732</v>
      </c>
      <c r="O58" s="15">
        <f>STDEVA(H58,I58,J58)</f>
        <v>558.40337869082896</v>
      </c>
      <c r="P58" s="16">
        <f>O58/M58</f>
        <v>5.9330977016911174E-2</v>
      </c>
      <c r="Q58" s="17">
        <f t="shared" si="3"/>
        <v>8889</v>
      </c>
      <c r="R58" s="18" t="s">
        <v>441</v>
      </c>
    </row>
    <row r="59" spans="2:18" ht="12.75" customHeight="1" x14ac:dyDescent="0.3">
      <c r="B59" s="5" t="s">
        <v>110</v>
      </c>
      <c r="C59" s="6" t="s">
        <v>111</v>
      </c>
      <c r="D59" s="20" t="s">
        <v>2</v>
      </c>
      <c r="E59" s="7">
        <v>1</v>
      </c>
      <c r="F59" s="7"/>
      <c r="G59" s="7"/>
      <c r="H59" s="8">
        <v>77778</v>
      </c>
      <c r="I59" s="8">
        <v>89000</v>
      </c>
      <c r="J59" s="9">
        <v>81776</v>
      </c>
      <c r="K59" s="13">
        <f t="shared" si="0"/>
        <v>77778</v>
      </c>
      <c r="L59" s="14">
        <f t="shared" si="1"/>
        <v>82595.507922985926</v>
      </c>
      <c r="M59" s="13">
        <f t="shared" si="2"/>
        <v>82851.333333333328</v>
      </c>
      <c r="N59" s="14">
        <f>GEOMEAN(H59,I59,J59)</f>
        <v>82722.60721897168</v>
      </c>
      <c r="O59" s="15">
        <f>STDEVA(H59,I59,J59)</f>
        <v>5687.7567927376549</v>
      </c>
      <c r="P59" s="16">
        <f>O59/M59</f>
        <v>6.8650154003608729E-2</v>
      </c>
      <c r="Q59" s="17">
        <f t="shared" si="3"/>
        <v>77778</v>
      </c>
      <c r="R59" s="18" t="s">
        <v>441</v>
      </c>
    </row>
    <row r="60" spans="2:18" ht="12.75" customHeight="1" x14ac:dyDescent="0.3">
      <c r="B60" s="5" t="s">
        <v>112</v>
      </c>
      <c r="C60" s="6" t="s">
        <v>113</v>
      </c>
      <c r="D60" s="20" t="s">
        <v>2</v>
      </c>
      <c r="E60" s="7">
        <v>1</v>
      </c>
      <c r="F60" s="7"/>
      <c r="G60" s="7"/>
      <c r="H60" s="8">
        <v>144444</v>
      </c>
      <c r="I60" s="8">
        <v>155000</v>
      </c>
      <c r="J60" s="9">
        <v>151869</v>
      </c>
      <c r="K60" s="13">
        <f t="shared" si="0"/>
        <v>144444</v>
      </c>
      <c r="L60" s="14">
        <f t="shared" si="1"/>
        <v>150305.62091851214</v>
      </c>
      <c r="M60" s="13">
        <f t="shared" si="2"/>
        <v>150437.66666666666</v>
      </c>
      <c r="N60" s="14">
        <f>GEOMEAN(H60,I60,J60)</f>
        <v>150371.93189818991</v>
      </c>
      <c r="O60" s="15">
        <f>STDEVA(H60,I60,J60)</f>
        <v>5421.6068036453298</v>
      </c>
      <c r="P60" s="16">
        <f>O60/M60</f>
        <v>3.6038891879772994E-2</v>
      </c>
      <c r="Q60" s="17">
        <f t="shared" si="3"/>
        <v>144444</v>
      </c>
      <c r="R60" s="18" t="s">
        <v>441</v>
      </c>
    </row>
    <row r="61" spans="2:18" ht="12.75" customHeight="1" x14ac:dyDescent="0.3">
      <c r="B61" s="5" t="s">
        <v>114</v>
      </c>
      <c r="C61" s="6" t="s">
        <v>115</v>
      </c>
      <c r="D61" s="20" t="s">
        <v>2</v>
      </c>
      <c r="E61" s="7">
        <v>1</v>
      </c>
      <c r="F61" s="7"/>
      <c r="G61" s="7"/>
      <c r="H61" s="8">
        <v>444444</v>
      </c>
      <c r="I61" s="8">
        <v>471000</v>
      </c>
      <c r="J61" s="9">
        <v>467290</v>
      </c>
      <c r="K61" s="13">
        <f t="shared" si="0"/>
        <v>444444</v>
      </c>
      <c r="L61" s="14">
        <f t="shared" si="1"/>
        <v>460607.0986408547</v>
      </c>
      <c r="M61" s="13">
        <f t="shared" si="2"/>
        <v>460911.33333333331</v>
      </c>
      <c r="N61" s="14">
        <f>GEOMEAN(H61,I61,J61)</f>
        <v>460760.04708276392</v>
      </c>
      <c r="O61" s="15">
        <f>STDEVA(H61,I61,J61)</f>
        <v>14381.266471814411</v>
      </c>
      <c r="P61" s="16">
        <f>O61/M61</f>
        <v>3.120180701092418E-2</v>
      </c>
      <c r="Q61" s="17">
        <f t="shared" si="3"/>
        <v>444444</v>
      </c>
      <c r="R61" s="18" t="s">
        <v>441</v>
      </c>
    </row>
    <row r="62" spans="2:18" ht="12.75" customHeight="1" x14ac:dyDescent="0.3">
      <c r="B62" s="5" t="s">
        <v>116</v>
      </c>
      <c r="C62" s="6" t="s">
        <v>117</v>
      </c>
      <c r="D62" s="20" t="s">
        <v>2</v>
      </c>
      <c r="E62" s="7">
        <v>1</v>
      </c>
      <c r="F62" s="7"/>
      <c r="G62" s="7"/>
      <c r="H62" s="8">
        <v>50889</v>
      </c>
      <c r="I62" s="8">
        <v>53000</v>
      </c>
      <c r="J62" s="9">
        <v>53505</v>
      </c>
      <c r="K62" s="13">
        <f t="shared" si="0"/>
        <v>50889</v>
      </c>
      <c r="L62" s="14">
        <f t="shared" si="1"/>
        <v>52439.871000512969</v>
      </c>
      <c r="M62" s="13">
        <f t="shared" si="2"/>
        <v>52464.666666666664</v>
      </c>
      <c r="N62" s="14">
        <f>GEOMEAN(H62,I62,J62)</f>
        <v>52452.321954952655</v>
      </c>
      <c r="O62" s="15">
        <f>STDEVA(H62,I62,J62)</f>
        <v>1387.7320826922366</v>
      </c>
      <c r="P62" s="16">
        <f>O62/M62</f>
        <v>2.6450793855399255E-2</v>
      </c>
      <c r="Q62" s="17">
        <f t="shared" si="3"/>
        <v>50889</v>
      </c>
      <c r="R62" s="18" t="s">
        <v>441</v>
      </c>
    </row>
    <row r="63" spans="2:18" ht="12.75" customHeight="1" x14ac:dyDescent="0.3">
      <c r="B63" s="5" t="s">
        <v>118</v>
      </c>
      <c r="C63" s="6" t="s">
        <v>119</v>
      </c>
      <c r="D63" s="20" t="s">
        <v>2</v>
      </c>
      <c r="E63" s="7">
        <v>1</v>
      </c>
      <c r="F63" s="7"/>
      <c r="G63" s="7"/>
      <c r="H63" s="8">
        <v>511111</v>
      </c>
      <c r="I63" s="8">
        <v>598000</v>
      </c>
      <c r="J63" s="9">
        <v>537383</v>
      </c>
      <c r="K63" s="13">
        <f t="shared" si="0"/>
        <v>511111</v>
      </c>
      <c r="L63" s="14">
        <f t="shared" si="1"/>
        <v>546484.60462290316</v>
      </c>
      <c r="M63" s="13">
        <f t="shared" si="2"/>
        <v>548831.33333333337</v>
      </c>
      <c r="N63" s="14">
        <f>GEOMEAN(H63,I63,J63)</f>
        <v>547646.24190710415</v>
      </c>
      <c r="O63" s="15">
        <f>STDEVA(H63,I63,J63)</f>
        <v>44561.450069912818</v>
      </c>
      <c r="P63" s="16">
        <f>O63/M63</f>
        <v>8.1193341858359913E-2</v>
      </c>
      <c r="Q63" s="17">
        <f t="shared" si="3"/>
        <v>511111</v>
      </c>
      <c r="R63" s="18" t="s">
        <v>441</v>
      </c>
    </row>
    <row r="64" spans="2:18" ht="12.75" customHeight="1" x14ac:dyDescent="0.3">
      <c r="B64" s="5" t="s">
        <v>120</v>
      </c>
      <c r="C64" s="6" t="s">
        <v>121</v>
      </c>
      <c r="D64" s="20" t="s">
        <v>2</v>
      </c>
      <c r="E64" s="7">
        <v>1</v>
      </c>
      <c r="F64" s="7"/>
      <c r="G64" s="7"/>
      <c r="H64" s="8">
        <v>188889</v>
      </c>
      <c r="I64" s="8">
        <v>217000</v>
      </c>
      <c r="J64" s="9">
        <v>198598</v>
      </c>
      <c r="K64" s="13">
        <f t="shared" si="0"/>
        <v>188889</v>
      </c>
      <c r="L64" s="14">
        <f t="shared" si="1"/>
        <v>200834.03833872612</v>
      </c>
      <c r="M64" s="13">
        <f t="shared" si="2"/>
        <v>201495.66666666666</v>
      </c>
      <c r="N64" s="14">
        <f>GEOMEAN(H64,I64,J64)</f>
        <v>201162.53071863853</v>
      </c>
      <c r="O64" s="15">
        <f>STDEVA(H64,I64,J64)</f>
        <v>14277.760130123117</v>
      </c>
      <c r="P64" s="16">
        <f>O64/M64</f>
        <v>7.0858894220006977E-2</v>
      </c>
      <c r="Q64" s="17">
        <f t="shared" si="3"/>
        <v>188889</v>
      </c>
      <c r="R64" s="18" t="s">
        <v>441</v>
      </c>
    </row>
    <row r="65" spans="2:18" ht="12.75" customHeight="1" x14ac:dyDescent="0.3">
      <c r="B65" s="5" t="s">
        <v>122</v>
      </c>
      <c r="C65" s="6" t="s">
        <v>123</v>
      </c>
      <c r="D65" s="20" t="s">
        <v>2</v>
      </c>
      <c r="E65" s="7">
        <v>1</v>
      </c>
      <c r="F65" s="7"/>
      <c r="G65" s="7"/>
      <c r="H65" s="8">
        <v>244444</v>
      </c>
      <c r="I65" s="8">
        <v>281000</v>
      </c>
      <c r="J65" s="9">
        <v>257009</v>
      </c>
      <c r="K65" s="13">
        <f t="shared" si="0"/>
        <v>244444</v>
      </c>
      <c r="L65" s="14">
        <f t="shared" si="1"/>
        <v>259952.95491106898</v>
      </c>
      <c r="M65" s="13">
        <f t="shared" si="2"/>
        <v>260817.66666666666</v>
      </c>
      <c r="N65" s="14">
        <f>GEOMEAN(H65,I65,J65)</f>
        <v>260382.23142189815</v>
      </c>
      <c r="O65" s="15">
        <f>STDEVA(H65,I65,J65)</f>
        <v>18573.226438433721</v>
      </c>
      <c r="P65" s="16">
        <f>O65/M65</f>
        <v>7.121153515329505E-2</v>
      </c>
      <c r="Q65" s="17">
        <f t="shared" si="3"/>
        <v>244444</v>
      </c>
      <c r="R65" s="18" t="s">
        <v>441</v>
      </c>
    </row>
    <row r="66" spans="2:18" ht="12.75" customHeight="1" x14ac:dyDescent="0.3">
      <c r="B66" s="5" t="s">
        <v>124</v>
      </c>
      <c r="C66" s="6" t="s">
        <v>125</v>
      </c>
      <c r="D66" s="20" t="s">
        <v>2</v>
      </c>
      <c r="E66" s="7">
        <v>1</v>
      </c>
      <c r="F66" s="7"/>
      <c r="G66" s="7"/>
      <c r="H66" s="8">
        <v>11111</v>
      </c>
      <c r="I66" s="8">
        <v>12000</v>
      </c>
      <c r="J66" s="9">
        <v>11682</v>
      </c>
      <c r="K66" s="13">
        <f t="shared" si="0"/>
        <v>11111</v>
      </c>
      <c r="L66" s="14">
        <f t="shared" si="1"/>
        <v>11585.873881681608</v>
      </c>
      <c r="M66" s="13">
        <f t="shared" si="2"/>
        <v>11597.666666666666</v>
      </c>
      <c r="N66" s="14">
        <f>GEOMEAN(H66,I66,J66)</f>
        <v>11591.790723602906</v>
      </c>
      <c r="O66" s="15">
        <f>STDEVA(H66,I66,J66)</f>
        <v>450.46013512111517</v>
      </c>
      <c r="P66" s="16">
        <f>O66/M66</f>
        <v>3.8840583030015967E-2</v>
      </c>
      <c r="Q66" s="17">
        <f t="shared" si="3"/>
        <v>11111</v>
      </c>
      <c r="R66" s="18" t="s">
        <v>441</v>
      </c>
    </row>
    <row r="67" spans="2:18" ht="12.75" customHeight="1" x14ac:dyDescent="0.3">
      <c r="B67" s="5" t="s">
        <v>126</v>
      </c>
      <c r="C67" s="6" t="s">
        <v>127</v>
      </c>
      <c r="D67" s="20" t="s">
        <v>2</v>
      </c>
      <c r="E67" s="7">
        <v>1</v>
      </c>
      <c r="F67" s="7"/>
      <c r="G67" s="7"/>
      <c r="H67" s="8">
        <v>80000</v>
      </c>
      <c r="I67" s="8">
        <v>85000</v>
      </c>
      <c r="J67" s="9">
        <v>84112</v>
      </c>
      <c r="K67" s="13">
        <f t="shared" si="0"/>
        <v>80000</v>
      </c>
      <c r="L67" s="14">
        <f t="shared" si="1"/>
        <v>82979.251859904587</v>
      </c>
      <c r="M67" s="13">
        <f t="shared" si="2"/>
        <v>83037.333333333328</v>
      </c>
      <c r="N67" s="14">
        <f>GEOMEAN(H67,I67,J67)</f>
        <v>83008.447391065551</v>
      </c>
      <c r="O67" s="15">
        <f>STDEVA(H67,I67,J67)</f>
        <v>2667.6171639373842</v>
      </c>
      <c r="P67" s="16">
        <f>O67/M67</f>
        <v>3.2125515799367968E-2</v>
      </c>
      <c r="Q67" s="17">
        <f t="shared" si="3"/>
        <v>80000</v>
      </c>
      <c r="R67" s="18" t="s">
        <v>441</v>
      </c>
    </row>
    <row r="68" spans="2:18" ht="12.75" customHeight="1" x14ac:dyDescent="0.3">
      <c r="B68" s="5" t="s">
        <v>128</v>
      </c>
      <c r="C68" s="6" t="s">
        <v>129</v>
      </c>
      <c r="D68" s="20" t="s">
        <v>2</v>
      </c>
      <c r="E68" s="7">
        <v>1</v>
      </c>
      <c r="F68" s="7"/>
      <c r="G68" s="7"/>
      <c r="H68" s="8">
        <v>166444</v>
      </c>
      <c r="I68" s="8">
        <v>175000</v>
      </c>
      <c r="J68" s="9">
        <v>175000</v>
      </c>
      <c r="K68" s="13">
        <f t="shared" si="0"/>
        <v>166444</v>
      </c>
      <c r="L68" s="14">
        <f t="shared" si="1"/>
        <v>172051.90908231738</v>
      </c>
      <c r="M68" s="13">
        <f t="shared" si="2"/>
        <v>172148</v>
      </c>
      <c r="N68" s="14">
        <f>GEOMEAN(H68,I68,J68)</f>
        <v>172100.21539504253</v>
      </c>
      <c r="O68" s="15">
        <f>STDEVA(H68,I68,J68)</f>
        <v>4939.8089031864383</v>
      </c>
      <c r="P68" s="16">
        <f>O68/M68</f>
        <v>2.8695128047879954E-2</v>
      </c>
      <c r="Q68" s="17">
        <f t="shared" si="3"/>
        <v>166444</v>
      </c>
      <c r="R68" s="18" t="s">
        <v>441</v>
      </c>
    </row>
    <row r="69" spans="2:18" ht="12.75" customHeight="1" x14ac:dyDescent="0.3">
      <c r="B69" s="5" t="s">
        <v>130</v>
      </c>
      <c r="C69" s="6" t="s">
        <v>131</v>
      </c>
      <c r="D69" s="20" t="s">
        <v>2</v>
      </c>
      <c r="E69" s="7">
        <v>1</v>
      </c>
      <c r="F69" s="7"/>
      <c r="G69" s="7"/>
      <c r="H69" s="8">
        <v>88889</v>
      </c>
      <c r="I69" s="8">
        <v>104000</v>
      </c>
      <c r="J69" s="9">
        <v>93458</v>
      </c>
      <c r="K69" s="13">
        <f t="shared" si="0"/>
        <v>88889</v>
      </c>
      <c r="L69" s="14">
        <f t="shared" si="1"/>
        <v>95040.880484333771</v>
      </c>
      <c r="M69" s="13">
        <f t="shared" si="2"/>
        <v>95449</v>
      </c>
      <c r="N69" s="14">
        <f>GEOMEAN(H69,I69,J69)</f>
        <v>95242.900804741963</v>
      </c>
      <c r="O69" s="15">
        <f>STDEVA(H69,I69,J69)</f>
        <v>7749.7510282589083</v>
      </c>
      <c r="P69" s="16">
        <f>O69/M69</f>
        <v>8.1192584817639871E-2</v>
      </c>
      <c r="Q69" s="17">
        <f t="shared" si="3"/>
        <v>88889</v>
      </c>
      <c r="R69" s="18" t="s">
        <v>441</v>
      </c>
    </row>
    <row r="70" spans="2:18" ht="12.75" customHeight="1" x14ac:dyDescent="0.3">
      <c r="B70" s="5" t="s">
        <v>132</v>
      </c>
      <c r="C70" s="6" t="s">
        <v>133</v>
      </c>
      <c r="D70" s="20" t="s">
        <v>2</v>
      </c>
      <c r="E70" s="7">
        <v>1</v>
      </c>
      <c r="F70" s="7"/>
      <c r="G70" s="7"/>
      <c r="H70" s="8">
        <v>133333</v>
      </c>
      <c r="I70" s="8">
        <v>153000</v>
      </c>
      <c r="J70" s="9">
        <v>140187</v>
      </c>
      <c r="K70" s="13">
        <f t="shared" ref="K70:K133" si="4">MIN(H70,I70,J70)</f>
        <v>133333</v>
      </c>
      <c r="L70" s="14">
        <f t="shared" ref="L70:L133" si="5">HARMEAN(H70,I70,J70)</f>
        <v>141714.6828415124</v>
      </c>
      <c r="M70" s="13">
        <f t="shared" ref="M70:M133" si="6">AVERAGE(H70,I70,J70)</f>
        <v>142173.33333333334</v>
      </c>
      <c r="N70" s="14">
        <f>GEOMEAN(H70,I70,J70)</f>
        <v>141942.44262677812</v>
      </c>
      <c r="O70" s="15">
        <f>STDEVA(H70,I70,J70)</f>
        <v>9982.8283734287124</v>
      </c>
      <c r="P70" s="16">
        <f>O70/M70</f>
        <v>7.0215898715854208E-2</v>
      </c>
      <c r="Q70" s="17">
        <f t="shared" ref="Q70:Q133" si="7">ROUND(K70,0)</f>
        <v>133333</v>
      </c>
      <c r="R70" s="18" t="s">
        <v>441</v>
      </c>
    </row>
    <row r="71" spans="2:18" ht="12.75" customHeight="1" x14ac:dyDescent="0.3">
      <c r="B71" s="5" t="s">
        <v>134</v>
      </c>
      <c r="C71" s="6" t="s">
        <v>135</v>
      </c>
      <c r="D71" s="20" t="s">
        <v>2</v>
      </c>
      <c r="E71" s="7">
        <v>1</v>
      </c>
      <c r="F71" s="7"/>
      <c r="G71" s="7"/>
      <c r="H71" s="8">
        <v>1200000</v>
      </c>
      <c r="I71" s="8">
        <v>900000</v>
      </c>
      <c r="J71" s="9">
        <v>1261682</v>
      </c>
      <c r="K71" s="13">
        <f t="shared" si="4"/>
        <v>900000</v>
      </c>
      <c r="L71" s="14">
        <f t="shared" si="5"/>
        <v>1096075.716949166</v>
      </c>
      <c r="M71" s="13">
        <f t="shared" si="6"/>
        <v>1120560.6666666667</v>
      </c>
      <c r="N71" s="14">
        <f>GEOMEAN(H71,I71,J71)</f>
        <v>1108641.7279384555</v>
      </c>
      <c r="O71" s="15">
        <f>STDEVA(H71,I71,J71)</f>
        <v>193484.94267341128</v>
      </c>
      <c r="P71" s="16">
        <f>O71/M71</f>
        <v>0.17266797633453546</v>
      </c>
      <c r="Q71" s="17">
        <f t="shared" si="7"/>
        <v>900000</v>
      </c>
      <c r="R71" s="18" t="s">
        <v>441</v>
      </c>
    </row>
    <row r="72" spans="2:18" ht="12.75" customHeight="1" x14ac:dyDescent="0.3">
      <c r="B72" s="5" t="s">
        <v>136</v>
      </c>
      <c r="C72" s="6" t="s">
        <v>137</v>
      </c>
      <c r="D72" s="20" t="s">
        <v>2</v>
      </c>
      <c r="E72" s="7">
        <v>1</v>
      </c>
      <c r="F72" s="7"/>
      <c r="G72" s="7"/>
      <c r="H72" s="8">
        <v>533333</v>
      </c>
      <c r="I72" s="8">
        <v>571000</v>
      </c>
      <c r="J72" s="9">
        <v>560748</v>
      </c>
      <c r="K72" s="13">
        <f t="shared" si="4"/>
        <v>533333</v>
      </c>
      <c r="L72" s="14">
        <f t="shared" si="5"/>
        <v>554564.84391417075</v>
      </c>
      <c r="M72" s="13">
        <f t="shared" si="6"/>
        <v>555027</v>
      </c>
      <c r="N72" s="14">
        <f>GEOMEAN(H72,I72,J72)</f>
        <v>554796.99403437215</v>
      </c>
      <c r="O72" s="15">
        <f>STDEVA(H72,I72,J72)</f>
        <v>19474.2933889782</v>
      </c>
      <c r="P72" s="16">
        <f>O72/M72</f>
        <v>3.5087109976592493E-2</v>
      </c>
      <c r="Q72" s="17">
        <f t="shared" si="7"/>
        <v>533333</v>
      </c>
      <c r="R72" s="18" t="s">
        <v>441</v>
      </c>
    </row>
    <row r="73" spans="2:18" ht="12.75" customHeight="1" x14ac:dyDescent="0.3">
      <c r="B73" s="5" t="s">
        <v>138</v>
      </c>
      <c r="C73" s="6" t="s">
        <v>139</v>
      </c>
      <c r="D73" s="20" t="s">
        <v>2</v>
      </c>
      <c r="E73" s="7">
        <v>1</v>
      </c>
      <c r="F73" s="7"/>
      <c r="G73" s="7"/>
      <c r="H73" s="8">
        <v>311111</v>
      </c>
      <c r="I73" s="8">
        <v>330000</v>
      </c>
      <c r="J73" s="9">
        <v>327103</v>
      </c>
      <c r="K73" s="13">
        <f t="shared" si="4"/>
        <v>311111</v>
      </c>
      <c r="L73" s="14">
        <f t="shared" si="5"/>
        <v>322520.61764451384</v>
      </c>
      <c r="M73" s="13">
        <f t="shared" si="6"/>
        <v>322738</v>
      </c>
      <c r="N73" s="14">
        <f>GEOMEAN(H73,I73,J73)</f>
        <v>322629.8983490846</v>
      </c>
      <c r="O73" s="15">
        <f>STDEVA(H73,I73,J73)</f>
        <v>10172.929715671882</v>
      </c>
      <c r="P73" s="16">
        <f>O73/M73</f>
        <v>3.1520706318040895E-2</v>
      </c>
      <c r="Q73" s="17">
        <f t="shared" si="7"/>
        <v>311111</v>
      </c>
      <c r="R73" s="18" t="s">
        <v>441</v>
      </c>
    </row>
    <row r="74" spans="2:18" ht="12.75" customHeight="1" x14ac:dyDescent="0.3">
      <c r="B74" s="5" t="s">
        <v>140</v>
      </c>
      <c r="C74" s="6" t="s">
        <v>141</v>
      </c>
      <c r="D74" s="20" t="s">
        <v>2</v>
      </c>
      <c r="E74" s="7">
        <v>1</v>
      </c>
      <c r="F74" s="7"/>
      <c r="G74" s="7"/>
      <c r="H74" s="8">
        <v>511111</v>
      </c>
      <c r="I74" s="8">
        <v>537000</v>
      </c>
      <c r="J74" s="9">
        <v>537383</v>
      </c>
      <c r="K74" s="13">
        <f t="shared" si="4"/>
        <v>511111</v>
      </c>
      <c r="L74" s="14">
        <f t="shared" si="5"/>
        <v>528207.16612556763</v>
      </c>
      <c r="M74" s="13">
        <f t="shared" si="6"/>
        <v>528498</v>
      </c>
      <c r="N74" s="14">
        <f>GEOMEAN(H74,I74,J74)</f>
        <v>528353.36656641623</v>
      </c>
      <c r="O74" s="15">
        <f>STDEVA(H74,I74,J74)</f>
        <v>15058.801379923967</v>
      </c>
      <c r="P74" s="16">
        <f>O74/M74</f>
        <v>2.8493582529969776E-2</v>
      </c>
      <c r="Q74" s="17">
        <f t="shared" si="7"/>
        <v>511111</v>
      </c>
      <c r="R74" s="18" t="s">
        <v>441</v>
      </c>
    </row>
    <row r="75" spans="2:18" ht="12.75" customHeight="1" x14ac:dyDescent="0.3">
      <c r="B75" s="5" t="s">
        <v>142</v>
      </c>
      <c r="C75" s="6" t="s">
        <v>143</v>
      </c>
      <c r="D75" s="20" t="s">
        <v>2</v>
      </c>
      <c r="E75" s="7">
        <v>1</v>
      </c>
      <c r="F75" s="7"/>
      <c r="G75" s="7"/>
      <c r="H75" s="8">
        <v>1666667</v>
      </c>
      <c r="I75" s="8">
        <v>1950000</v>
      </c>
      <c r="J75" s="9">
        <v>1752336</v>
      </c>
      <c r="K75" s="13">
        <f t="shared" si="4"/>
        <v>1666667</v>
      </c>
      <c r="L75" s="14">
        <f t="shared" si="5"/>
        <v>1782015.3251299346</v>
      </c>
      <c r="M75" s="13">
        <f t="shared" si="6"/>
        <v>1789667.6666666667</v>
      </c>
      <c r="N75" s="14">
        <f>GEOMEAN(H75,I75,J75)</f>
        <v>1785803.2555087572</v>
      </c>
      <c r="O75" s="15">
        <f>STDEVA(H75,I75,J75)</f>
        <v>145308.76513250443</v>
      </c>
      <c r="P75" s="16">
        <f>O75/M75</f>
        <v>8.1193155488554075E-2</v>
      </c>
      <c r="Q75" s="17">
        <f t="shared" si="7"/>
        <v>1666667</v>
      </c>
      <c r="R75" s="18" t="s">
        <v>441</v>
      </c>
    </row>
    <row r="76" spans="2:18" ht="12.75" customHeight="1" x14ac:dyDescent="0.3">
      <c r="B76" s="5" t="s">
        <v>144</v>
      </c>
      <c r="C76" s="6" t="s">
        <v>145</v>
      </c>
      <c r="D76" s="20" t="s">
        <v>2</v>
      </c>
      <c r="E76" s="7">
        <v>1</v>
      </c>
      <c r="F76" s="7"/>
      <c r="G76" s="7"/>
      <c r="H76" s="8">
        <v>8000000</v>
      </c>
      <c r="I76" s="8">
        <v>4960000</v>
      </c>
      <c r="J76" s="9">
        <v>8411215</v>
      </c>
      <c r="K76" s="13">
        <f t="shared" si="4"/>
        <v>4960000</v>
      </c>
      <c r="L76" s="14">
        <f t="shared" si="5"/>
        <v>6733979.6551826112</v>
      </c>
      <c r="M76" s="13">
        <f t="shared" si="6"/>
        <v>7123738.333333333</v>
      </c>
      <c r="N76" s="14">
        <f>GEOMEAN(H76,I76,J76)</f>
        <v>6936549.1180360811</v>
      </c>
      <c r="O76" s="15">
        <f>STDEVA(H76,I76,J76)</f>
        <v>1885098.7044206276</v>
      </c>
      <c r="P76" s="16">
        <f>O76/M76</f>
        <v>0.26462211499261429</v>
      </c>
      <c r="Q76" s="17">
        <f t="shared" si="7"/>
        <v>4960000</v>
      </c>
      <c r="R76" s="18" t="s">
        <v>441</v>
      </c>
    </row>
    <row r="77" spans="2:18" ht="12.75" customHeight="1" x14ac:dyDescent="0.3">
      <c r="B77" s="5" t="s">
        <v>146</v>
      </c>
      <c r="C77" s="6" t="s">
        <v>147</v>
      </c>
      <c r="D77" s="20" t="s">
        <v>2</v>
      </c>
      <c r="E77" s="7">
        <v>1</v>
      </c>
      <c r="F77" s="7"/>
      <c r="G77" s="7"/>
      <c r="H77" s="8">
        <v>511111</v>
      </c>
      <c r="I77" s="8">
        <v>588000</v>
      </c>
      <c r="J77" s="9">
        <v>537383</v>
      </c>
      <c r="K77" s="13">
        <f t="shared" si="4"/>
        <v>511111</v>
      </c>
      <c r="L77" s="14">
        <f t="shared" si="5"/>
        <v>543668.0900011257</v>
      </c>
      <c r="M77" s="13">
        <f t="shared" si="6"/>
        <v>545498</v>
      </c>
      <c r="N77" s="14">
        <f>GEOMEAN(H77,I77,J77)</f>
        <v>544576.41149188986</v>
      </c>
      <c r="O77" s="15">
        <f>STDEVA(H77,I77,J77)</f>
        <v>39081.574929882241</v>
      </c>
      <c r="P77" s="16">
        <f>O77/M77</f>
        <v>7.164384641168664E-2</v>
      </c>
      <c r="Q77" s="17">
        <f t="shared" si="7"/>
        <v>511111</v>
      </c>
      <c r="R77" s="18" t="s">
        <v>441</v>
      </c>
    </row>
    <row r="78" spans="2:18" ht="12.75" customHeight="1" x14ac:dyDescent="0.3">
      <c r="B78" s="5" t="s">
        <v>148</v>
      </c>
      <c r="C78" s="6" t="s">
        <v>149</v>
      </c>
      <c r="D78" s="20" t="s">
        <v>2</v>
      </c>
      <c r="E78" s="7">
        <v>1</v>
      </c>
      <c r="F78" s="7"/>
      <c r="G78" s="7"/>
      <c r="H78" s="8">
        <v>1733111</v>
      </c>
      <c r="I78" s="8">
        <v>1854000</v>
      </c>
      <c r="J78" s="9">
        <v>1822196</v>
      </c>
      <c r="K78" s="13">
        <f t="shared" si="4"/>
        <v>1733111</v>
      </c>
      <c r="L78" s="14">
        <f t="shared" si="5"/>
        <v>1801628.8901375502</v>
      </c>
      <c r="M78" s="13">
        <f t="shared" si="6"/>
        <v>1803102.3333333333</v>
      </c>
      <c r="N78" s="14">
        <f>GEOMEAN(H78,I78,J78)</f>
        <v>1802369.0971218564</v>
      </c>
      <c r="O78" s="15">
        <f>STDEVA(H78,I78,J78)</f>
        <v>62665.490186651637</v>
      </c>
      <c r="P78" s="16">
        <f>O78/M78</f>
        <v>3.4754261601339119E-2</v>
      </c>
      <c r="Q78" s="17">
        <f t="shared" si="7"/>
        <v>1733111</v>
      </c>
      <c r="R78" s="18" t="s">
        <v>441</v>
      </c>
    </row>
    <row r="79" spans="2:18" ht="12.75" customHeight="1" x14ac:dyDescent="0.3">
      <c r="B79" s="5" t="s">
        <v>150</v>
      </c>
      <c r="C79" s="6" t="s">
        <v>151</v>
      </c>
      <c r="D79" s="20" t="s">
        <v>2</v>
      </c>
      <c r="E79" s="7">
        <v>1</v>
      </c>
      <c r="F79" s="7"/>
      <c r="G79" s="7"/>
      <c r="H79" s="8">
        <v>211111</v>
      </c>
      <c r="I79" s="8">
        <v>224000</v>
      </c>
      <c r="J79" s="9">
        <v>221963</v>
      </c>
      <c r="K79" s="13">
        <f t="shared" si="4"/>
        <v>211111</v>
      </c>
      <c r="L79" s="14">
        <f t="shared" si="5"/>
        <v>218876.08208241171</v>
      </c>
      <c r="M79" s="13">
        <f t="shared" si="6"/>
        <v>219024.66666666666</v>
      </c>
      <c r="N79" s="14">
        <f>GEOMEAN(H79,I79,J79)</f>
        <v>218950.77617404485</v>
      </c>
      <c r="O79" s="15">
        <f>STDEVA(H79,I79,J79)</f>
        <v>6928.7035102776144</v>
      </c>
      <c r="P79" s="16">
        <f>O79/M79</f>
        <v>3.16343524942896E-2</v>
      </c>
      <c r="Q79" s="17">
        <f t="shared" si="7"/>
        <v>211111</v>
      </c>
      <c r="R79" s="18" t="s">
        <v>441</v>
      </c>
    </row>
    <row r="80" spans="2:18" ht="12.75" customHeight="1" x14ac:dyDescent="0.3">
      <c r="B80" s="5" t="s">
        <v>152</v>
      </c>
      <c r="C80" s="6" t="s">
        <v>153</v>
      </c>
      <c r="D80" s="20" t="s">
        <v>2</v>
      </c>
      <c r="E80" s="7">
        <v>1</v>
      </c>
      <c r="F80" s="7"/>
      <c r="G80" s="7"/>
      <c r="H80" s="8">
        <v>733333</v>
      </c>
      <c r="I80" s="8">
        <v>770000</v>
      </c>
      <c r="J80" s="9">
        <v>771028</v>
      </c>
      <c r="K80" s="13">
        <f t="shared" si="4"/>
        <v>733333</v>
      </c>
      <c r="L80" s="14">
        <f t="shared" si="5"/>
        <v>757708.15712158754</v>
      </c>
      <c r="M80" s="13">
        <f t="shared" si="6"/>
        <v>758120.33333333337</v>
      </c>
      <c r="N80" s="14">
        <f>GEOMEAN(H80,I80,J80)</f>
        <v>757915.34710049396</v>
      </c>
      <c r="O80" s="15">
        <f>STDEVA(H80,I80,J80)</f>
        <v>21472.61316964783</v>
      </c>
      <c r="P80" s="16">
        <f>O80/M80</f>
        <v>2.8323489326867408E-2</v>
      </c>
      <c r="Q80" s="17">
        <f t="shared" si="7"/>
        <v>733333</v>
      </c>
      <c r="R80" s="18" t="s">
        <v>441</v>
      </c>
    </row>
    <row r="81" spans="2:18" ht="12.75" customHeight="1" x14ac:dyDescent="0.3">
      <c r="B81" s="5" t="s">
        <v>154</v>
      </c>
      <c r="C81" s="6" t="s">
        <v>155</v>
      </c>
      <c r="D81" s="20" t="s">
        <v>2</v>
      </c>
      <c r="E81" s="7">
        <v>1</v>
      </c>
      <c r="F81" s="7"/>
      <c r="G81" s="7"/>
      <c r="H81" s="8">
        <v>88889</v>
      </c>
      <c r="I81" s="8">
        <v>104000</v>
      </c>
      <c r="J81" s="9">
        <v>93458</v>
      </c>
      <c r="K81" s="13">
        <f t="shared" si="4"/>
        <v>88889</v>
      </c>
      <c r="L81" s="14">
        <f t="shared" si="5"/>
        <v>95040.880484333771</v>
      </c>
      <c r="M81" s="13">
        <f t="shared" si="6"/>
        <v>95449</v>
      </c>
      <c r="N81" s="14">
        <f>GEOMEAN(H81,I81,J81)</f>
        <v>95242.900804741963</v>
      </c>
      <c r="O81" s="15">
        <f>STDEVA(H81,I81,J81)</f>
        <v>7749.7510282589083</v>
      </c>
      <c r="P81" s="16">
        <f>O81/M81</f>
        <v>8.1192584817639871E-2</v>
      </c>
      <c r="Q81" s="17">
        <f t="shared" si="7"/>
        <v>88889</v>
      </c>
      <c r="R81" s="18" t="s">
        <v>441</v>
      </c>
    </row>
    <row r="82" spans="2:18" ht="12.75" customHeight="1" x14ac:dyDescent="0.3">
      <c r="B82" s="5" t="s">
        <v>156</v>
      </c>
      <c r="C82" s="6" t="s">
        <v>157</v>
      </c>
      <c r="D82" s="20" t="s">
        <v>2</v>
      </c>
      <c r="E82" s="7">
        <v>1</v>
      </c>
      <c r="F82" s="7"/>
      <c r="G82" s="7"/>
      <c r="H82" s="8">
        <v>88889</v>
      </c>
      <c r="I82" s="8">
        <v>102000</v>
      </c>
      <c r="J82" s="9">
        <v>93458</v>
      </c>
      <c r="K82" s="13">
        <f t="shared" si="4"/>
        <v>88889</v>
      </c>
      <c r="L82" s="14">
        <f t="shared" si="5"/>
        <v>94476.580747069398</v>
      </c>
      <c r="M82" s="13">
        <f t="shared" si="6"/>
        <v>94782.333333333328</v>
      </c>
      <c r="N82" s="14">
        <f>GEOMEAN(H82,I82,J82)</f>
        <v>94628.413370035472</v>
      </c>
      <c r="O82" s="15">
        <f>STDEVA(H82,I82,J82)</f>
        <v>6655.071324436225</v>
      </c>
      <c r="P82" s="16">
        <f>O82/M82</f>
        <v>7.0214259244193458E-2</v>
      </c>
      <c r="Q82" s="17">
        <f t="shared" si="7"/>
        <v>88889</v>
      </c>
      <c r="R82" s="18" t="s">
        <v>441</v>
      </c>
    </row>
    <row r="83" spans="2:18" ht="12.75" customHeight="1" x14ac:dyDescent="0.3">
      <c r="B83" s="5" t="s">
        <v>158</v>
      </c>
      <c r="C83" s="6" t="s">
        <v>159</v>
      </c>
      <c r="D83" s="20" t="s">
        <v>2</v>
      </c>
      <c r="E83" s="7">
        <v>1</v>
      </c>
      <c r="F83" s="7"/>
      <c r="G83" s="7"/>
      <c r="H83" s="8">
        <v>1755556</v>
      </c>
      <c r="I83" s="8">
        <v>1492000</v>
      </c>
      <c r="J83" s="9">
        <v>1845794</v>
      </c>
      <c r="K83" s="13">
        <f t="shared" si="4"/>
        <v>1492000</v>
      </c>
      <c r="L83" s="14">
        <f t="shared" si="5"/>
        <v>1683847.8428074759</v>
      </c>
      <c r="M83" s="13">
        <f t="shared" si="6"/>
        <v>1697783.3333333333</v>
      </c>
      <c r="N83" s="14">
        <f>GEOMEAN(H83,I83,J83)</f>
        <v>1690916.8302748983</v>
      </c>
      <c r="O83" s="15">
        <f>STDEVA(H83,I83,J83)</f>
        <v>183836.36574229086</v>
      </c>
      <c r="P83" s="16">
        <f>O83/M83</f>
        <v>0.10828022759615431</v>
      </c>
      <c r="Q83" s="17">
        <f t="shared" si="7"/>
        <v>1492000</v>
      </c>
      <c r="R83" s="18" t="s">
        <v>441</v>
      </c>
    </row>
    <row r="84" spans="2:18" ht="12.75" customHeight="1" x14ac:dyDescent="0.3">
      <c r="B84" s="5" t="s">
        <v>160</v>
      </c>
      <c r="C84" s="6" t="s">
        <v>161</v>
      </c>
      <c r="D84" s="20" t="s">
        <v>2</v>
      </c>
      <c r="E84" s="7">
        <v>1</v>
      </c>
      <c r="F84" s="7"/>
      <c r="G84" s="7"/>
      <c r="H84" s="8">
        <v>188889</v>
      </c>
      <c r="I84" s="8">
        <v>202000</v>
      </c>
      <c r="J84" s="9">
        <v>198598</v>
      </c>
      <c r="K84" s="13">
        <f t="shared" si="4"/>
        <v>188889</v>
      </c>
      <c r="L84" s="14">
        <f t="shared" si="5"/>
        <v>196336.27328910405</v>
      </c>
      <c r="M84" s="13">
        <f t="shared" si="6"/>
        <v>196495.66666666666</v>
      </c>
      <c r="N84" s="14">
        <f>GEOMEAN(H84,I84,J84)</f>
        <v>196416.34977920167</v>
      </c>
      <c r="O84" s="15">
        <f>STDEVA(H84,I84,J84)</f>
        <v>6803.6339064747835</v>
      </c>
      <c r="P84" s="16">
        <f>O84/M84</f>
        <v>3.462485469471651E-2</v>
      </c>
      <c r="Q84" s="17">
        <f t="shared" si="7"/>
        <v>188889</v>
      </c>
      <c r="R84" s="18" t="s">
        <v>441</v>
      </c>
    </row>
    <row r="85" spans="2:18" ht="12.75" customHeight="1" x14ac:dyDescent="0.3">
      <c r="B85" s="5" t="s">
        <v>162</v>
      </c>
      <c r="C85" s="6" t="s">
        <v>163</v>
      </c>
      <c r="D85" s="20" t="s">
        <v>2</v>
      </c>
      <c r="E85" s="7">
        <v>1</v>
      </c>
      <c r="F85" s="7"/>
      <c r="G85" s="7"/>
      <c r="H85" s="8">
        <v>88889</v>
      </c>
      <c r="I85" s="8">
        <v>94000</v>
      </c>
      <c r="J85" s="9">
        <v>93458</v>
      </c>
      <c r="K85" s="13">
        <f t="shared" si="4"/>
        <v>88889</v>
      </c>
      <c r="L85" s="14">
        <f t="shared" si="5"/>
        <v>92057.642817699016</v>
      </c>
      <c r="M85" s="13">
        <f t="shared" si="6"/>
        <v>92115.666666666672</v>
      </c>
      <c r="N85" s="14">
        <f>GEOMEAN(H85,I85,J85)</f>
        <v>92086.814997039401</v>
      </c>
      <c r="O85" s="15">
        <f>STDEVA(H85,I85,J85)</f>
        <v>2807.4854110633119</v>
      </c>
      <c r="P85" s="16">
        <f>O85/M85</f>
        <v>3.0477827634061289E-2</v>
      </c>
      <c r="Q85" s="17">
        <f t="shared" si="7"/>
        <v>88889</v>
      </c>
      <c r="R85" s="18" t="s">
        <v>441</v>
      </c>
    </row>
    <row r="86" spans="2:18" ht="12.75" customHeight="1" x14ac:dyDescent="0.3">
      <c r="B86" s="5" t="s">
        <v>164</v>
      </c>
      <c r="C86" s="6" t="s">
        <v>165</v>
      </c>
      <c r="D86" s="20" t="s">
        <v>2</v>
      </c>
      <c r="E86" s="7">
        <v>1</v>
      </c>
      <c r="F86" s="7"/>
      <c r="G86" s="7"/>
      <c r="H86" s="8">
        <v>377778</v>
      </c>
      <c r="I86" s="8">
        <v>397000</v>
      </c>
      <c r="J86" s="9">
        <v>397196</v>
      </c>
      <c r="K86" s="13">
        <f t="shared" si="4"/>
        <v>377778</v>
      </c>
      <c r="L86" s="14">
        <f t="shared" si="5"/>
        <v>390442.09863915236</v>
      </c>
      <c r="M86" s="13">
        <f t="shared" si="6"/>
        <v>390658</v>
      </c>
      <c r="N86" s="14">
        <f>GEOMEAN(H86,I86,J86)</f>
        <v>390550.63238535746</v>
      </c>
      <c r="O86" s="15">
        <f>STDEVA(H86,I86,J86)</f>
        <v>11154.837694919635</v>
      </c>
      <c r="P86" s="16">
        <f>O86/M86</f>
        <v>2.855397225941779E-2</v>
      </c>
      <c r="Q86" s="17">
        <f t="shared" si="7"/>
        <v>377778</v>
      </c>
      <c r="R86" s="18" t="s">
        <v>441</v>
      </c>
    </row>
    <row r="87" spans="2:18" ht="12.75" customHeight="1" x14ac:dyDescent="0.3">
      <c r="B87" s="5" t="s">
        <v>166</v>
      </c>
      <c r="C87" s="6" t="s">
        <v>167</v>
      </c>
      <c r="D87" s="20" t="s">
        <v>2</v>
      </c>
      <c r="E87" s="7">
        <v>1</v>
      </c>
      <c r="F87" s="7"/>
      <c r="G87" s="7"/>
      <c r="H87" s="8">
        <v>444444</v>
      </c>
      <c r="I87" s="8">
        <v>520000</v>
      </c>
      <c r="J87" s="9">
        <v>467290</v>
      </c>
      <c r="K87" s="13">
        <f t="shared" si="4"/>
        <v>444444</v>
      </c>
      <c r="L87" s="14">
        <f t="shared" si="5"/>
        <v>475204.02135212917</v>
      </c>
      <c r="M87" s="13">
        <f t="shared" si="6"/>
        <v>477244.66666666669</v>
      </c>
      <c r="N87" s="14">
        <f>GEOMEAN(H87,I87,J87)</f>
        <v>476214.14686301036</v>
      </c>
      <c r="O87" s="15">
        <f>STDEVA(H87,I87,J87)</f>
        <v>38749.17838268746</v>
      </c>
      <c r="P87" s="16">
        <f>O87/M87</f>
        <v>8.1193528370536963E-2</v>
      </c>
      <c r="Q87" s="17">
        <f t="shared" si="7"/>
        <v>444444</v>
      </c>
      <c r="R87" s="18" t="s">
        <v>441</v>
      </c>
    </row>
    <row r="88" spans="2:18" ht="12.75" customHeight="1" x14ac:dyDescent="0.3">
      <c r="B88" s="5" t="s">
        <v>168</v>
      </c>
      <c r="C88" s="6" t="s">
        <v>169</v>
      </c>
      <c r="D88" s="20" t="s">
        <v>2</v>
      </c>
      <c r="E88" s="7">
        <v>1</v>
      </c>
      <c r="F88" s="7"/>
      <c r="G88" s="7"/>
      <c r="H88" s="8">
        <v>44444</v>
      </c>
      <c r="I88" s="8">
        <v>51000</v>
      </c>
      <c r="J88" s="9">
        <v>46729</v>
      </c>
      <c r="K88" s="13">
        <f t="shared" si="4"/>
        <v>44444</v>
      </c>
      <c r="L88" s="14">
        <f t="shared" si="5"/>
        <v>47238.102093531161</v>
      </c>
      <c r="M88" s="13">
        <f t="shared" si="6"/>
        <v>47391</v>
      </c>
      <c r="N88" s="14">
        <f>GEOMEAN(H88,I88,J88)</f>
        <v>47314.029256299087</v>
      </c>
      <c r="O88" s="15">
        <f>STDEVA(H88,I88,J88)</f>
        <v>3327.7570524303605</v>
      </c>
      <c r="P88" s="16">
        <f>O88/M88</f>
        <v>7.0219177743249997E-2</v>
      </c>
      <c r="Q88" s="17">
        <f t="shared" si="7"/>
        <v>44444</v>
      </c>
      <c r="R88" s="18" t="s">
        <v>441</v>
      </c>
    </row>
    <row r="89" spans="2:18" ht="12.75" customHeight="1" x14ac:dyDescent="0.3">
      <c r="B89" s="5" t="s">
        <v>170</v>
      </c>
      <c r="C89" s="6" t="s">
        <v>171</v>
      </c>
      <c r="D89" s="20" t="s">
        <v>2</v>
      </c>
      <c r="E89" s="7">
        <v>1</v>
      </c>
      <c r="F89" s="7"/>
      <c r="G89" s="7"/>
      <c r="H89" s="8">
        <v>1200000</v>
      </c>
      <c r="I89" s="8">
        <v>1020000</v>
      </c>
      <c r="J89" s="9">
        <v>1261682</v>
      </c>
      <c r="K89" s="13">
        <f t="shared" si="4"/>
        <v>1020000</v>
      </c>
      <c r="L89" s="14">
        <f t="shared" si="5"/>
        <v>1151049.0005446151</v>
      </c>
      <c r="M89" s="13">
        <f t="shared" si="6"/>
        <v>1160560.6666666667</v>
      </c>
      <c r="N89" s="14">
        <f>GEOMEAN(H89,I89,J89)</f>
        <v>1155873.85827619</v>
      </c>
      <c r="O89" s="15">
        <f>STDEVA(H89,I89,J89)</f>
        <v>125575.2485218856</v>
      </c>
      <c r="P89" s="16">
        <f>O89/M89</f>
        <v>0.10820222684485739</v>
      </c>
      <c r="Q89" s="17">
        <f t="shared" si="7"/>
        <v>1020000</v>
      </c>
      <c r="R89" s="18" t="s">
        <v>441</v>
      </c>
    </row>
    <row r="90" spans="2:18" ht="12.75" customHeight="1" x14ac:dyDescent="0.3">
      <c r="B90" s="5" t="s">
        <v>172</v>
      </c>
      <c r="C90" s="6" t="s">
        <v>173</v>
      </c>
      <c r="D90" s="20" t="s">
        <v>2</v>
      </c>
      <c r="E90" s="7">
        <v>1</v>
      </c>
      <c r="F90" s="7"/>
      <c r="G90" s="7"/>
      <c r="H90" s="8">
        <v>88889</v>
      </c>
      <c r="I90" s="8">
        <v>95000</v>
      </c>
      <c r="J90" s="9">
        <v>93458</v>
      </c>
      <c r="K90" s="13">
        <f t="shared" si="4"/>
        <v>88889</v>
      </c>
      <c r="L90" s="14">
        <f t="shared" si="5"/>
        <v>92375.068388845</v>
      </c>
      <c r="M90" s="13">
        <f t="shared" si="6"/>
        <v>92449</v>
      </c>
      <c r="N90" s="14">
        <f>GEOMEAN(H90,I90,J90)</f>
        <v>92412.212806913565</v>
      </c>
      <c r="O90" s="15">
        <f>STDEVA(H90,I90,J90)</f>
        <v>3177.9932347316285</v>
      </c>
      <c r="P90" s="16">
        <f>O90/M90</f>
        <v>3.4375636672453226E-2</v>
      </c>
      <c r="Q90" s="17">
        <f t="shared" si="7"/>
        <v>88889</v>
      </c>
      <c r="R90" s="18" t="s">
        <v>441</v>
      </c>
    </row>
    <row r="91" spans="2:18" ht="12.75" customHeight="1" x14ac:dyDescent="0.3">
      <c r="B91" s="5" t="s">
        <v>174</v>
      </c>
      <c r="C91" s="6" t="s">
        <v>175</v>
      </c>
      <c r="D91" s="20" t="s">
        <v>2</v>
      </c>
      <c r="E91" s="7">
        <v>1</v>
      </c>
      <c r="F91" s="7"/>
      <c r="G91" s="7"/>
      <c r="H91" s="8">
        <v>488889</v>
      </c>
      <c r="I91" s="8">
        <v>518000</v>
      </c>
      <c r="J91" s="9">
        <v>514019</v>
      </c>
      <c r="K91" s="13">
        <f t="shared" si="4"/>
        <v>488889</v>
      </c>
      <c r="L91" s="14">
        <f t="shared" si="5"/>
        <v>506636.14061877201</v>
      </c>
      <c r="M91" s="13">
        <f t="shared" si="6"/>
        <v>506969.33333333331</v>
      </c>
      <c r="N91" s="14">
        <f>GEOMEAN(H91,I91,J91)</f>
        <v>506803.64838421141</v>
      </c>
      <c r="O91" s="15">
        <f>STDEVA(H91,I91,J91)</f>
        <v>15784.040367831469</v>
      </c>
      <c r="P91" s="16">
        <f>O91/M91</f>
        <v>3.1134112716544596E-2</v>
      </c>
      <c r="Q91" s="17">
        <f t="shared" si="7"/>
        <v>488889</v>
      </c>
      <c r="R91" s="18" t="s">
        <v>441</v>
      </c>
    </row>
    <row r="92" spans="2:18" ht="12.75" customHeight="1" x14ac:dyDescent="0.3">
      <c r="B92" s="5" t="s">
        <v>176</v>
      </c>
      <c r="C92" s="6" t="s">
        <v>177</v>
      </c>
      <c r="D92" s="20" t="s">
        <v>2</v>
      </c>
      <c r="E92" s="7">
        <v>1</v>
      </c>
      <c r="F92" s="7"/>
      <c r="G92" s="7"/>
      <c r="H92" s="8">
        <v>0</v>
      </c>
      <c r="I92" s="8">
        <v>278000</v>
      </c>
      <c r="J92" s="9">
        <v>584112</v>
      </c>
      <c r="K92" s="13">
        <f>MIN(I92,J92)</f>
        <v>278000</v>
      </c>
      <c r="L92" s="14">
        <f>HARMEAN(I92,J92)</f>
        <v>376710.07015329797</v>
      </c>
      <c r="M92" s="13">
        <f t="shared" si="6"/>
        <v>287370.66666666669</v>
      </c>
      <c r="N92" s="14">
        <f>GEOMEAN(I92,J92)</f>
        <v>402967.9093922989</v>
      </c>
      <c r="O92" s="15">
        <f>STDEVA(H92,I92,J92)</f>
        <v>292168.72553600481</v>
      </c>
      <c r="P92" s="16">
        <f>O92/M92</f>
        <v>1.0166964113804406</v>
      </c>
      <c r="Q92" s="17">
        <f t="shared" si="7"/>
        <v>278000</v>
      </c>
      <c r="R92" s="18" t="s">
        <v>441</v>
      </c>
    </row>
    <row r="93" spans="2:18" ht="12.75" customHeight="1" x14ac:dyDescent="0.3">
      <c r="B93" s="5" t="s">
        <v>178</v>
      </c>
      <c r="C93" s="6" t="s">
        <v>179</v>
      </c>
      <c r="D93" s="20" t="s">
        <v>2</v>
      </c>
      <c r="E93" s="7">
        <v>1</v>
      </c>
      <c r="F93" s="7"/>
      <c r="G93" s="7"/>
      <c r="H93" s="8">
        <v>0</v>
      </c>
      <c r="I93" s="8">
        <v>475000</v>
      </c>
      <c r="J93" s="9">
        <v>528271</v>
      </c>
      <c r="K93" s="13">
        <f t="shared" ref="K93:K94" si="8">MIN(I93,J93)</f>
        <v>475000</v>
      </c>
      <c r="L93" s="14">
        <f t="shared" ref="L93:L94" si="9">HARMEAN(I93,J93)</f>
        <v>500221.22636854846</v>
      </c>
      <c r="M93" s="13">
        <f t="shared" si="6"/>
        <v>334423.66666666669</v>
      </c>
      <c r="N93" s="14">
        <f t="shared" ref="N93:N94" si="10">GEOMEAN(I93,J93)</f>
        <v>500927.86406827078</v>
      </c>
      <c r="O93" s="15">
        <f>STDEVA(H93,I93,J93)</f>
        <v>290841.60892199271</v>
      </c>
      <c r="P93" s="16">
        <f>O93/M93</f>
        <v>0.86968010314857902</v>
      </c>
      <c r="Q93" s="17">
        <f t="shared" si="7"/>
        <v>475000</v>
      </c>
      <c r="R93" s="18" t="s">
        <v>441</v>
      </c>
    </row>
    <row r="94" spans="2:18" ht="12.75" customHeight="1" x14ac:dyDescent="0.3">
      <c r="B94" s="5" t="s">
        <v>180</v>
      </c>
      <c r="C94" s="6" t="s">
        <v>181</v>
      </c>
      <c r="D94" s="20" t="s">
        <v>2</v>
      </c>
      <c r="E94" s="7">
        <v>1</v>
      </c>
      <c r="F94" s="7"/>
      <c r="G94" s="7"/>
      <c r="H94" s="8">
        <v>0</v>
      </c>
      <c r="I94" s="8">
        <v>276000</v>
      </c>
      <c r="J94" s="9">
        <v>583879</v>
      </c>
      <c r="K94" s="13">
        <f t="shared" si="8"/>
        <v>276000</v>
      </c>
      <c r="L94" s="14">
        <f t="shared" si="9"/>
        <v>374821.58303668309</v>
      </c>
      <c r="M94" s="13">
        <f t="shared" si="6"/>
        <v>286626.33333333331</v>
      </c>
      <c r="N94" s="14">
        <f t="shared" si="10"/>
        <v>401435.678533934</v>
      </c>
      <c r="O94" s="15">
        <f>STDEVA(H94,I94,J94)</f>
        <v>292084.50982606615</v>
      </c>
      <c r="P94" s="16">
        <f>O94/M94</f>
        <v>1.0190428298379173</v>
      </c>
      <c r="Q94" s="17">
        <f t="shared" si="7"/>
        <v>276000</v>
      </c>
      <c r="R94" s="18" t="s">
        <v>441</v>
      </c>
    </row>
    <row r="95" spans="2:18" ht="12.75" customHeight="1" x14ac:dyDescent="0.3">
      <c r="B95" s="5" t="s">
        <v>182</v>
      </c>
      <c r="C95" s="6" t="s">
        <v>183</v>
      </c>
      <c r="D95" s="20" t="s">
        <v>2</v>
      </c>
      <c r="E95" s="7">
        <v>1</v>
      </c>
      <c r="F95" s="7"/>
      <c r="G95" s="7"/>
      <c r="H95" s="8">
        <v>105778</v>
      </c>
      <c r="I95" s="8">
        <v>122000</v>
      </c>
      <c r="J95" s="9">
        <v>111215</v>
      </c>
      <c r="K95" s="13">
        <f t="shared" si="4"/>
        <v>105778</v>
      </c>
      <c r="L95" s="14">
        <f t="shared" si="5"/>
        <v>112603.83837311305</v>
      </c>
      <c r="M95" s="13">
        <f t="shared" si="6"/>
        <v>112997.66666666667</v>
      </c>
      <c r="N95" s="14">
        <f>GEOMEAN(H95,I95,J95)</f>
        <v>112799.24238662138</v>
      </c>
      <c r="O95" s="15">
        <f>STDEVA(H95,I95,J95)</f>
        <v>8256.6183352104472</v>
      </c>
      <c r="P95" s="16">
        <f>O95/M95</f>
        <v>7.3068927693584654E-2</v>
      </c>
      <c r="Q95" s="17">
        <f t="shared" si="7"/>
        <v>105778</v>
      </c>
      <c r="R95" s="18" t="s">
        <v>441</v>
      </c>
    </row>
    <row r="96" spans="2:18" ht="12.75" customHeight="1" x14ac:dyDescent="0.3">
      <c r="B96" s="5" t="s">
        <v>184</v>
      </c>
      <c r="C96" s="6" t="s">
        <v>185</v>
      </c>
      <c r="D96" s="20" t="s">
        <v>2</v>
      </c>
      <c r="E96" s="7">
        <v>1</v>
      </c>
      <c r="F96" s="7"/>
      <c r="G96" s="7"/>
      <c r="H96" s="8">
        <v>317333</v>
      </c>
      <c r="I96" s="8">
        <v>340000</v>
      </c>
      <c r="J96" s="9">
        <v>333645</v>
      </c>
      <c r="K96" s="13">
        <f t="shared" si="4"/>
        <v>317333</v>
      </c>
      <c r="L96" s="14">
        <f t="shared" si="5"/>
        <v>330046.15049571538</v>
      </c>
      <c r="M96" s="13">
        <f t="shared" si="6"/>
        <v>330326</v>
      </c>
      <c r="N96" s="14">
        <f>GEOMEAN(H96,I96,J96)</f>
        <v>330186.71217498934</v>
      </c>
      <c r="O96" s="15">
        <f>STDEVA(H96,I96,J96)</f>
        <v>11692.307000759089</v>
      </c>
      <c r="P96" s="16">
        <f>O96/M96</f>
        <v>3.5396266115168315E-2</v>
      </c>
      <c r="Q96" s="17">
        <f t="shared" si="7"/>
        <v>317333</v>
      </c>
      <c r="R96" s="18" t="s">
        <v>441</v>
      </c>
    </row>
    <row r="97" spans="2:18" ht="12.75" customHeight="1" x14ac:dyDescent="0.3">
      <c r="B97" s="5" t="s">
        <v>186</v>
      </c>
      <c r="C97" s="6" t="s">
        <v>187</v>
      </c>
      <c r="D97" s="20" t="s">
        <v>2</v>
      </c>
      <c r="E97" s="7">
        <v>1</v>
      </c>
      <c r="F97" s="7"/>
      <c r="G97" s="7"/>
      <c r="H97" s="8">
        <v>105778</v>
      </c>
      <c r="I97" s="8">
        <v>112000</v>
      </c>
      <c r="J97" s="9">
        <v>111215</v>
      </c>
      <c r="K97" s="13">
        <f t="shared" si="4"/>
        <v>105778</v>
      </c>
      <c r="L97" s="14">
        <f t="shared" si="5"/>
        <v>109593.34099409553</v>
      </c>
      <c r="M97" s="13">
        <f t="shared" si="6"/>
        <v>109664.33333333333</v>
      </c>
      <c r="N97" s="14">
        <f>GEOMEAN(H97,I97,J97)</f>
        <v>109629.03216632048</v>
      </c>
      <c r="O97" s="15">
        <f>STDEVA(H97,I97,J97)</f>
        <v>3388.4725664129751</v>
      </c>
      <c r="P97" s="16">
        <f>O97/M97</f>
        <v>3.0898583554175699E-2</v>
      </c>
      <c r="Q97" s="17">
        <f t="shared" si="7"/>
        <v>105778</v>
      </c>
      <c r="R97" s="18" t="s">
        <v>441</v>
      </c>
    </row>
    <row r="98" spans="2:18" ht="12.75" customHeight="1" x14ac:dyDescent="0.3">
      <c r="B98" s="5" t="s">
        <v>188</v>
      </c>
      <c r="C98" s="6" t="s">
        <v>189</v>
      </c>
      <c r="D98" s="20" t="s">
        <v>2</v>
      </c>
      <c r="E98" s="7">
        <v>1</v>
      </c>
      <c r="F98" s="7"/>
      <c r="G98" s="7"/>
      <c r="H98" s="8">
        <v>925556</v>
      </c>
      <c r="I98" s="8">
        <v>972000</v>
      </c>
      <c r="J98" s="9">
        <v>973131</v>
      </c>
      <c r="K98" s="13">
        <f t="shared" si="4"/>
        <v>925556</v>
      </c>
      <c r="L98" s="14">
        <f t="shared" si="5"/>
        <v>956373.70174929057</v>
      </c>
      <c r="M98" s="13">
        <f t="shared" si="6"/>
        <v>956895.66666666663</v>
      </c>
      <c r="N98" s="14">
        <f>GEOMEAN(H98,I98,J98)</f>
        <v>956636.0826794079</v>
      </c>
      <c r="O98" s="15">
        <f>STDEVA(H98,I98,J98)</f>
        <v>27146.83812773291</v>
      </c>
      <c r="P98" s="16">
        <f>O98/M98</f>
        <v>2.8369694913865123E-2</v>
      </c>
      <c r="Q98" s="17">
        <f t="shared" si="7"/>
        <v>925556</v>
      </c>
      <c r="R98" s="18" t="s">
        <v>441</v>
      </c>
    </row>
    <row r="99" spans="2:18" ht="12.75" customHeight="1" x14ac:dyDescent="0.3">
      <c r="B99" s="5" t="s">
        <v>190</v>
      </c>
      <c r="C99" s="6" t="s">
        <v>191</v>
      </c>
      <c r="D99" s="20" t="s">
        <v>2</v>
      </c>
      <c r="E99" s="7">
        <v>1</v>
      </c>
      <c r="F99" s="7"/>
      <c r="G99" s="7"/>
      <c r="H99" s="8">
        <v>66111</v>
      </c>
      <c r="I99" s="8">
        <v>77000</v>
      </c>
      <c r="J99" s="9">
        <v>69509</v>
      </c>
      <c r="K99" s="13">
        <f t="shared" si="4"/>
        <v>66111</v>
      </c>
      <c r="L99" s="14">
        <f t="shared" si="5"/>
        <v>70588.708618068369</v>
      </c>
      <c r="M99" s="13">
        <f t="shared" si="6"/>
        <v>70873.333333333328</v>
      </c>
      <c r="N99" s="14">
        <f>GEOMEAN(H99,I99,J99)</f>
        <v>70729.702388482227</v>
      </c>
      <c r="O99" s="15">
        <f>STDEVA(H99,I99,J99)</f>
        <v>5571.2327480848735</v>
      </c>
      <c r="P99" s="16">
        <f>O99/M99</f>
        <v>7.8608307046630715E-2</v>
      </c>
      <c r="Q99" s="17">
        <f t="shared" si="7"/>
        <v>66111</v>
      </c>
      <c r="R99" s="18" t="s">
        <v>441</v>
      </c>
    </row>
    <row r="100" spans="2:18" ht="12.75" customHeight="1" x14ac:dyDescent="0.3">
      <c r="B100" s="5" t="s">
        <v>192</v>
      </c>
      <c r="C100" s="6" t="s">
        <v>193</v>
      </c>
      <c r="D100" s="20" t="s">
        <v>2</v>
      </c>
      <c r="E100" s="7">
        <v>1</v>
      </c>
      <c r="F100" s="7"/>
      <c r="G100" s="7"/>
      <c r="H100" s="8">
        <v>79333</v>
      </c>
      <c r="I100" s="8">
        <v>91000</v>
      </c>
      <c r="J100" s="9">
        <v>83411</v>
      </c>
      <c r="K100" s="13">
        <f t="shared" si="4"/>
        <v>79333</v>
      </c>
      <c r="L100" s="14">
        <f t="shared" si="5"/>
        <v>84310.08349109719</v>
      </c>
      <c r="M100" s="13">
        <f t="shared" si="6"/>
        <v>84581.333333333328</v>
      </c>
      <c r="N100" s="14">
        <f>GEOMEAN(H100,I100,J100)</f>
        <v>84444.791150120393</v>
      </c>
      <c r="O100" s="15">
        <f>STDEVA(H100,I100,J100)</f>
        <v>5920.8937106937947</v>
      </c>
      <c r="P100" s="16">
        <f>O100/M100</f>
        <v>7.0002369049441113E-2</v>
      </c>
      <c r="Q100" s="17">
        <f t="shared" si="7"/>
        <v>79333</v>
      </c>
      <c r="R100" s="18" t="s">
        <v>441</v>
      </c>
    </row>
    <row r="101" spans="2:18" ht="12.75" customHeight="1" x14ac:dyDescent="0.3">
      <c r="B101" s="5" t="s">
        <v>194</v>
      </c>
      <c r="C101" s="6" t="s">
        <v>195</v>
      </c>
      <c r="D101" s="20" t="s">
        <v>2</v>
      </c>
      <c r="E101" s="7">
        <v>1</v>
      </c>
      <c r="F101" s="7"/>
      <c r="G101" s="7"/>
      <c r="H101" s="8">
        <v>185111</v>
      </c>
      <c r="I101" s="8">
        <v>213000</v>
      </c>
      <c r="J101" s="9">
        <v>194626</v>
      </c>
      <c r="K101" s="13">
        <f t="shared" si="4"/>
        <v>185111</v>
      </c>
      <c r="L101" s="14">
        <f t="shared" si="5"/>
        <v>196914.22994968042</v>
      </c>
      <c r="M101" s="13">
        <f t="shared" si="6"/>
        <v>197579</v>
      </c>
      <c r="N101" s="14">
        <f>GEOMEAN(H101,I101,J101)</f>
        <v>197244.19435444332</v>
      </c>
      <c r="O101" s="15">
        <f>STDEVA(H101,I101,J101)</f>
        <v>14177.067291933125</v>
      </c>
      <c r="P101" s="16">
        <f>O101/M101</f>
        <v>7.1753917632608341E-2</v>
      </c>
      <c r="Q101" s="17">
        <f t="shared" si="7"/>
        <v>185111</v>
      </c>
      <c r="R101" s="18" t="s">
        <v>441</v>
      </c>
    </row>
    <row r="102" spans="2:18" ht="12.75" customHeight="1" x14ac:dyDescent="0.3">
      <c r="B102" s="5" t="s">
        <v>196</v>
      </c>
      <c r="C102" s="6" t="s">
        <v>197</v>
      </c>
      <c r="D102" s="20" t="s">
        <v>2</v>
      </c>
      <c r="E102" s="7">
        <v>1</v>
      </c>
      <c r="F102" s="7"/>
      <c r="G102" s="7"/>
      <c r="H102" s="8">
        <v>92556</v>
      </c>
      <c r="I102" s="8">
        <v>99000</v>
      </c>
      <c r="J102" s="9">
        <v>97313</v>
      </c>
      <c r="K102" s="13">
        <f t="shared" si="4"/>
        <v>92556</v>
      </c>
      <c r="L102" s="14">
        <f t="shared" si="5"/>
        <v>96211.205070235432</v>
      </c>
      <c r="M102" s="13">
        <f t="shared" si="6"/>
        <v>96289.666666666672</v>
      </c>
      <c r="N102" s="14">
        <f>GEOMEAN(H102,I102,J102)</f>
        <v>96250.621938640455</v>
      </c>
      <c r="O102" s="15">
        <f>STDEVA(H102,I102,J102)</f>
        <v>3341.6601163693076</v>
      </c>
      <c r="P102" s="16">
        <f>O102/M102</f>
        <v>3.4704244308347114E-2</v>
      </c>
      <c r="Q102" s="17">
        <f t="shared" si="7"/>
        <v>92556</v>
      </c>
      <c r="R102" s="18" t="s">
        <v>441</v>
      </c>
    </row>
    <row r="103" spans="2:18" ht="12.75" customHeight="1" x14ac:dyDescent="0.3">
      <c r="B103" s="5" t="s">
        <v>198</v>
      </c>
      <c r="C103" s="6" t="s">
        <v>199</v>
      </c>
      <c r="D103" s="20" t="s">
        <v>2</v>
      </c>
      <c r="E103" s="7">
        <v>1</v>
      </c>
      <c r="F103" s="7"/>
      <c r="G103" s="7"/>
      <c r="H103" s="8">
        <v>0</v>
      </c>
      <c r="I103" s="8">
        <v>356000</v>
      </c>
      <c r="J103" s="9">
        <v>350000</v>
      </c>
      <c r="K103" s="13">
        <f>MIN(I103,J103)</f>
        <v>350000</v>
      </c>
      <c r="L103" s="14">
        <f>HARMEAN(I103,J103)</f>
        <v>352974.50424929173</v>
      </c>
      <c r="M103" s="13">
        <f t="shared" si="6"/>
        <v>235333.33333333334</v>
      </c>
      <c r="N103" s="14">
        <f>GEOMEAN(I103,J103)</f>
        <v>352987.25189445581</v>
      </c>
      <c r="O103" s="15">
        <f>STDEVA(H103,I103,J103)</f>
        <v>203826.72379580978</v>
      </c>
      <c r="P103" s="16">
        <f>O103/M103</f>
        <v>0.86611922292837018</v>
      </c>
      <c r="Q103" s="17">
        <f t="shared" si="7"/>
        <v>350000</v>
      </c>
      <c r="R103" s="18" t="s">
        <v>441</v>
      </c>
    </row>
    <row r="104" spans="2:18" ht="12.75" customHeight="1" x14ac:dyDescent="0.3">
      <c r="B104" s="5" t="s">
        <v>200</v>
      </c>
      <c r="C104" s="6" t="s">
        <v>201</v>
      </c>
      <c r="D104" s="20" t="s">
        <v>2</v>
      </c>
      <c r="E104" s="7">
        <v>1</v>
      </c>
      <c r="F104" s="7"/>
      <c r="G104" s="7"/>
      <c r="H104" s="8">
        <v>145444</v>
      </c>
      <c r="I104" s="8">
        <v>153000</v>
      </c>
      <c r="J104" s="9">
        <v>152921</v>
      </c>
      <c r="K104" s="13">
        <f t="shared" si="4"/>
        <v>145444</v>
      </c>
      <c r="L104" s="14">
        <f t="shared" si="5"/>
        <v>150370.13298251558</v>
      </c>
      <c r="M104" s="13">
        <f t="shared" si="6"/>
        <v>150455</v>
      </c>
      <c r="N104" s="14">
        <f>GEOMEAN(H104,I104,J104)</f>
        <v>150412.79797120104</v>
      </c>
      <c r="O104" s="15">
        <f>STDEVA(H104,I104,J104)</f>
        <v>4339.8330613054695</v>
      </c>
      <c r="P104" s="16">
        <f>O104/M104</f>
        <v>2.8844724743647399E-2</v>
      </c>
      <c r="Q104" s="17">
        <f t="shared" si="7"/>
        <v>145444</v>
      </c>
      <c r="R104" s="18" t="s">
        <v>441</v>
      </c>
    </row>
    <row r="105" spans="2:18" ht="12.75" customHeight="1" x14ac:dyDescent="0.3">
      <c r="B105" s="5" t="s">
        <v>202</v>
      </c>
      <c r="C105" s="6" t="s">
        <v>203</v>
      </c>
      <c r="D105" s="20" t="s">
        <v>2</v>
      </c>
      <c r="E105" s="7">
        <v>1</v>
      </c>
      <c r="F105" s="7"/>
      <c r="G105" s="7"/>
      <c r="H105" s="8">
        <v>317333</v>
      </c>
      <c r="I105" s="8">
        <v>371000</v>
      </c>
      <c r="J105" s="9">
        <v>333645</v>
      </c>
      <c r="K105" s="13">
        <f t="shared" si="4"/>
        <v>317333</v>
      </c>
      <c r="L105" s="14">
        <f t="shared" si="5"/>
        <v>339217.65821327077</v>
      </c>
      <c r="M105" s="13">
        <f t="shared" si="6"/>
        <v>340659.33333333331</v>
      </c>
      <c r="N105" s="14">
        <f>GEOMEAN(H105,I105,J105)</f>
        <v>339931.37894040172</v>
      </c>
      <c r="O105" s="15">
        <f>STDEVA(H105,I105,J105)</f>
        <v>27512.4949129179</v>
      </c>
      <c r="P105" s="16">
        <f>O105/M105</f>
        <v>8.0762486803780217E-2</v>
      </c>
      <c r="Q105" s="17">
        <f t="shared" si="7"/>
        <v>317333</v>
      </c>
      <c r="R105" s="18" t="s">
        <v>441</v>
      </c>
    </row>
    <row r="106" spans="2:18" ht="12.75" customHeight="1" x14ac:dyDescent="0.3">
      <c r="B106" s="5" t="s">
        <v>204</v>
      </c>
      <c r="C106" s="6" t="s">
        <v>205</v>
      </c>
      <c r="D106" s="20" t="s">
        <v>2</v>
      </c>
      <c r="E106" s="7">
        <v>1</v>
      </c>
      <c r="F106" s="7"/>
      <c r="G106" s="7"/>
      <c r="H106" s="8">
        <v>105778</v>
      </c>
      <c r="I106" s="8">
        <v>122000</v>
      </c>
      <c r="J106" s="9">
        <v>111215</v>
      </c>
      <c r="K106" s="13">
        <f t="shared" si="4"/>
        <v>105778</v>
      </c>
      <c r="L106" s="14">
        <f t="shared" si="5"/>
        <v>112603.83837311305</v>
      </c>
      <c r="M106" s="13">
        <f t="shared" si="6"/>
        <v>112997.66666666667</v>
      </c>
      <c r="N106" s="14">
        <f>GEOMEAN(H106,I106,J106)</f>
        <v>112799.24238662138</v>
      </c>
      <c r="O106" s="15">
        <f>STDEVA(H106,I106,J106)</f>
        <v>8256.6183352104472</v>
      </c>
      <c r="P106" s="16">
        <f>O106/M106</f>
        <v>7.3068927693584654E-2</v>
      </c>
      <c r="Q106" s="17">
        <f t="shared" si="7"/>
        <v>105778</v>
      </c>
      <c r="R106" s="18" t="s">
        <v>441</v>
      </c>
    </row>
    <row r="107" spans="2:18" ht="12.75" customHeight="1" x14ac:dyDescent="0.3">
      <c r="B107" s="5" t="s">
        <v>206</v>
      </c>
      <c r="C107" s="6" t="s">
        <v>207</v>
      </c>
      <c r="D107" s="20" t="s">
        <v>2</v>
      </c>
      <c r="E107" s="7">
        <v>1</v>
      </c>
      <c r="F107" s="7"/>
      <c r="G107" s="7"/>
      <c r="H107" s="8">
        <v>290889</v>
      </c>
      <c r="I107" s="8">
        <v>335000</v>
      </c>
      <c r="J107" s="9">
        <v>305841</v>
      </c>
      <c r="K107" s="13">
        <f t="shared" si="4"/>
        <v>290889</v>
      </c>
      <c r="L107" s="14">
        <f t="shared" si="5"/>
        <v>309518.15211458865</v>
      </c>
      <c r="M107" s="13">
        <f t="shared" si="6"/>
        <v>310576.66666666669</v>
      </c>
      <c r="N107" s="14">
        <f>GEOMEAN(H107,I107,J107)</f>
        <v>310043.48050335556</v>
      </c>
      <c r="O107" s="15">
        <f>STDEVA(H107,I107,J107)</f>
        <v>22433.568247903262</v>
      </c>
      <c r="P107" s="16">
        <f>O107/M107</f>
        <v>7.2231982166195988E-2</v>
      </c>
      <c r="Q107" s="17">
        <f t="shared" si="7"/>
        <v>290889</v>
      </c>
      <c r="R107" s="18" t="s">
        <v>441</v>
      </c>
    </row>
    <row r="108" spans="2:18" ht="12.75" customHeight="1" x14ac:dyDescent="0.3">
      <c r="B108" s="5" t="s">
        <v>208</v>
      </c>
      <c r="C108" s="6" t="s">
        <v>209</v>
      </c>
      <c r="D108" s="20" t="s">
        <v>2</v>
      </c>
      <c r="E108" s="7">
        <v>1</v>
      </c>
      <c r="F108" s="7"/>
      <c r="G108" s="7"/>
      <c r="H108" s="8">
        <v>105778</v>
      </c>
      <c r="I108" s="8">
        <v>113000</v>
      </c>
      <c r="J108" s="9">
        <v>111215</v>
      </c>
      <c r="K108" s="13">
        <f t="shared" si="4"/>
        <v>105778</v>
      </c>
      <c r="L108" s="14">
        <f t="shared" si="5"/>
        <v>109910.59418698424</v>
      </c>
      <c r="M108" s="13">
        <f t="shared" si="6"/>
        <v>109997.66666666667</v>
      </c>
      <c r="N108" s="14">
        <f>GEOMEAN(H108,I108,J108)</f>
        <v>109954.34277391237</v>
      </c>
      <c r="O108" s="15">
        <f>STDEVA(H108,I108,J108)</f>
        <v>3761.7477764110304</v>
      </c>
      <c r="P108" s="16">
        <f>O108/M108</f>
        <v>3.4198432479577115E-2</v>
      </c>
      <c r="Q108" s="17">
        <f t="shared" si="7"/>
        <v>105778</v>
      </c>
      <c r="R108" s="18" t="s">
        <v>441</v>
      </c>
    </row>
    <row r="109" spans="2:18" ht="12.75" customHeight="1" x14ac:dyDescent="0.3">
      <c r="B109" s="5" t="s">
        <v>210</v>
      </c>
      <c r="C109" s="6" t="s">
        <v>211</v>
      </c>
      <c r="D109" s="20" t="s">
        <v>2</v>
      </c>
      <c r="E109" s="7">
        <v>1</v>
      </c>
      <c r="F109" s="7"/>
      <c r="G109" s="7"/>
      <c r="H109" s="8">
        <v>925556</v>
      </c>
      <c r="I109" s="8">
        <v>981000</v>
      </c>
      <c r="J109" s="9">
        <v>973131</v>
      </c>
      <c r="K109" s="13">
        <f t="shared" si="4"/>
        <v>925556</v>
      </c>
      <c r="L109" s="14">
        <f t="shared" si="5"/>
        <v>959260.05824128189</v>
      </c>
      <c r="M109" s="13">
        <f t="shared" si="6"/>
        <v>959895.66666666663</v>
      </c>
      <c r="N109" s="14">
        <f>GEOMEAN(H109,I109,J109)</f>
        <v>959579.59686837869</v>
      </c>
      <c r="O109" s="15">
        <f>STDEVA(H109,I109,J109)</f>
        <v>29998.163616017118</v>
      </c>
      <c r="P109" s="16">
        <f>O109/M109</f>
        <v>3.125148352860966E-2</v>
      </c>
      <c r="Q109" s="17">
        <f t="shared" si="7"/>
        <v>925556</v>
      </c>
      <c r="R109" s="18" t="s">
        <v>441</v>
      </c>
    </row>
    <row r="110" spans="2:18" ht="12.75" customHeight="1" x14ac:dyDescent="0.3">
      <c r="B110" s="5" t="s">
        <v>212</v>
      </c>
      <c r="C110" s="6" t="s">
        <v>213</v>
      </c>
      <c r="D110" s="20" t="s">
        <v>2</v>
      </c>
      <c r="E110" s="7">
        <v>1</v>
      </c>
      <c r="F110" s="7"/>
      <c r="G110" s="7"/>
      <c r="H110" s="8">
        <v>92556</v>
      </c>
      <c r="I110" s="8">
        <v>97000</v>
      </c>
      <c r="J110" s="9">
        <v>97313</v>
      </c>
      <c r="K110" s="13">
        <f t="shared" si="4"/>
        <v>92556</v>
      </c>
      <c r="L110" s="14">
        <f t="shared" si="5"/>
        <v>95572.850450923361</v>
      </c>
      <c r="M110" s="13">
        <f t="shared" si="6"/>
        <v>95623</v>
      </c>
      <c r="N110" s="14">
        <f>GEOMEAN(H110,I110,J110)</f>
        <v>95598.055284372691</v>
      </c>
      <c r="O110" s="15">
        <f>STDEVA(H110,I110,J110)</f>
        <v>2660.7064851275873</v>
      </c>
      <c r="P110" s="16">
        <f>O110/M110</f>
        <v>2.7824963503838902E-2</v>
      </c>
      <c r="Q110" s="17">
        <f t="shared" si="7"/>
        <v>92556</v>
      </c>
      <c r="R110" s="18" t="s">
        <v>441</v>
      </c>
    </row>
    <row r="111" spans="2:18" ht="12.75" customHeight="1" x14ac:dyDescent="0.3">
      <c r="B111" s="5" t="s">
        <v>214</v>
      </c>
      <c r="C111" s="6" t="s">
        <v>215</v>
      </c>
      <c r="D111" s="20" t="s">
        <v>2</v>
      </c>
      <c r="E111" s="7">
        <v>1</v>
      </c>
      <c r="F111" s="7"/>
      <c r="G111" s="7"/>
      <c r="H111" s="8">
        <v>92556</v>
      </c>
      <c r="I111" s="8">
        <v>108000</v>
      </c>
      <c r="J111" s="9">
        <v>97313</v>
      </c>
      <c r="K111" s="13">
        <f t="shared" si="4"/>
        <v>92556</v>
      </c>
      <c r="L111" s="14">
        <f t="shared" si="5"/>
        <v>98880.512957325016</v>
      </c>
      <c r="M111" s="13">
        <f t="shared" si="6"/>
        <v>99289.666666666672</v>
      </c>
      <c r="N111" s="14">
        <f>GEOMEAN(H111,I111,J111)</f>
        <v>99083.133212377943</v>
      </c>
      <c r="O111" s="15">
        <f>STDEVA(H111,I111,J111)</f>
        <v>7909.4685240750105</v>
      </c>
      <c r="P111" s="16">
        <f>O111/M111</f>
        <v>7.9660540614246628E-2</v>
      </c>
      <c r="Q111" s="17">
        <f t="shared" si="7"/>
        <v>92556</v>
      </c>
      <c r="R111" s="18" t="s">
        <v>441</v>
      </c>
    </row>
    <row r="112" spans="2:18" ht="12.75" customHeight="1" x14ac:dyDescent="0.3">
      <c r="B112" s="5" t="s">
        <v>216</v>
      </c>
      <c r="C112" s="6" t="s">
        <v>217</v>
      </c>
      <c r="D112" s="20" t="s">
        <v>2</v>
      </c>
      <c r="E112" s="7">
        <v>1</v>
      </c>
      <c r="F112" s="7"/>
      <c r="G112" s="7"/>
      <c r="H112" s="8">
        <v>185111</v>
      </c>
      <c r="I112" s="8">
        <v>213000</v>
      </c>
      <c r="J112" s="9">
        <v>194626</v>
      </c>
      <c r="K112" s="13">
        <f t="shared" si="4"/>
        <v>185111</v>
      </c>
      <c r="L112" s="14">
        <f t="shared" si="5"/>
        <v>196914.22994968042</v>
      </c>
      <c r="M112" s="13">
        <f t="shared" si="6"/>
        <v>197579</v>
      </c>
      <c r="N112" s="14">
        <f>GEOMEAN(H112,I112,J112)</f>
        <v>197244.19435444332</v>
      </c>
      <c r="O112" s="15">
        <f>STDEVA(H112,I112,J112)</f>
        <v>14177.067291933125</v>
      </c>
      <c r="P112" s="16">
        <f>O112/M112</f>
        <v>7.1753917632608341E-2</v>
      </c>
      <c r="Q112" s="17">
        <f t="shared" si="7"/>
        <v>185111</v>
      </c>
      <c r="R112" s="18" t="s">
        <v>441</v>
      </c>
    </row>
    <row r="113" spans="2:18" ht="12.75" customHeight="1" x14ac:dyDescent="0.3">
      <c r="B113" s="5" t="s">
        <v>218</v>
      </c>
      <c r="C113" s="6" t="s">
        <v>219</v>
      </c>
      <c r="D113" s="20" t="s">
        <v>2</v>
      </c>
      <c r="E113" s="7">
        <v>1</v>
      </c>
      <c r="F113" s="7"/>
      <c r="G113" s="7"/>
      <c r="H113" s="8">
        <v>92556</v>
      </c>
      <c r="I113" s="8">
        <v>106000</v>
      </c>
      <c r="J113" s="9">
        <v>97313</v>
      </c>
      <c r="K113" s="13">
        <f t="shared" si="4"/>
        <v>92556</v>
      </c>
      <c r="L113" s="14">
        <f t="shared" si="5"/>
        <v>98314.394985785097</v>
      </c>
      <c r="M113" s="13">
        <f t="shared" si="6"/>
        <v>98623</v>
      </c>
      <c r="N113" s="14">
        <f>GEOMEAN(H113,I113,J113)</f>
        <v>98467.69414647021</v>
      </c>
      <c r="O113" s="15">
        <f>STDEVA(H113,I113,J113)</f>
        <v>6817.0638107619325</v>
      </c>
      <c r="P113" s="16">
        <f>O113/M113</f>
        <v>6.9122454303376824E-2</v>
      </c>
      <c r="Q113" s="17">
        <f t="shared" si="7"/>
        <v>92556</v>
      </c>
      <c r="R113" s="18" t="s">
        <v>441</v>
      </c>
    </row>
    <row r="114" spans="2:18" ht="12.75" customHeight="1" x14ac:dyDescent="0.3">
      <c r="B114" s="5" t="s">
        <v>220</v>
      </c>
      <c r="C114" s="6" t="s">
        <v>221</v>
      </c>
      <c r="D114" s="20" t="s">
        <v>2</v>
      </c>
      <c r="E114" s="7">
        <v>1</v>
      </c>
      <c r="F114" s="7"/>
      <c r="G114" s="7"/>
      <c r="H114" s="8">
        <v>0</v>
      </c>
      <c r="I114" s="8">
        <v>324000</v>
      </c>
      <c r="J114" s="9">
        <v>350000</v>
      </c>
      <c r="K114" s="13">
        <f>MIN(I114,J114)</f>
        <v>324000</v>
      </c>
      <c r="L114" s="14">
        <f>HARMEAN(I114,J114)</f>
        <v>336498.51632047474</v>
      </c>
      <c r="M114" s="13">
        <f t="shared" si="6"/>
        <v>224666.66666666666</v>
      </c>
      <c r="N114" s="14">
        <f>GEOMEAN(I114,J114)</f>
        <v>336749.1648096547</v>
      </c>
      <c r="O114" s="15">
        <f>STDEVA(H114,I114,J114)</f>
        <v>195000.85469898159</v>
      </c>
      <c r="P114" s="16">
        <f>O114/M114</f>
        <v>0.86795632655333055</v>
      </c>
      <c r="Q114" s="17">
        <f t="shared" si="7"/>
        <v>324000</v>
      </c>
      <c r="R114" s="18" t="s">
        <v>441</v>
      </c>
    </row>
    <row r="115" spans="2:18" ht="12.75" customHeight="1" x14ac:dyDescent="0.3">
      <c r="B115" s="5" t="s">
        <v>222</v>
      </c>
      <c r="C115" s="6" t="s">
        <v>223</v>
      </c>
      <c r="D115" s="20" t="s">
        <v>2</v>
      </c>
      <c r="E115" s="7">
        <v>1</v>
      </c>
      <c r="F115" s="7"/>
      <c r="G115" s="7"/>
      <c r="H115" s="8">
        <v>119000</v>
      </c>
      <c r="I115" s="8">
        <v>126000</v>
      </c>
      <c r="J115" s="9">
        <v>125117</v>
      </c>
      <c r="K115" s="13">
        <f t="shared" si="4"/>
        <v>119000</v>
      </c>
      <c r="L115" s="14">
        <f t="shared" si="5"/>
        <v>123292.45962526232</v>
      </c>
      <c r="M115" s="13">
        <f t="shared" si="6"/>
        <v>123372.33333333333</v>
      </c>
      <c r="N115" s="14">
        <f>GEOMEAN(H115,I115,J115)</f>
        <v>123332.61589226357</v>
      </c>
      <c r="O115" s="15">
        <f>STDEVA(H115,I115,J115)</f>
        <v>3812.2036059651032</v>
      </c>
      <c r="P115" s="16">
        <f>O115/M115</f>
        <v>3.0899987890032909E-2</v>
      </c>
      <c r="Q115" s="17">
        <f t="shared" si="7"/>
        <v>119000</v>
      </c>
      <c r="R115" s="18" t="s">
        <v>441</v>
      </c>
    </row>
    <row r="116" spans="2:18" ht="12.75" customHeight="1" x14ac:dyDescent="0.3">
      <c r="B116" s="5" t="s">
        <v>224</v>
      </c>
      <c r="C116" s="6" t="s">
        <v>225</v>
      </c>
      <c r="D116" s="20" t="s">
        <v>2</v>
      </c>
      <c r="E116" s="7">
        <v>1</v>
      </c>
      <c r="F116" s="7"/>
      <c r="G116" s="7"/>
      <c r="H116" s="8">
        <v>317333</v>
      </c>
      <c r="I116" s="8">
        <v>333000</v>
      </c>
      <c r="J116" s="9">
        <v>333645</v>
      </c>
      <c r="K116" s="13">
        <f t="shared" si="4"/>
        <v>317333</v>
      </c>
      <c r="L116" s="14">
        <f t="shared" si="5"/>
        <v>327816.38616005384</v>
      </c>
      <c r="M116" s="13">
        <f t="shared" si="6"/>
        <v>327992.66666666669</v>
      </c>
      <c r="N116" s="14">
        <f>GEOMEAN(H116,I116,J116)</f>
        <v>327904.99369324866</v>
      </c>
      <c r="O116" s="15">
        <f>STDEVA(H116,I116,J116)</f>
        <v>9237.1736117349956</v>
      </c>
      <c r="P116" s="16">
        <f>O116/M116</f>
        <v>2.8162744324776556E-2</v>
      </c>
      <c r="Q116" s="17">
        <f t="shared" si="7"/>
        <v>317333</v>
      </c>
      <c r="R116" s="18" t="s">
        <v>441</v>
      </c>
    </row>
    <row r="117" spans="2:18" ht="12.75" customHeight="1" x14ac:dyDescent="0.3">
      <c r="B117" s="5" t="s">
        <v>226</v>
      </c>
      <c r="C117" s="6" t="s">
        <v>209</v>
      </c>
      <c r="D117" s="20" t="s">
        <v>2</v>
      </c>
      <c r="E117" s="7">
        <v>1</v>
      </c>
      <c r="F117" s="7"/>
      <c r="G117" s="7"/>
      <c r="H117" s="8">
        <v>92556</v>
      </c>
      <c r="I117" s="8">
        <v>108000</v>
      </c>
      <c r="J117" s="9">
        <v>97313</v>
      </c>
      <c r="K117" s="13">
        <f t="shared" si="4"/>
        <v>92556</v>
      </c>
      <c r="L117" s="14">
        <f t="shared" si="5"/>
        <v>98880.512957325016</v>
      </c>
      <c r="M117" s="13">
        <f t="shared" si="6"/>
        <v>99289.666666666672</v>
      </c>
      <c r="N117" s="14">
        <f>GEOMEAN(H117,I117,J117)</f>
        <v>99083.133212377943</v>
      </c>
      <c r="O117" s="15">
        <f>STDEVA(H117,I117,J117)</f>
        <v>7909.4685240750105</v>
      </c>
      <c r="P117" s="16">
        <f>O117/M117</f>
        <v>7.9660540614246628E-2</v>
      </c>
      <c r="Q117" s="17">
        <f t="shared" si="7"/>
        <v>92556</v>
      </c>
      <c r="R117" s="18" t="s">
        <v>441</v>
      </c>
    </row>
    <row r="118" spans="2:18" ht="12.75" customHeight="1" x14ac:dyDescent="0.3">
      <c r="B118" s="5" t="s">
        <v>227</v>
      </c>
      <c r="C118" s="6" t="s">
        <v>228</v>
      </c>
      <c r="D118" s="20" t="s">
        <v>2</v>
      </c>
      <c r="E118" s="7">
        <v>1</v>
      </c>
      <c r="F118" s="7"/>
      <c r="G118" s="7"/>
      <c r="H118" s="8">
        <v>105778</v>
      </c>
      <c r="I118" s="8">
        <v>122000</v>
      </c>
      <c r="J118" s="9">
        <v>111215</v>
      </c>
      <c r="K118" s="13">
        <f t="shared" si="4"/>
        <v>105778</v>
      </c>
      <c r="L118" s="14">
        <f t="shared" si="5"/>
        <v>112603.83837311305</v>
      </c>
      <c r="M118" s="13">
        <f t="shared" si="6"/>
        <v>112997.66666666667</v>
      </c>
      <c r="N118" s="14">
        <f>GEOMEAN(H118,I118,J118)</f>
        <v>112799.24238662138</v>
      </c>
      <c r="O118" s="15">
        <f>STDEVA(H118,I118,J118)</f>
        <v>8256.6183352104472</v>
      </c>
      <c r="P118" s="16">
        <f>O118/M118</f>
        <v>7.3068927693584654E-2</v>
      </c>
      <c r="Q118" s="17">
        <f t="shared" si="7"/>
        <v>105778</v>
      </c>
      <c r="R118" s="18" t="s">
        <v>441</v>
      </c>
    </row>
    <row r="119" spans="2:18" ht="12.75" customHeight="1" x14ac:dyDescent="0.3">
      <c r="B119" s="5" t="s">
        <v>229</v>
      </c>
      <c r="C119" s="6" t="s">
        <v>230</v>
      </c>
      <c r="D119" s="20" t="s">
        <v>2</v>
      </c>
      <c r="E119" s="7">
        <v>1</v>
      </c>
      <c r="F119" s="7"/>
      <c r="G119" s="7"/>
      <c r="H119" s="8">
        <v>370222</v>
      </c>
      <c r="I119" s="8">
        <v>426000</v>
      </c>
      <c r="J119" s="9">
        <v>389252</v>
      </c>
      <c r="K119" s="13">
        <f t="shared" si="4"/>
        <v>370222</v>
      </c>
      <c r="L119" s="14">
        <f t="shared" si="5"/>
        <v>393828.45989936084</v>
      </c>
      <c r="M119" s="13">
        <f t="shared" si="6"/>
        <v>395158</v>
      </c>
      <c r="N119" s="14">
        <f>GEOMEAN(H119,I119,J119)</f>
        <v>394488.38870888663</v>
      </c>
      <c r="O119" s="15">
        <f>STDEVA(H119,I119,J119)</f>
        <v>28354.134583866249</v>
      </c>
      <c r="P119" s="16">
        <f>O119/M119</f>
        <v>7.1753917632608341E-2</v>
      </c>
      <c r="Q119" s="17">
        <f t="shared" si="7"/>
        <v>370222</v>
      </c>
      <c r="R119" s="18" t="s">
        <v>441</v>
      </c>
    </row>
    <row r="120" spans="2:18" ht="12.75" customHeight="1" x14ac:dyDescent="0.3">
      <c r="B120" s="5" t="s">
        <v>231</v>
      </c>
      <c r="C120" s="6" t="s">
        <v>232</v>
      </c>
      <c r="D120" s="20" t="s">
        <v>2</v>
      </c>
      <c r="E120" s="7">
        <v>1</v>
      </c>
      <c r="F120" s="7"/>
      <c r="G120" s="7"/>
      <c r="H120" s="8">
        <v>92556</v>
      </c>
      <c r="I120" s="8">
        <v>99000</v>
      </c>
      <c r="J120" s="9">
        <v>97313</v>
      </c>
      <c r="K120" s="13">
        <f t="shared" si="4"/>
        <v>92556</v>
      </c>
      <c r="L120" s="14">
        <f t="shared" si="5"/>
        <v>96211.205070235432</v>
      </c>
      <c r="M120" s="13">
        <f t="shared" si="6"/>
        <v>96289.666666666672</v>
      </c>
      <c r="N120" s="14">
        <f>GEOMEAN(H120,I120,J120)</f>
        <v>96250.621938640455</v>
      </c>
      <c r="O120" s="15">
        <f>STDEVA(H120,I120,J120)</f>
        <v>3341.6601163693076</v>
      </c>
      <c r="P120" s="16">
        <f>O120/M120</f>
        <v>3.4704244308347114E-2</v>
      </c>
      <c r="Q120" s="17">
        <f t="shared" si="7"/>
        <v>92556</v>
      </c>
      <c r="R120" s="18" t="s">
        <v>441</v>
      </c>
    </row>
    <row r="121" spans="2:18" ht="12.75" customHeight="1" x14ac:dyDescent="0.3">
      <c r="B121" s="5" t="s">
        <v>233</v>
      </c>
      <c r="C121" s="6" t="s">
        <v>234</v>
      </c>
      <c r="D121" s="20" t="s">
        <v>2</v>
      </c>
      <c r="E121" s="7">
        <v>1</v>
      </c>
      <c r="F121" s="7"/>
      <c r="G121" s="7"/>
      <c r="H121" s="8">
        <v>925556</v>
      </c>
      <c r="I121" s="8">
        <v>981000</v>
      </c>
      <c r="J121" s="9">
        <v>973131</v>
      </c>
      <c r="K121" s="13">
        <f t="shared" si="4"/>
        <v>925556</v>
      </c>
      <c r="L121" s="14">
        <f t="shared" si="5"/>
        <v>959260.05824128189</v>
      </c>
      <c r="M121" s="13">
        <f t="shared" si="6"/>
        <v>959895.66666666663</v>
      </c>
      <c r="N121" s="14">
        <f>GEOMEAN(H121,I121,J121)</f>
        <v>959579.59686837869</v>
      </c>
      <c r="O121" s="15">
        <f>STDEVA(H121,I121,J121)</f>
        <v>29998.163616017118</v>
      </c>
      <c r="P121" s="16">
        <f>O121/M121</f>
        <v>3.125148352860966E-2</v>
      </c>
      <c r="Q121" s="17">
        <f t="shared" si="7"/>
        <v>925556</v>
      </c>
      <c r="R121" s="18" t="s">
        <v>441</v>
      </c>
    </row>
    <row r="122" spans="2:18" ht="12.75" customHeight="1" x14ac:dyDescent="0.3">
      <c r="B122" s="5" t="s">
        <v>235</v>
      </c>
      <c r="C122" s="6" t="s">
        <v>236</v>
      </c>
      <c r="D122" s="20" t="s">
        <v>2</v>
      </c>
      <c r="E122" s="7">
        <v>1</v>
      </c>
      <c r="F122" s="7"/>
      <c r="G122" s="7"/>
      <c r="H122" s="8">
        <v>92556</v>
      </c>
      <c r="I122" s="8">
        <v>97000</v>
      </c>
      <c r="J122" s="9">
        <v>97313</v>
      </c>
      <c r="K122" s="13">
        <f t="shared" si="4"/>
        <v>92556</v>
      </c>
      <c r="L122" s="14">
        <f t="shared" si="5"/>
        <v>95572.850450923361</v>
      </c>
      <c r="M122" s="13">
        <f t="shared" si="6"/>
        <v>95623</v>
      </c>
      <c r="N122" s="14">
        <f>GEOMEAN(H122,I122,J122)</f>
        <v>95598.055284372691</v>
      </c>
      <c r="O122" s="15">
        <f>STDEVA(H122,I122,J122)</f>
        <v>2660.7064851275873</v>
      </c>
      <c r="P122" s="16">
        <f>O122/M122</f>
        <v>2.7824963503838902E-2</v>
      </c>
      <c r="Q122" s="17">
        <f t="shared" si="7"/>
        <v>92556</v>
      </c>
      <c r="R122" s="18" t="s">
        <v>441</v>
      </c>
    </row>
    <row r="123" spans="2:18" ht="12.75" customHeight="1" x14ac:dyDescent="0.3">
      <c r="B123" s="5" t="s">
        <v>237</v>
      </c>
      <c r="C123" s="6" t="s">
        <v>238</v>
      </c>
      <c r="D123" s="20" t="s">
        <v>2</v>
      </c>
      <c r="E123" s="7">
        <v>1</v>
      </c>
      <c r="F123" s="7"/>
      <c r="G123" s="7"/>
      <c r="H123" s="8">
        <v>79333</v>
      </c>
      <c r="I123" s="8">
        <v>93000</v>
      </c>
      <c r="J123" s="9">
        <v>83411</v>
      </c>
      <c r="K123" s="13">
        <f t="shared" si="4"/>
        <v>79333</v>
      </c>
      <c r="L123" s="14">
        <f t="shared" si="5"/>
        <v>84873.769702434089</v>
      </c>
      <c r="M123" s="13">
        <f t="shared" si="6"/>
        <v>85248</v>
      </c>
      <c r="N123" s="14">
        <f>GEOMEAN(H123,I123,J123)</f>
        <v>85058.956664477984</v>
      </c>
      <c r="O123" s="15">
        <f>STDEVA(H123,I123,J123)</f>
        <v>7016.2418002802615</v>
      </c>
      <c r="P123" s="16">
        <f>O123/M123</f>
        <v>8.2303887484518834E-2</v>
      </c>
      <c r="Q123" s="17">
        <f t="shared" si="7"/>
        <v>79333</v>
      </c>
      <c r="R123" s="18" t="s">
        <v>441</v>
      </c>
    </row>
    <row r="124" spans="2:18" ht="12.75" customHeight="1" x14ac:dyDescent="0.3">
      <c r="B124" s="5" t="s">
        <v>239</v>
      </c>
      <c r="C124" s="6" t="s">
        <v>240</v>
      </c>
      <c r="D124" s="20" t="s">
        <v>2</v>
      </c>
      <c r="E124" s="7">
        <v>1</v>
      </c>
      <c r="F124" s="7"/>
      <c r="G124" s="7"/>
      <c r="H124" s="8">
        <v>185111</v>
      </c>
      <c r="I124" s="8">
        <v>213000</v>
      </c>
      <c r="J124" s="9">
        <v>194626</v>
      </c>
      <c r="K124" s="13">
        <f t="shared" si="4"/>
        <v>185111</v>
      </c>
      <c r="L124" s="14">
        <f t="shared" si="5"/>
        <v>196914.22994968042</v>
      </c>
      <c r="M124" s="13">
        <f t="shared" si="6"/>
        <v>197579</v>
      </c>
      <c r="N124" s="14">
        <f>GEOMEAN(H124,I124,J124)</f>
        <v>197244.19435444332</v>
      </c>
      <c r="O124" s="15">
        <f>STDEVA(H124,I124,J124)</f>
        <v>14177.067291933125</v>
      </c>
      <c r="P124" s="16">
        <f>O124/M124</f>
        <v>7.1753917632608341E-2</v>
      </c>
      <c r="Q124" s="17">
        <f t="shared" si="7"/>
        <v>185111</v>
      </c>
      <c r="R124" s="18" t="s">
        <v>441</v>
      </c>
    </row>
    <row r="125" spans="2:18" ht="12.75" customHeight="1" x14ac:dyDescent="0.3">
      <c r="B125" s="5" t="s">
        <v>241</v>
      </c>
      <c r="C125" s="6" t="s">
        <v>242</v>
      </c>
      <c r="D125" s="20" t="s">
        <v>2</v>
      </c>
      <c r="E125" s="7">
        <v>1</v>
      </c>
      <c r="F125" s="7"/>
      <c r="G125" s="7"/>
      <c r="H125" s="8">
        <v>105778</v>
      </c>
      <c r="I125" s="8">
        <v>122000</v>
      </c>
      <c r="J125" s="9">
        <v>111215</v>
      </c>
      <c r="K125" s="13">
        <f t="shared" si="4"/>
        <v>105778</v>
      </c>
      <c r="L125" s="14">
        <f t="shared" si="5"/>
        <v>112603.83837311305</v>
      </c>
      <c r="M125" s="13">
        <f t="shared" si="6"/>
        <v>112997.66666666667</v>
      </c>
      <c r="N125" s="14">
        <f>GEOMEAN(H125,I125,J125)</f>
        <v>112799.24238662138</v>
      </c>
      <c r="O125" s="15">
        <f>STDEVA(H125,I125,J125)</f>
        <v>8256.6183352104472</v>
      </c>
      <c r="P125" s="16">
        <f>O125/M125</f>
        <v>7.3068927693584654E-2</v>
      </c>
      <c r="Q125" s="17">
        <f t="shared" si="7"/>
        <v>105778</v>
      </c>
      <c r="R125" s="18" t="s">
        <v>441</v>
      </c>
    </row>
    <row r="126" spans="2:18" ht="12.75" customHeight="1" x14ac:dyDescent="0.3">
      <c r="B126" s="5" t="s">
        <v>243</v>
      </c>
      <c r="C126" s="6" t="s">
        <v>244</v>
      </c>
      <c r="D126" s="20" t="s">
        <v>2</v>
      </c>
      <c r="E126" s="7">
        <v>1</v>
      </c>
      <c r="F126" s="7"/>
      <c r="G126" s="7"/>
      <c r="H126" s="8">
        <v>0</v>
      </c>
      <c r="I126" s="8">
        <v>421000</v>
      </c>
      <c r="J126" s="9">
        <v>350000</v>
      </c>
      <c r="K126" s="13">
        <f>MIN(I126,J126)</f>
        <v>350000</v>
      </c>
      <c r="L126" s="14">
        <f>HARMEAN(I126,J126)</f>
        <v>382230.86900129699</v>
      </c>
      <c r="M126" s="13">
        <f t="shared" si="6"/>
        <v>257000</v>
      </c>
      <c r="N126" s="14">
        <f>GEOMEAN(I126,J126)</f>
        <v>383861.95435338473</v>
      </c>
      <c r="O126" s="15">
        <f>STDEVA(H126,I126,J126)</f>
        <v>225381.89811961385</v>
      </c>
      <c r="P126" s="16">
        <f>O126/M126</f>
        <v>0.8769723662241784</v>
      </c>
      <c r="Q126" s="17">
        <f t="shared" si="7"/>
        <v>350000</v>
      </c>
      <c r="R126" s="18" t="s">
        <v>441</v>
      </c>
    </row>
    <row r="127" spans="2:18" ht="12.75" customHeight="1" x14ac:dyDescent="0.3">
      <c r="B127" s="5" t="s">
        <v>245</v>
      </c>
      <c r="C127" s="6" t="s">
        <v>246</v>
      </c>
      <c r="D127" s="20" t="s">
        <v>2</v>
      </c>
      <c r="E127" s="7">
        <v>1</v>
      </c>
      <c r="F127" s="7"/>
      <c r="G127" s="7"/>
      <c r="H127" s="8">
        <v>145444</v>
      </c>
      <c r="I127" s="8">
        <v>154000</v>
      </c>
      <c r="J127" s="9">
        <v>152921</v>
      </c>
      <c r="K127" s="13">
        <f t="shared" si="4"/>
        <v>145444</v>
      </c>
      <c r="L127" s="14">
        <f t="shared" si="5"/>
        <v>150690.69688668443</v>
      </c>
      <c r="M127" s="13">
        <f t="shared" si="6"/>
        <v>150788.33333333334</v>
      </c>
      <c r="N127" s="14">
        <f>GEOMEAN(H127,I127,J127)</f>
        <v>150739.7833437006</v>
      </c>
      <c r="O127" s="15">
        <f>STDEVA(H127,I127,J127)</f>
        <v>4659.6656890096019</v>
      </c>
      <c r="P127" s="16">
        <f>O127/M127</f>
        <v>3.0902030588194941E-2</v>
      </c>
      <c r="Q127" s="17">
        <f t="shared" si="7"/>
        <v>145444</v>
      </c>
      <c r="R127" s="18" t="s">
        <v>441</v>
      </c>
    </row>
    <row r="128" spans="2:18" ht="12.75" customHeight="1" x14ac:dyDescent="0.3">
      <c r="B128" s="5" t="s">
        <v>247</v>
      </c>
      <c r="C128" s="6" t="s">
        <v>248</v>
      </c>
      <c r="D128" s="20" t="s">
        <v>2</v>
      </c>
      <c r="E128" s="7">
        <v>1</v>
      </c>
      <c r="F128" s="7"/>
      <c r="G128" s="7"/>
      <c r="H128" s="8">
        <v>317333</v>
      </c>
      <c r="I128" s="8">
        <v>333000</v>
      </c>
      <c r="J128" s="9">
        <v>333645</v>
      </c>
      <c r="K128" s="13">
        <f t="shared" si="4"/>
        <v>317333</v>
      </c>
      <c r="L128" s="14">
        <f t="shared" si="5"/>
        <v>327816.38616005384</v>
      </c>
      <c r="M128" s="13">
        <f t="shared" si="6"/>
        <v>327992.66666666669</v>
      </c>
      <c r="N128" s="14">
        <f>GEOMEAN(H128,I128,J128)</f>
        <v>327904.99369324866</v>
      </c>
      <c r="O128" s="15">
        <f>STDEVA(H128,I128,J128)</f>
        <v>9237.1736117349956</v>
      </c>
      <c r="P128" s="16">
        <f>O128/M128</f>
        <v>2.8162744324776556E-2</v>
      </c>
      <c r="Q128" s="17">
        <f t="shared" si="7"/>
        <v>317333</v>
      </c>
      <c r="R128" s="18" t="s">
        <v>441</v>
      </c>
    </row>
    <row r="129" spans="2:18" ht="12.75" customHeight="1" x14ac:dyDescent="0.3">
      <c r="B129" s="5" t="s">
        <v>249</v>
      </c>
      <c r="C129" s="6" t="s">
        <v>250</v>
      </c>
      <c r="D129" s="20" t="s">
        <v>2</v>
      </c>
      <c r="E129" s="7">
        <v>1</v>
      </c>
      <c r="F129" s="7"/>
      <c r="G129" s="7"/>
      <c r="H129" s="8">
        <v>370222</v>
      </c>
      <c r="I129" s="8">
        <v>433000</v>
      </c>
      <c r="J129" s="9">
        <v>389252</v>
      </c>
      <c r="K129" s="13">
        <f t="shared" si="4"/>
        <v>370222</v>
      </c>
      <c r="L129" s="14">
        <f t="shared" si="5"/>
        <v>395800.25807284232</v>
      </c>
      <c r="M129" s="13">
        <f t="shared" si="6"/>
        <v>397491.33333333331</v>
      </c>
      <c r="N129" s="14">
        <f>GEOMEAN(H129,I129,J129)</f>
        <v>396637.39509373903</v>
      </c>
      <c r="O129" s="15">
        <f>STDEVA(H129,I129,J129)</f>
        <v>32189.816422796408</v>
      </c>
      <c r="P129" s="16">
        <f>O129/M129</f>
        <v>8.0982435900815636E-2</v>
      </c>
      <c r="Q129" s="17">
        <f t="shared" si="7"/>
        <v>370222</v>
      </c>
      <c r="R129" s="18" t="s">
        <v>441</v>
      </c>
    </row>
    <row r="130" spans="2:18" ht="12.75" customHeight="1" x14ac:dyDescent="0.3">
      <c r="B130" s="5" t="s">
        <v>251</v>
      </c>
      <c r="C130" s="6" t="s">
        <v>252</v>
      </c>
      <c r="D130" s="20" t="s">
        <v>2</v>
      </c>
      <c r="E130" s="7">
        <v>1</v>
      </c>
      <c r="F130" s="7"/>
      <c r="G130" s="7"/>
      <c r="H130" s="8">
        <v>925556</v>
      </c>
      <c r="I130" s="8">
        <v>1064000</v>
      </c>
      <c r="J130" s="9">
        <v>973131</v>
      </c>
      <c r="K130" s="13">
        <f t="shared" si="4"/>
        <v>925556</v>
      </c>
      <c r="L130" s="14">
        <f t="shared" si="5"/>
        <v>984286.7948315168</v>
      </c>
      <c r="M130" s="13">
        <f t="shared" si="6"/>
        <v>987562.33333333337</v>
      </c>
      <c r="N130" s="14">
        <f>GEOMEAN(H130,I130,J130)</f>
        <v>985912.89153120015</v>
      </c>
      <c r="O130" s="15">
        <f>STDEVA(H130,I130,J130)</f>
        <v>70341.188647429997</v>
      </c>
      <c r="P130" s="16">
        <f>O130/M130</f>
        <v>7.12270874183773E-2</v>
      </c>
      <c r="Q130" s="17">
        <f t="shared" si="7"/>
        <v>925556</v>
      </c>
      <c r="R130" s="18" t="s">
        <v>441</v>
      </c>
    </row>
    <row r="131" spans="2:18" ht="12.75" customHeight="1" x14ac:dyDescent="0.3">
      <c r="B131" s="5" t="s">
        <v>253</v>
      </c>
      <c r="C131" s="6" t="s">
        <v>254</v>
      </c>
      <c r="D131" s="20" t="s">
        <v>2</v>
      </c>
      <c r="E131" s="7">
        <v>1</v>
      </c>
      <c r="F131" s="7"/>
      <c r="G131" s="7"/>
      <c r="H131" s="8">
        <v>105778</v>
      </c>
      <c r="I131" s="8">
        <v>122000</v>
      </c>
      <c r="J131" s="9">
        <v>111215</v>
      </c>
      <c r="K131" s="13">
        <f t="shared" si="4"/>
        <v>105778</v>
      </c>
      <c r="L131" s="14">
        <f t="shared" si="5"/>
        <v>112603.83837311305</v>
      </c>
      <c r="M131" s="13">
        <f t="shared" si="6"/>
        <v>112997.66666666667</v>
      </c>
      <c r="N131" s="14">
        <f>GEOMEAN(H131,I131,J131)</f>
        <v>112799.24238662138</v>
      </c>
      <c r="O131" s="15">
        <f>STDEVA(H131,I131,J131)</f>
        <v>8256.6183352104472</v>
      </c>
      <c r="P131" s="16">
        <f>O131/M131</f>
        <v>7.3068927693584654E-2</v>
      </c>
      <c r="Q131" s="17">
        <f t="shared" si="7"/>
        <v>105778</v>
      </c>
      <c r="R131" s="18" t="s">
        <v>441</v>
      </c>
    </row>
    <row r="132" spans="2:18" ht="12.75" customHeight="1" x14ac:dyDescent="0.3">
      <c r="B132" s="5" t="s">
        <v>255</v>
      </c>
      <c r="C132" s="6" t="s">
        <v>256</v>
      </c>
      <c r="D132" s="20" t="s">
        <v>2</v>
      </c>
      <c r="E132" s="7">
        <v>1</v>
      </c>
      <c r="F132" s="7"/>
      <c r="G132" s="7"/>
      <c r="H132" s="8">
        <v>290889</v>
      </c>
      <c r="I132" s="8">
        <v>311000</v>
      </c>
      <c r="J132" s="9">
        <v>305841</v>
      </c>
      <c r="K132" s="13">
        <f t="shared" si="4"/>
        <v>290889</v>
      </c>
      <c r="L132" s="14">
        <f t="shared" si="5"/>
        <v>302332.66868152795</v>
      </c>
      <c r="M132" s="13">
        <f t="shared" si="6"/>
        <v>302576.66666666669</v>
      </c>
      <c r="N132" s="14">
        <f>GEOMEAN(H132,I132,J132)</f>
        <v>302455.25246200158</v>
      </c>
      <c r="O132" s="15">
        <f>STDEVA(H132,I132,J132)</f>
        <v>10445.333136541569</v>
      </c>
      <c r="P132" s="16">
        <f>O132/M132</f>
        <v>3.4521277703309025E-2</v>
      </c>
      <c r="Q132" s="17">
        <f t="shared" si="7"/>
        <v>290889</v>
      </c>
      <c r="R132" s="18" t="s">
        <v>441</v>
      </c>
    </row>
    <row r="133" spans="2:18" ht="12.75" customHeight="1" x14ac:dyDescent="0.3">
      <c r="B133" s="5" t="s">
        <v>257</v>
      </c>
      <c r="C133" s="6" t="s">
        <v>258</v>
      </c>
      <c r="D133" s="20" t="s">
        <v>2</v>
      </c>
      <c r="E133" s="7">
        <v>1</v>
      </c>
      <c r="F133" s="7"/>
      <c r="G133" s="7"/>
      <c r="H133" s="8">
        <v>211556</v>
      </c>
      <c r="I133" s="8">
        <v>224000</v>
      </c>
      <c r="J133" s="9">
        <v>222430</v>
      </c>
      <c r="K133" s="13">
        <f t="shared" si="4"/>
        <v>211556</v>
      </c>
      <c r="L133" s="14">
        <f t="shared" si="5"/>
        <v>219186.68198819106</v>
      </c>
      <c r="M133" s="13">
        <f t="shared" si="6"/>
        <v>219328.66666666666</v>
      </c>
      <c r="N133" s="14">
        <f>GEOMEAN(H133,I133,J133)</f>
        <v>219258.06433264096</v>
      </c>
      <c r="O133" s="15">
        <f>STDEVA(H133,I133,J133)</f>
        <v>6776.9451328259502</v>
      </c>
      <c r="P133" s="16">
        <f>O133/M133</f>
        <v>3.0898583554175699E-2</v>
      </c>
      <c r="Q133" s="17">
        <f t="shared" si="7"/>
        <v>211556</v>
      </c>
      <c r="R133" s="18" t="s">
        <v>441</v>
      </c>
    </row>
    <row r="134" spans="2:18" ht="12.75" customHeight="1" x14ac:dyDescent="0.3">
      <c r="B134" s="5" t="s">
        <v>259</v>
      </c>
      <c r="C134" s="6" t="s">
        <v>260</v>
      </c>
      <c r="D134" s="20" t="s">
        <v>2</v>
      </c>
      <c r="E134" s="7">
        <v>1</v>
      </c>
      <c r="F134" s="7"/>
      <c r="G134" s="7"/>
      <c r="H134" s="8">
        <v>343778</v>
      </c>
      <c r="I134" s="8">
        <v>361000</v>
      </c>
      <c r="J134" s="9">
        <v>361449</v>
      </c>
      <c r="K134" s="13">
        <f t="shared" ref="K134:K197" si="11">MIN(H134,I134,J134)</f>
        <v>343778</v>
      </c>
      <c r="L134" s="14">
        <f t="shared" ref="L134:L197" si="12">HARMEAN(H134,I134,J134)</f>
        <v>355215.42796305276</v>
      </c>
      <c r="M134" s="13">
        <f t="shared" ref="M134:M197" si="13">AVERAGE(H134,I134,J134)</f>
        <v>355409</v>
      </c>
      <c r="N134" s="14">
        <f>GEOMEAN(H134,I134,J134)</f>
        <v>355312.7320801809</v>
      </c>
      <c r="O134" s="15">
        <f>STDEVA(H134,I134,J134)</f>
        <v>10075.242974737632</v>
      </c>
      <c r="P134" s="16">
        <f>O134/M134</f>
        <v>2.8348305683698588E-2</v>
      </c>
      <c r="Q134" s="17">
        <f t="shared" ref="Q134:Q197" si="14">ROUND(K134,0)</f>
        <v>343778</v>
      </c>
      <c r="R134" s="18" t="s">
        <v>441</v>
      </c>
    </row>
    <row r="135" spans="2:18" ht="12.75" customHeight="1" x14ac:dyDescent="0.3">
      <c r="B135" s="5" t="s">
        <v>261</v>
      </c>
      <c r="C135" s="6" t="s">
        <v>262</v>
      </c>
      <c r="D135" s="20" t="s">
        <v>2</v>
      </c>
      <c r="E135" s="7">
        <v>1</v>
      </c>
      <c r="F135" s="7"/>
      <c r="G135" s="7"/>
      <c r="H135" s="8">
        <v>476000</v>
      </c>
      <c r="I135" s="8">
        <v>557000</v>
      </c>
      <c r="J135" s="9">
        <v>500467</v>
      </c>
      <c r="K135" s="13">
        <f t="shared" si="11"/>
        <v>476000</v>
      </c>
      <c r="L135" s="14">
        <f t="shared" si="12"/>
        <v>508965.7527509745</v>
      </c>
      <c r="M135" s="13">
        <f t="shared" si="13"/>
        <v>511155.66666666669</v>
      </c>
      <c r="N135" s="14">
        <f>GEOMEAN(H135,I135,J135)</f>
        <v>510049.74094375217</v>
      </c>
      <c r="O135" s="15">
        <f>STDEVA(H135,I135,J135)</f>
        <v>41544.382247583526</v>
      </c>
      <c r="P135" s="16">
        <f>O135/M135</f>
        <v>8.1275401911322889E-2</v>
      </c>
      <c r="Q135" s="17">
        <f t="shared" si="14"/>
        <v>476000</v>
      </c>
      <c r="R135" s="18" t="s">
        <v>441</v>
      </c>
    </row>
    <row r="136" spans="2:18" ht="12.75" customHeight="1" x14ac:dyDescent="0.3">
      <c r="B136" s="5" t="s">
        <v>263</v>
      </c>
      <c r="C136" s="6" t="s">
        <v>264</v>
      </c>
      <c r="D136" s="20" t="s">
        <v>2</v>
      </c>
      <c r="E136" s="7">
        <v>1</v>
      </c>
      <c r="F136" s="7"/>
      <c r="G136" s="7"/>
      <c r="H136" s="8">
        <v>290889</v>
      </c>
      <c r="I136" s="8">
        <v>335000</v>
      </c>
      <c r="J136" s="9">
        <v>305841</v>
      </c>
      <c r="K136" s="13">
        <f t="shared" si="11"/>
        <v>290889</v>
      </c>
      <c r="L136" s="14">
        <f t="shared" si="12"/>
        <v>309518.15211458865</v>
      </c>
      <c r="M136" s="13">
        <f t="shared" si="13"/>
        <v>310576.66666666669</v>
      </c>
      <c r="N136" s="14">
        <f>GEOMEAN(H136,I136,J136)</f>
        <v>310043.48050335556</v>
      </c>
      <c r="O136" s="15">
        <f>STDEVA(H136,I136,J136)</f>
        <v>22433.568247903262</v>
      </c>
      <c r="P136" s="16">
        <f>O136/M136</f>
        <v>7.2231982166195988E-2</v>
      </c>
      <c r="Q136" s="17">
        <f t="shared" si="14"/>
        <v>290889</v>
      </c>
      <c r="R136" s="18" t="s">
        <v>441</v>
      </c>
    </row>
    <row r="137" spans="2:18" ht="12.75" customHeight="1" x14ac:dyDescent="0.3">
      <c r="B137" s="5" t="s">
        <v>265</v>
      </c>
      <c r="C137" s="6" t="s">
        <v>266</v>
      </c>
      <c r="D137" s="20" t="s">
        <v>2</v>
      </c>
      <c r="E137" s="7">
        <v>1</v>
      </c>
      <c r="F137" s="7"/>
      <c r="G137" s="7"/>
      <c r="H137" s="8">
        <v>317333</v>
      </c>
      <c r="I137" s="8">
        <v>365000</v>
      </c>
      <c r="J137" s="9">
        <v>333645</v>
      </c>
      <c r="K137" s="13">
        <f t="shared" si="11"/>
        <v>317333</v>
      </c>
      <c r="L137" s="14">
        <f t="shared" si="12"/>
        <v>337526.63440486806</v>
      </c>
      <c r="M137" s="13">
        <f t="shared" si="13"/>
        <v>338659.33333333331</v>
      </c>
      <c r="N137" s="14">
        <f>GEOMEAN(H137,I137,J137)</f>
        <v>338088.89625900704</v>
      </c>
      <c r="O137" s="15">
        <f>STDEVA(H137,I137,J137)</f>
        <v>24225.882364391466</v>
      </c>
      <c r="P137" s="16">
        <f>O137/M137</f>
        <v>7.1534666196683791E-2</v>
      </c>
      <c r="Q137" s="17">
        <f t="shared" si="14"/>
        <v>317333</v>
      </c>
      <c r="R137" s="18" t="s">
        <v>441</v>
      </c>
    </row>
    <row r="138" spans="2:18" ht="12.75" customHeight="1" x14ac:dyDescent="0.3">
      <c r="B138" s="5" t="s">
        <v>267</v>
      </c>
      <c r="C138" s="6" t="s">
        <v>268</v>
      </c>
      <c r="D138" s="20" t="s">
        <v>2</v>
      </c>
      <c r="E138" s="7">
        <v>1</v>
      </c>
      <c r="F138" s="7"/>
      <c r="G138" s="7"/>
      <c r="H138" s="8">
        <v>476000</v>
      </c>
      <c r="I138" s="8">
        <v>509000</v>
      </c>
      <c r="J138" s="9">
        <v>500467</v>
      </c>
      <c r="K138" s="13">
        <f t="shared" si="11"/>
        <v>476000</v>
      </c>
      <c r="L138" s="14">
        <f t="shared" si="12"/>
        <v>494754.72408856591</v>
      </c>
      <c r="M138" s="13">
        <f t="shared" si="13"/>
        <v>495155.66666666669</v>
      </c>
      <c r="N138" s="14">
        <f>GEOMEAN(H138,I138,J138)</f>
        <v>494956.15246473334</v>
      </c>
      <c r="O138" s="15">
        <f>STDEVA(H138,I138,J138)</f>
        <v>17129.147565869509</v>
      </c>
      <c r="P138" s="16">
        <f>O138/M138</f>
        <v>3.4593459630950084E-2</v>
      </c>
      <c r="Q138" s="17">
        <f t="shared" si="14"/>
        <v>476000</v>
      </c>
      <c r="R138" s="18" t="s">
        <v>441</v>
      </c>
    </row>
    <row r="139" spans="2:18" ht="12.75" customHeight="1" x14ac:dyDescent="0.3">
      <c r="B139" s="5" t="s">
        <v>269</v>
      </c>
      <c r="C139" s="6" t="s">
        <v>270</v>
      </c>
      <c r="D139" s="20" t="s">
        <v>2</v>
      </c>
      <c r="E139" s="7">
        <v>1</v>
      </c>
      <c r="F139" s="7"/>
      <c r="G139" s="7"/>
      <c r="H139" s="8">
        <v>370222</v>
      </c>
      <c r="I139" s="8">
        <v>392000</v>
      </c>
      <c r="J139" s="9">
        <v>389252</v>
      </c>
      <c r="K139" s="13">
        <f t="shared" si="11"/>
        <v>370222</v>
      </c>
      <c r="L139" s="14">
        <f t="shared" si="12"/>
        <v>383576.17382397922</v>
      </c>
      <c r="M139" s="13">
        <f t="shared" si="13"/>
        <v>383824.66666666669</v>
      </c>
      <c r="N139" s="14">
        <f>GEOMEAN(H139,I139,J139)</f>
        <v>383701.10282303765</v>
      </c>
      <c r="O139" s="15">
        <f>STDEVA(H139,I139,J139)</f>
        <v>11860.113040495582</v>
      </c>
      <c r="P139" s="16">
        <f>O139/M139</f>
        <v>3.0899819814851872E-2</v>
      </c>
      <c r="Q139" s="17">
        <f t="shared" si="14"/>
        <v>370222</v>
      </c>
      <c r="R139" s="18" t="s">
        <v>441</v>
      </c>
    </row>
    <row r="140" spans="2:18" ht="12.75" customHeight="1" x14ac:dyDescent="0.3">
      <c r="B140" s="5" t="s">
        <v>271</v>
      </c>
      <c r="C140" s="6" t="s">
        <v>272</v>
      </c>
      <c r="D140" s="20" t="s">
        <v>2</v>
      </c>
      <c r="E140" s="7">
        <v>1</v>
      </c>
      <c r="F140" s="7"/>
      <c r="G140" s="7"/>
      <c r="H140" s="8">
        <v>370222</v>
      </c>
      <c r="I140" s="8">
        <v>389000</v>
      </c>
      <c r="J140" s="9">
        <v>389252</v>
      </c>
      <c r="K140" s="13">
        <f t="shared" si="11"/>
        <v>370222</v>
      </c>
      <c r="L140" s="14">
        <f t="shared" si="12"/>
        <v>382613.72753534967</v>
      </c>
      <c r="M140" s="13">
        <f t="shared" si="13"/>
        <v>382824.66666666669</v>
      </c>
      <c r="N140" s="14">
        <f>GEOMEAN(H140,I140,J140)</f>
        <v>382719.76579444238</v>
      </c>
      <c r="O140" s="15">
        <f>STDEVA(H140,I140,J140)</f>
        <v>10914.956771940662</v>
      </c>
      <c r="P140" s="16">
        <f>O140/M140</f>
        <v>2.8511633973274088E-2</v>
      </c>
      <c r="Q140" s="17">
        <f t="shared" si="14"/>
        <v>370222</v>
      </c>
      <c r="R140" s="18" t="s">
        <v>441</v>
      </c>
    </row>
    <row r="141" spans="2:18" ht="12.75" customHeight="1" x14ac:dyDescent="0.3">
      <c r="B141" s="5" t="s">
        <v>273</v>
      </c>
      <c r="C141" s="6" t="s">
        <v>274</v>
      </c>
      <c r="D141" s="20" t="s">
        <v>2</v>
      </c>
      <c r="E141" s="7">
        <v>1</v>
      </c>
      <c r="F141" s="7"/>
      <c r="G141" s="7"/>
      <c r="H141" s="8">
        <v>925556</v>
      </c>
      <c r="I141" s="8">
        <v>1083000</v>
      </c>
      <c r="J141" s="9">
        <v>973131</v>
      </c>
      <c r="K141" s="13">
        <f t="shared" si="11"/>
        <v>925556</v>
      </c>
      <c r="L141" s="14">
        <f t="shared" si="12"/>
        <v>989640.58588986832</v>
      </c>
      <c r="M141" s="13">
        <f t="shared" si="13"/>
        <v>993895.66666666663</v>
      </c>
      <c r="N141" s="14">
        <f>GEOMEAN(H141,I141,J141)</f>
        <v>991746.83139912901</v>
      </c>
      <c r="O141" s="15">
        <f>STDEVA(H141,I141,J141)</f>
        <v>80749.810032800277</v>
      </c>
      <c r="P141" s="16">
        <f>O141/M141</f>
        <v>8.1245761241337824E-2</v>
      </c>
      <c r="Q141" s="17">
        <f t="shared" si="14"/>
        <v>925556</v>
      </c>
      <c r="R141" s="18" t="s">
        <v>441</v>
      </c>
    </row>
    <row r="142" spans="2:18" ht="12.75" customHeight="1" x14ac:dyDescent="0.3">
      <c r="B142" s="5" t="s">
        <v>275</v>
      </c>
      <c r="C142" s="6" t="s">
        <v>276</v>
      </c>
      <c r="D142" s="20" t="s">
        <v>2</v>
      </c>
      <c r="E142" s="7">
        <v>1</v>
      </c>
      <c r="F142" s="7"/>
      <c r="G142" s="7"/>
      <c r="H142" s="8">
        <v>105778</v>
      </c>
      <c r="I142" s="8">
        <v>122000</v>
      </c>
      <c r="J142" s="9">
        <v>111215</v>
      </c>
      <c r="K142" s="13">
        <f t="shared" si="11"/>
        <v>105778</v>
      </c>
      <c r="L142" s="14">
        <f t="shared" si="12"/>
        <v>112603.83837311305</v>
      </c>
      <c r="M142" s="13">
        <f t="shared" si="13"/>
        <v>112997.66666666667</v>
      </c>
      <c r="N142" s="14">
        <f>GEOMEAN(H142,I142,J142)</f>
        <v>112799.24238662138</v>
      </c>
      <c r="O142" s="15">
        <f>STDEVA(H142,I142,J142)</f>
        <v>8256.6183352104472</v>
      </c>
      <c r="P142" s="16">
        <f>O142/M142</f>
        <v>7.3068927693584654E-2</v>
      </c>
      <c r="Q142" s="17">
        <f t="shared" si="14"/>
        <v>105778</v>
      </c>
      <c r="R142" s="18" t="s">
        <v>441</v>
      </c>
    </row>
    <row r="143" spans="2:18" ht="12.75" customHeight="1" x14ac:dyDescent="0.3">
      <c r="B143" s="5" t="s">
        <v>277</v>
      </c>
      <c r="C143" s="6" t="s">
        <v>278</v>
      </c>
      <c r="D143" s="20" t="s">
        <v>2</v>
      </c>
      <c r="E143" s="7">
        <v>1</v>
      </c>
      <c r="F143" s="7"/>
      <c r="G143" s="7"/>
      <c r="H143" s="8">
        <v>290889</v>
      </c>
      <c r="I143" s="8">
        <v>335000</v>
      </c>
      <c r="J143" s="9">
        <v>305841</v>
      </c>
      <c r="K143" s="13">
        <f t="shared" si="11"/>
        <v>290889</v>
      </c>
      <c r="L143" s="14">
        <f t="shared" si="12"/>
        <v>309518.15211458865</v>
      </c>
      <c r="M143" s="13">
        <f t="shared" si="13"/>
        <v>310576.66666666669</v>
      </c>
      <c r="N143" s="14">
        <f>GEOMEAN(H143,I143,J143)</f>
        <v>310043.48050335556</v>
      </c>
      <c r="O143" s="15">
        <f>STDEVA(H143,I143,J143)</f>
        <v>22433.568247903262</v>
      </c>
      <c r="P143" s="16">
        <f>O143/M143</f>
        <v>7.2231982166195988E-2</v>
      </c>
      <c r="Q143" s="17">
        <f t="shared" si="14"/>
        <v>290889</v>
      </c>
      <c r="R143" s="18" t="s">
        <v>441</v>
      </c>
    </row>
    <row r="144" spans="2:18" ht="12.75" customHeight="1" x14ac:dyDescent="0.3">
      <c r="B144" s="5" t="s">
        <v>279</v>
      </c>
      <c r="C144" s="6" t="s">
        <v>280</v>
      </c>
      <c r="D144" s="20" t="s">
        <v>2</v>
      </c>
      <c r="E144" s="7">
        <v>1</v>
      </c>
      <c r="F144" s="7"/>
      <c r="G144" s="7"/>
      <c r="H144" s="8">
        <v>211556</v>
      </c>
      <c r="I144" s="8">
        <v>226000</v>
      </c>
      <c r="J144" s="9">
        <v>222430</v>
      </c>
      <c r="K144" s="13">
        <f t="shared" si="11"/>
        <v>211556</v>
      </c>
      <c r="L144" s="14">
        <f t="shared" si="12"/>
        <v>219821.18837396847</v>
      </c>
      <c r="M144" s="13">
        <f t="shared" si="13"/>
        <v>219995.33333333334</v>
      </c>
      <c r="N144" s="14">
        <f>GEOMEAN(H144,I144,J144)</f>
        <v>219908.68554782475</v>
      </c>
      <c r="O144" s="15">
        <f>STDEVA(H144,I144,J144)</f>
        <v>7523.4955528220607</v>
      </c>
      <c r="P144" s="16">
        <f>O144/M144</f>
        <v>3.4198432479577115E-2</v>
      </c>
      <c r="Q144" s="17">
        <f t="shared" si="14"/>
        <v>211556</v>
      </c>
      <c r="R144" s="18" t="s">
        <v>441</v>
      </c>
    </row>
    <row r="145" spans="2:18" ht="12.75" customHeight="1" x14ac:dyDescent="0.3">
      <c r="B145" s="5" t="s">
        <v>281</v>
      </c>
      <c r="C145" s="6" t="s">
        <v>282</v>
      </c>
      <c r="D145" s="20" t="s">
        <v>2</v>
      </c>
      <c r="E145" s="7">
        <v>1</v>
      </c>
      <c r="F145" s="7"/>
      <c r="G145" s="7"/>
      <c r="H145" s="8">
        <v>343778</v>
      </c>
      <c r="I145" s="8">
        <v>364000</v>
      </c>
      <c r="J145" s="9">
        <v>361449</v>
      </c>
      <c r="K145" s="13">
        <f t="shared" si="11"/>
        <v>343778</v>
      </c>
      <c r="L145" s="14">
        <f t="shared" si="12"/>
        <v>356178.26024474879</v>
      </c>
      <c r="M145" s="13">
        <f t="shared" si="13"/>
        <v>356409</v>
      </c>
      <c r="N145" s="14">
        <f>GEOMEAN(H145,I145,J145)</f>
        <v>356294.26395091094</v>
      </c>
      <c r="O145" s="15">
        <f>STDEVA(H145,I145,J145)</f>
        <v>11012.879777787461</v>
      </c>
      <c r="P145" s="16">
        <f>O145/M145</f>
        <v>3.0899555785031972E-2</v>
      </c>
      <c r="Q145" s="17">
        <f t="shared" si="14"/>
        <v>343778</v>
      </c>
      <c r="R145" s="18" t="s">
        <v>441</v>
      </c>
    </row>
    <row r="146" spans="2:18" ht="12.75" customHeight="1" x14ac:dyDescent="0.3">
      <c r="B146" s="5" t="s">
        <v>283</v>
      </c>
      <c r="C146" s="6" t="s">
        <v>284</v>
      </c>
      <c r="D146" s="20" t="s">
        <v>2</v>
      </c>
      <c r="E146" s="7">
        <v>1</v>
      </c>
      <c r="F146" s="7"/>
      <c r="G146" s="7"/>
      <c r="H146" s="8">
        <v>476000</v>
      </c>
      <c r="I146" s="8">
        <v>500000</v>
      </c>
      <c r="J146" s="9">
        <v>500467</v>
      </c>
      <c r="K146" s="13">
        <f t="shared" si="11"/>
        <v>476000</v>
      </c>
      <c r="L146" s="14">
        <f t="shared" si="12"/>
        <v>491886.00591403915</v>
      </c>
      <c r="M146" s="13">
        <f t="shared" si="13"/>
        <v>492155.66666666669</v>
      </c>
      <c r="N146" s="14">
        <f>GEOMEAN(H146,I146,J146)</f>
        <v>492021.56084594945</v>
      </c>
      <c r="O146" s="15">
        <f>STDEVA(H146,I146,J146)</f>
        <v>13993.166058234759</v>
      </c>
      <c r="P146" s="16">
        <f>O146/M146</f>
        <v>2.8432398539692576E-2</v>
      </c>
      <c r="Q146" s="17">
        <f t="shared" si="14"/>
        <v>476000</v>
      </c>
      <c r="R146" s="18" t="s">
        <v>441</v>
      </c>
    </row>
    <row r="147" spans="2:18" ht="12.75" customHeight="1" x14ac:dyDescent="0.3">
      <c r="B147" s="5" t="s">
        <v>285</v>
      </c>
      <c r="C147" s="6" t="s">
        <v>286</v>
      </c>
      <c r="D147" s="20" t="s">
        <v>2</v>
      </c>
      <c r="E147" s="7">
        <v>1</v>
      </c>
      <c r="F147" s="7"/>
      <c r="G147" s="7"/>
      <c r="H147" s="8">
        <v>290889</v>
      </c>
      <c r="I147" s="8">
        <v>340000</v>
      </c>
      <c r="J147" s="9">
        <v>305841</v>
      </c>
      <c r="K147" s="13">
        <f t="shared" si="11"/>
        <v>290889</v>
      </c>
      <c r="L147" s="14">
        <f t="shared" si="12"/>
        <v>310926.36625457724</v>
      </c>
      <c r="M147" s="13">
        <f t="shared" si="13"/>
        <v>312243.33333333331</v>
      </c>
      <c r="N147" s="14">
        <f>GEOMEAN(H147,I147,J147)</f>
        <v>311578.37423465919</v>
      </c>
      <c r="O147" s="15">
        <f>STDEVA(H147,I147,J147)</f>
        <v>25173.696278721833</v>
      </c>
      <c r="P147" s="16">
        <f>O147/M147</f>
        <v>8.0622045665416392E-2</v>
      </c>
      <c r="Q147" s="17">
        <f t="shared" si="14"/>
        <v>290889</v>
      </c>
      <c r="R147" s="18" t="s">
        <v>441</v>
      </c>
    </row>
    <row r="148" spans="2:18" ht="12.75" customHeight="1" x14ac:dyDescent="0.3">
      <c r="B148" s="5" t="s">
        <v>287</v>
      </c>
      <c r="C148" s="6" t="s">
        <v>288</v>
      </c>
      <c r="D148" s="20" t="s">
        <v>2</v>
      </c>
      <c r="E148" s="7">
        <v>1</v>
      </c>
      <c r="F148" s="7"/>
      <c r="G148" s="7"/>
      <c r="H148" s="8">
        <v>317333</v>
      </c>
      <c r="I148" s="8">
        <v>365000</v>
      </c>
      <c r="J148" s="9">
        <v>333645</v>
      </c>
      <c r="K148" s="13">
        <f t="shared" si="11"/>
        <v>317333</v>
      </c>
      <c r="L148" s="14">
        <f t="shared" si="12"/>
        <v>337526.63440486806</v>
      </c>
      <c r="M148" s="13">
        <f t="shared" si="13"/>
        <v>338659.33333333331</v>
      </c>
      <c r="N148" s="14">
        <f>GEOMEAN(H148,I148,J148)</f>
        <v>338088.89625900704</v>
      </c>
      <c r="O148" s="15">
        <f>STDEVA(H148,I148,J148)</f>
        <v>24225.882364391466</v>
      </c>
      <c r="P148" s="16">
        <f>O148/M148</f>
        <v>7.1534666196683791E-2</v>
      </c>
      <c r="Q148" s="17">
        <f t="shared" si="14"/>
        <v>317333</v>
      </c>
      <c r="R148" s="18" t="s">
        <v>441</v>
      </c>
    </row>
    <row r="149" spans="2:18" ht="12.75" customHeight="1" x14ac:dyDescent="0.3">
      <c r="B149" s="5" t="s">
        <v>289</v>
      </c>
      <c r="C149" s="6" t="s">
        <v>290</v>
      </c>
      <c r="D149" s="20" t="s">
        <v>2</v>
      </c>
      <c r="E149" s="7">
        <v>1</v>
      </c>
      <c r="F149" s="7"/>
      <c r="G149" s="7"/>
      <c r="H149" s="8">
        <v>476000</v>
      </c>
      <c r="I149" s="8">
        <v>547000</v>
      </c>
      <c r="J149" s="9">
        <v>500467</v>
      </c>
      <c r="K149" s="13">
        <f t="shared" si="11"/>
        <v>476000</v>
      </c>
      <c r="L149" s="14">
        <f t="shared" si="12"/>
        <v>506147.35840508295</v>
      </c>
      <c r="M149" s="13">
        <f t="shared" si="13"/>
        <v>507822.33333333331</v>
      </c>
      <c r="N149" s="14">
        <f>GEOMEAN(H149,I149,J149)</f>
        <v>506978.92755675962</v>
      </c>
      <c r="O149" s="15">
        <f>STDEVA(H149,I149,J149)</f>
        <v>36066.961284995072</v>
      </c>
      <c r="P149" s="16">
        <f>O149/M149</f>
        <v>7.1022794622387767E-2</v>
      </c>
      <c r="Q149" s="17">
        <f t="shared" si="14"/>
        <v>476000</v>
      </c>
      <c r="R149" s="18" t="s">
        <v>441</v>
      </c>
    </row>
    <row r="150" spans="2:18" ht="12.75" customHeight="1" x14ac:dyDescent="0.3">
      <c r="B150" s="5" t="s">
        <v>291</v>
      </c>
      <c r="C150" s="6" t="s">
        <v>292</v>
      </c>
      <c r="D150" s="20" t="s">
        <v>2</v>
      </c>
      <c r="E150" s="7">
        <v>1</v>
      </c>
      <c r="F150" s="7"/>
      <c r="G150" s="7"/>
      <c r="H150" s="8">
        <v>370222</v>
      </c>
      <c r="I150" s="8">
        <v>396000</v>
      </c>
      <c r="J150" s="9">
        <v>389252</v>
      </c>
      <c r="K150" s="13">
        <f t="shared" si="11"/>
        <v>370222</v>
      </c>
      <c r="L150" s="14">
        <f t="shared" si="12"/>
        <v>384844.09991623333</v>
      </c>
      <c r="M150" s="13">
        <f t="shared" si="13"/>
        <v>385158</v>
      </c>
      <c r="N150" s="14">
        <f>GEOMEAN(H150,I150,J150)</f>
        <v>385001.79447485181</v>
      </c>
      <c r="O150" s="15">
        <f>STDEVA(H150,I150,J150)</f>
        <v>13367.757777578108</v>
      </c>
      <c r="P150" s="16">
        <f>O150/M150</f>
        <v>3.4707205296470818E-2</v>
      </c>
      <c r="Q150" s="17">
        <f t="shared" si="14"/>
        <v>370222</v>
      </c>
      <c r="R150" s="18" t="s">
        <v>441</v>
      </c>
    </row>
    <row r="151" spans="2:18" ht="12.75" customHeight="1" x14ac:dyDescent="0.3">
      <c r="B151" s="5" t="s">
        <v>293</v>
      </c>
      <c r="C151" s="6" t="s">
        <v>294</v>
      </c>
      <c r="D151" s="20" t="s">
        <v>2</v>
      </c>
      <c r="E151" s="7">
        <v>1</v>
      </c>
      <c r="F151" s="7"/>
      <c r="G151" s="7"/>
      <c r="H151" s="8">
        <v>0</v>
      </c>
      <c r="I151" s="8">
        <v>316000</v>
      </c>
      <c r="J151" s="9">
        <v>950000</v>
      </c>
      <c r="K151" s="13">
        <f>MIN(I151,J151)</f>
        <v>316000</v>
      </c>
      <c r="L151" s="14">
        <f>HARMEAN(I151,J151)</f>
        <v>474249.60505529225</v>
      </c>
      <c r="M151" s="13">
        <f t="shared" si="13"/>
        <v>422000</v>
      </c>
      <c r="N151" s="14">
        <f>GEOMEAN(I151,J151)</f>
        <v>547905.10127210896</v>
      </c>
      <c r="O151" s="15">
        <f>STDEVA(H151,I151,J151)</f>
        <v>483789.210297212</v>
      </c>
      <c r="P151" s="16">
        <f>O151/M151</f>
        <v>1.1464199296142465</v>
      </c>
      <c r="Q151" s="17">
        <f t="shared" si="14"/>
        <v>316000</v>
      </c>
      <c r="R151" s="18" t="s">
        <v>441</v>
      </c>
    </row>
    <row r="152" spans="2:18" ht="12.75" customHeight="1" x14ac:dyDescent="0.3">
      <c r="B152" s="5" t="s">
        <v>295</v>
      </c>
      <c r="C152" s="6" t="s">
        <v>296</v>
      </c>
      <c r="D152" s="20" t="s">
        <v>2</v>
      </c>
      <c r="E152" s="7">
        <v>1</v>
      </c>
      <c r="F152" s="7"/>
      <c r="G152" s="7"/>
      <c r="H152" s="8">
        <v>3197778</v>
      </c>
      <c r="I152" s="8">
        <v>2079000</v>
      </c>
      <c r="J152" s="9">
        <v>3362150</v>
      </c>
      <c r="K152" s="13">
        <f t="shared" si="11"/>
        <v>2079000</v>
      </c>
      <c r="L152" s="14">
        <f t="shared" si="12"/>
        <v>2749402.0328536672</v>
      </c>
      <c r="M152" s="13">
        <f t="shared" si="13"/>
        <v>2879642.6666666665</v>
      </c>
      <c r="N152" s="14">
        <f>GEOMEAN(H152,I152,J152)</f>
        <v>2816912.0979192336</v>
      </c>
      <c r="O152" s="15">
        <f>STDEVA(H152,I152,J152)</f>
        <v>698230.6555582718</v>
      </c>
      <c r="P152" s="16">
        <f>O152/M152</f>
        <v>0.24247128424670464</v>
      </c>
      <c r="Q152" s="17">
        <f t="shared" si="14"/>
        <v>2079000</v>
      </c>
      <c r="R152" s="18" t="s">
        <v>441</v>
      </c>
    </row>
    <row r="153" spans="2:18" ht="12.75" customHeight="1" x14ac:dyDescent="0.3">
      <c r="B153" s="5" t="s">
        <v>297</v>
      </c>
      <c r="C153" s="6" t="s">
        <v>298</v>
      </c>
      <c r="D153" s="20" t="s">
        <v>2</v>
      </c>
      <c r="E153" s="7">
        <v>1</v>
      </c>
      <c r="F153" s="7"/>
      <c r="G153" s="7"/>
      <c r="H153" s="8">
        <v>997778</v>
      </c>
      <c r="I153" s="8">
        <v>1167000</v>
      </c>
      <c r="J153" s="9">
        <v>1049065</v>
      </c>
      <c r="K153" s="13">
        <f t="shared" si="11"/>
        <v>997778</v>
      </c>
      <c r="L153" s="14">
        <f t="shared" si="12"/>
        <v>1066721.7538019454</v>
      </c>
      <c r="M153" s="13">
        <f t="shared" si="13"/>
        <v>1071281</v>
      </c>
      <c r="N153" s="14">
        <f>GEOMEAN(H153,I153,J153)</f>
        <v>1068978.7186097989</v>
      </c>
      <c r="O153" s="15">
        <f>STDEVA(H153,I153,J153)</f>
        <v>86770.872491867922</v>
      </c>
      <c r="P153" s="16">
        <f>O153/M153</f>
        <v>8.099730368770465E-2</v>
      </c>
      <c r="Q153" s="17">
        <f t="shared" si="14"/>
        <v>997778</v>
      </c>
      <c r="R153" s="18" t="s">
        <v>441</v>
      </c>
    </row>
    <row r="154" spans="2:18" ht="12.75" customHeight="1" x14ac:dyDescent="0.3">
      <c r="B154" s="5" t="s">
        <v>299</v>
      </c>
      <c r="C154" s="6" t="s">
        <v>300</v>
      </c>
      <c r="D154" s="20" t="s">
        <v>2</v>
      </c>
      <c r="E154" s="7">
        <v>1</v>
      </c>
      <c r="F154" s="7"/>
      <c r="G154" s="7"/>
      <c r="H154" s="8">
        <v>144444</v>
      </c>
      <c r="I154" s="8">
        <v>166000</v>
      </c>
      <c r="J154" s="9">
        <v>151869</v>
      </c>
      <c r="K154" s="13">
        <f t="shared" si="11"/>
        <v>144444</v>
      </c>
      <c r="L154" s="14">
        <f t="shared" si="12"/>
        <v>153595.54197533426</v>
      </c>
      <c r="M154" s="13">
        <f t="shared" si="13"/>
        <v>154104.33333333334</v>
      </c>
      <c r="N154" s="14">
        <f>GEOMEAN(H154,I154,J154)</f>
        <v>153848.1373687911</v>
      </c>
      <c r="O154" s="15">
        <f>STDEVA(H154,I154,J154)</f>
        <v>10950.471237957448</v>
      </c>
      <c r="P154" s="16">
        <f>O154/M154</f>
        <v>7.105881451283512E-2</v>
      </c>
      <c r="Q154" s="17">
        <f t="shared" si="14"/>
        <v>144444</v>
      </c>
      <c r="R154" s="18" t="s">
        <v>441</v>
      </c>
    </row>
    <row r="155" spans="2:18" ht="12.75" customHeight="1" x14ac:dyDescent="0.3">
      <c r="B155" s="5" t="s">
        <v>301</v>
      </c>
      <c r="C155" s="6" t="s">
        <v>302</v>
      </c>
      <c r="D155" s="20" t="s">
        <v>2</v>
      </c>
      <c r="E155" s="7">
        <v>1</v>
      </c>
      <c r="F155" s="7"/>
      <c r="G155" s="7"/>
      <c r="H155" s="8">
        <v>0</v>
      </c>
      <c r="I155" s="8">
        <v>367000</v>
      </c>
      <c r="J155" s="9">
        <v>1050000</v>
      </c>
      <c r="K155" s="13">
        <f>MIN(I155,J155)</f>
        <v>367000</v>
      </c>
      <c r="L155" s="14">
        <f>HARMEAN(I155,J155)</f>
        <v>543895.55398729711</v>
      </c>
      <c r="M155" s="13">
        <f t="shared" si="13"/>
        <v>472333.33333333331</v>
      </c>
      <c r="N155" s="14">
        <f>GEOMEAN(I155,J155)</f>
        <v>620765.65626651736</v>
      </c>
      <c r="O155" s="15">
        <f>STDEVA(H155,I155,J155)</f>
        <v>532866.1495472698</v>
      </c>
      <c r="P155" s="16">
        <f>O155/M155</f>
        <v>1.128156985632893</v>
      </c>
      <c r="Q155" s="17">
        <f t="shared" si="14"/>
        <v>367000</v>
      </c>
      <c r="R155" s="18" t="s">
        <v>441</v>
      </c>
    </row>
    <row r="156" spans="2:18" ht="12.75" customHeight="1" x14ac:dyDescent="0.3">
      <c r="B156" s="5" t="s">
        <v>303</v>
      </c>
      <c r="C156" s="6" t="s">
        <v>304</v>
      </c>
      <c r="D156" s="20" t="s">
        <v>2</v>
      </c>
      <c r="E156" s="7">
        <v>1</v>
      </c>
      <c r="F156" s="7"/>
      <c r="G156" s="7"/>
      <c r="H156" s="8">
        <v>144444</v>
      </c>
      <c r="I156" s="8">
        <v>155000</v>
      </c>
      <c r="J156" s="9">
        <v>151869</v>
      </c>
      <c r="K156" s="13">
        <f t="shared" si="11"/>
        <v>144444</v>
      </c>
      <c r="L156" s="14">
        <f t="shared" si="12"/>
        <v>150305.62091851214</v>
      </c>
      <c r="M156" s="13">
        <f t="shared" si="13"/>
        <v>150437.66666666666</v>
      </c>
      <c r="N156" s="14">
        <f>GEOMEAN(H156,I156,J156)</f>
        <v>150371.93189818991</v>
      </c>
      <c r="O156" s="15">
        <f>STDEVA(H156,I156,J156)</f>
        <v>5421.6068036453298</v>
      </c>
      <c r="P156" s="16">
        <f>O156/M156</f>
        <v>3.6038891879772994E-2</v>
      </c>
      <c r="Q156" s="17">
        <f t="shared" si="14"/>
        <v>144444</v>
      </c>
      <c r="R156" s="18" t="s">
        <v>441</v>
      </c>
    </row>
    <row r="157" spans="2:18" ht="12.75" customHeight="1" x14ac:dyDescent="0.3">
      <c r="B157" s="5" t="s">
        <v>305</v>
      </c>
      <c r="C157" s="6" t="s">
        <v>306</v>
      </c>
      <c r="D157" s="20" t="s">
        <v>2</v>
      </c>
      <c r="E157" s="7">
        <v>1</v>
      </c>
      <c r="F157" s="7"/>
      <c r="G157" s="7"/>
      <c r="H157" s="8">
        <v>8095556</v>
      </c>
      <c r="I157" s="8">
        <v>4372000</v>
      </c>
      <c r="J157" s="9">
        <v>8511682</v>
      </c>
      <c r="K157" s="13">
        <f t="shared" si="11"/>
        <v>4372000</v>
      </c>
      <c r="L157" s="14">
        <f t="shared" si="12"/>
        <v>6386533.1164610162</v>
      </c>
      <c r="M157" s="13">
        <f t="shared" si="13"/>
        <v>6993079.333333333</v>
      </c>
      <c r="N157" s="14">
        <f>GEOMEAN(H157,I157,J157)</f>
        <v>6703692.3444051044</v>
      </c>
      <c r="O157" s="15">
        <f>STDEVA(H157,I157,J157)</f>
        <v>2279436.9624293908</v>
      </c>
      <c r="P157" s="16">
        <f>O157/M157</f>
        <v>0.3259561137200585</v>
      </c>
      <c r="Q157" s="17">
        <f t="shared" si="14"/>
        <v>4372000</v>
      </c>
      <c r="R157" s="18" t="s">
        <v>441</v>
      </c>
    </row>
    <row r="158" spans="2:18" ht="12.75" customHeight="1" x14ac:dyDescent="0.3">
      <c r="B158" s="5" t="s">
        <v>307</v>
      </c>
      <c r="C158" s="6" t="s">
        <v>308</v>
      </c>
      <c r="D158" s="20" t="s">
        <v>2</v>
      </c>
      <c r="E158" s="7">
        <v>1</v>
      </c>
      <c r="F158" s="7"/>
      <c r="G158" s="7"/>
      <c r="H158" s="8">
        <v>3322222</v>
      </c>
      <c r="I158" s="8">
        <v>3488000</v>
      </c>
      <c r="J158" s="9">
        <v>3492991</v>
      </c>
      <c r="K158" s="13">
        <f t="shared" si="11"/>
        <v>3322222</v>
      </c>
      <c r="L158" s="14">
        <f t="shared" si="12"/>
        <v>3432540.5854896004</v>
      </c>
      <c r="M158" s="13">
        <f t="shared" si="13"/>
        <v>3434404.3333333335</v>
      </c>
      <c r="N158" s="14">
        <f>GEOMEAN(H158,I158,J158)</f>
        <v>3433477.4353655144</v>
      </c>
      <c r="O158" s="15">
        <f>STDEVA(H158,I158,J158)</f>
        <v>97184.795386589831</v>
      </c>
      <c r="P158" s="16">
        <f>O158/M158</f>
        <v>2.8297423935598486E-2</v>
      </c>
      <c r="Q158" s="17">
        <f t="shared" si="14"/>
        <v>3322222</v>
      </c>
      <c r="R158" s="18" t="s">
        <v>441</v>
      </c>
    </row>
    <row r="159" spans="2:18" ht="12.75" customHeight="1" x14ac:dyDescent="0.3">
      <c r="B159" s="5" t="s">
        <v>309</v>
      </c>
      <c r="C159" s="6" t="s">
        <v>310</v>
      </c>
      <c r="D159" s="20" t="s">
        <v>2</v>
      </c>
      <c r="E159" s="7">
        <v>1</v>
      </c>
      <c r="F159" s="7"/>
      <c r="G159" s="7"/>
      <c r="H159" s="8">
        <v>0</v>
      </c>
      <c r="I159" s="8">
        <v>245000</v>
      </c>
      <c r="J159" s="9">
        <v>250000</v>
      </c>
      <c r="K159" s="13">
        <f>MIN(I159,J159)</f>
        <v>245000</v>
      </c>
      <c r="L159" s="14">
        <f>HARMEAN(I159,J159)</f>
        <v>247474.74747474748</v>
      </c>
      <c r="M159" s="13">
        <f t="shared" si="13"/>
        <v>165000</v>
      </c>
      <c r="N159" s="14">
        <f>GEOMEAN(I159,J159)</f>
        <v>247487.37341529166</v>
      </c>
      <c r="O159" s="15">
        <f>STDEVA(H159,I159,J159)</f>
        <v>142916.05927956451</v>
      </c>
      <c r="P159" s="16">
        <f>O159/M159</f>
        <v>0.86615793502766369</v>
      </c>
      <c r="Q159" s="17">
        <f t="shared" si="14"/>
        <v>245000</v>
      </c>
      <c r="R159" s="18" t="s">
        <v>441</v>
      </c>
    </row>
    <row r="160" spans="2:18" ht="12.75" customHeight="1" x14ac:dyDescent="0.3">
      <c r="B160" s="5" t="s">
        <v>311</v>
      </c>
      <c r="C160" s="6" t="s">
        <v>312</v>
      </c>
      <c r="D160" s="20" t="s">
        <v>2</v>
      </c>
      <c r="E160" s="7">
        <v>1</v>
      </c>
      <c r="F160" s="7"/>
      <c r="G160" s="7"/>
      <c r="H160" s="8">
        <v>144444</v>
      </c>
      <c r="I160" s="8">
        <v>166000</v>
      </c>
      <c r="J160" s="9">
        <v>151869</v>
      </c>
      <c r="K160" s="13">
        <f t="shared" si="11"/>
        <v>144444</v>
      </c>
      <c r="L160" s="14">
        <f t="shared" si="12"/>
        <v>153595.54197533426</v>
      </c>
      <c r="M160" s="13">
        <f t="shared" si="13"/>
        <v>154104.33333333334</v>
      </c>
      <c r="N160" s="14">
        <f>GEOMEAN(H160,I160,J160)</f>
        <v>153848.1373687911</v>
      </c>
      <c r="O160" s="15">
        <f>STDEVA(H160,I160,J160)</f>
        <v>10950.471237957448</v>
      </c>
      <c r="P160" s="16">
        <f>O160/M160</f>
        <v>7.105881451283512E-2</v>
      </c>
      <c r="Q160" s="17">
        <f t="shared" si="14"/>
        <v>144444</v>
      </c>
      <c r="R160" s="18" t="s">
        <v>441</v>
      </c>
    </row>
    <row r="161" spans="2:18" ht="12.75" customHeight="1" x14ac:dyDescent="0.3">
      <c r="B161" s="5" t="s">
        <v>313</v>
      </c>
      <c r="C161" s="6" t="s">
        <v>314</v>
      </c>
      <c r="D161" s="20" t="s">
        <v>2</v>
      </c>
      <c r="E161" s="7">
        <v>1</v>
      </c>
      <c r="F161" s="7"/>
      <c r="G161" s="7"/>
      <c r="H161" s="8">
        <v>0</v>
      </c>
      <c r="I161" s="8">
        <v>356000</v>
      </c>
      <c r="J161" s="9">
        <v>920333</v>
      </c>
      <c r="K161" s="13">
        <f t="shared" ref="K161:K163" si="15">MIN(I161,J161)</f>
        <v>356000</v>
      </c>
      <c r="L161" s="14">
        <f t="shared" ref="L161:L163" si="16">HARMEAN(I161,J161)</f>
        <v>513406.05939045688</v>
      </c>
      <c r="M161" s="13">
        <f t="shared" si="13"/>
        <v>425444.33333333331</v>
      </c>
      <c r="N161" s="14">
        <f t="shared" ref="N161:N163" si="17">GEOMEAN(I161,J161)</f>
        <v>572397.194262865</v>
      </c>
      <c r="O161" s="15">
        <f>STDEVA(H161,I161,J161)</f>
        <v>464079.83612341242</v>
      </c>
      <c r="P161" s="16">
        <f>O161/M161</f>
        <v>1.0908121222049711</v>
      </c>
      <c r="Q161" s="17">
        <f t="shared" si="14"/>
        <v>356000</v>
      </c>
      <c r="R161" s="18" t="s">
        <v>441</v>
      </c>
    </row>
    <row r="162" spans="2:18" ht="12.75" customHeight="1" x14ac:dyDescent="0.3">
      <c r="B162" s="5" t="s">
        <v>315</v>
      </c>
      <c r="C162" s="6" t="s">
        <v>316</v>
      </c>
      <c r="D162" s="20" t="s">
        <v>2</v>
      </c>
      <c r="E162" s="7">
        <v>1</v>
      </c>
      <c r="F162" s="7"/>
      <c r="G162" s="7"/>
      <c r="H162" s="8">
        <v>0</v>
      </c>
      <c r="I162" s="8">
        <v>198000</v>
      </c>
      <c r="J162" s="9">
        <v>1450000</v>
      </c>
      <c r="K162" s="13">
        <f t="shared" si="15"/>
        <v>198000</v>
      </c>
      <c r="L162" s="14">
        <f t="shared" si="16"/>
        <v>348422.33009708737</v>
      </c>
      <c r="M162" s="13">
        <f t="shared" si="13"/>
        <v>549333.33333333337</v>
      </c>
      <c r="N162" s="14">
        <f t="shared" si="17"/>
        <v>535817.13298475253</v>
      </c>
      <c r="O162" s="15">
        <f>STDEVA(H162,I162,J162)</f>
        <v>786257.80335290357</v>
      </c>
      <c r="P162" s="16">
        <f>O162/M162</f>
        <v>1.4312945449385379</v>
      </c>
      <c r="Q162" s="17">
        <f t="shared" si="14"/>
        <v>198000</v>
      </c>
      <c r="R162" s="18" t="s">
        <v>441</v>
      </c>
    </row>
    <row r="163" spans="2:18" ht="12.75" customHeight="1" x14ac:dyDescent="0.3">
      <c r="B163" s="5" t="s">
        <v>317</v>
      </c>
      <c r="C163" s="6" t="s">
        <v>318</v>
      </c>
      <c r="D163" s="20" t="s">
        <v>2</v>
      </c>
      <c r="E163" s="7">
        <v>1</v>
      </c>
      <c r="F163" s="7"/>
      <c r="G163" s="7"/>
      <c r="H163" s="8">
        <v>0</v>
      </c>
      <c r="I163" s="8">
        <v>205000</v>
      </c>
      <c r="J163" s="9">
        <v>1110000</v>
      </c>
      <c r="K163" s="13">
        <f t="shared" si="15"/>
        <v>205000</v>
      </c>
      <c r="L163" s="14">
        <f t="shared" si="16"/>
        <v>346083.65019011404</v>
      </c>
      <c r="M163" s="13">
        <f t="shared" si="13"/>
        <v>438333.33333333331</v>
      </c>
      <c r="N163" s="14">
        <f t="shared" si="17"/>
        <v>477022.01207072195</v>
      </c>
      <c r="O163" s="15">
        <f>STDEVA(H163,I163,J163)</f>
        <v>590642.30574293726</v>
      </c>
      <c r="P163" s="16">
        <f>O163/M163</f>
        <v>1.3474729408584121</v>
      </c>
      <c r="Q163" s="17">
        <f t="shared" si="14"/>
        <v>205000</v>
      </c>
      <c r="R163" s="18" t="s">
        <v>441</v>
      </c>
    </row>
    <row r="164" spans="2:18" ht="12.75" customHeight="1" x14ac:dyDescent="0.3">
      <c r="B164" s="5" t="s">
        <v>319</v>
      </c>
      <c r="C164" s="6" t="s">
        <v>320</v>
      </c>
      <c r="D164" s="20" t="s">
        <v>2</v>
      </c>
      <c r="E164" s="7">
        <v>1</v>
      </c>
      <c r="F164" s="7"/>
      <c r="G164" s="7"/>
      <c r="H164" s="8">
        <v>211556</v>
      </c>
      <c r="I164" s="8">
        <v>222000</v>
      </c>
      <c r="J164" s="9">
        <v>222430</v>
      </c>
      <c r="K164" s="13">
        <f t="shared" si="11"/>
        <v>211556</v>
      </c>
      <c r="L164" s="14">
        <f t="shared" si="12"/>
        <v>218544.49458692427</v>
      </c>
      <c r="M164" s="13">
        <f t="shared" si="13"/>
        <v>218662</v>
      </c>
      <c r="N164" s="14">
        <f>GEOMEAN(H164,I164,J164)</f>
        <v>218603.55875417817</v>
      </c>
      <c r="O164" s="15">
        <f>STDEVA(H164,I164,J164)</f>
        <v>6157.7310756479128</v>
      </c>
      <c r="P164" s="16">
        <f>O164/M164</f>
        <v>2.8160956524901047E-2</v>
      </c>
      <c r="Q164" s="17">
        <f t="shared" si="14"/>
        <v>211556</v>
      </c>
      <c r="R164" s="18" t="s">
        <v>441</v>
      </c>
    </row>
    <row r="165" spans="2:18" ht="12.75" customHeight="1" x14ac:dyDescent="0.3">
      <c r="B165" s="5" t="s">
        <v>321</v>
      </c>
      <c r="C165" s="6" t="s">
        <v>322</v>
      </c>
      <c r="D165" s="20" t="s">
        <v>2</v>
      </c>
      <c r="E165" s="7">
        <v>1</v>
      </c>
      <c r="F165" s="7"/>
      <c r="G165" s="7"/>
      <c r="H165" s="8">
        <v>211556</v>
      </c>
      <c r="I165" s="8">
        <v>248000</v>
      </c>
      <c r="J165" s="9">
        <v>222430</v>
      </c>
      <c r="K165" s="13">
        <f t="shared" si="11"/>
        <v>211556</v>
      </c>
      <c r="L165" s="14">
        <f t="shared" si="12"/>
        <v>226330.79131719121</v>
      </c>
      <c r="M165" s="13">
        <f t="shared" si="13"/>
        <v>227328.66666666666</v>
      </c>
      <c r="N165" s="14">
        <f>GEOMEAN(H165,I165,J165)</f>
        <v>226824.58757330573</v>
      </c>
      <c r="O165" s="15">
        <f>STDEVA(H165,I165,J165)</f>
        <v>18709.328831717437</v>
      </c>
      <c r="P165" s="16">
        <f>O165/M165</f>
        <v>8.2300789891804699E-2</v>
      </c>
      <c r="Q165" s="17">
        <f t="shared" si="14"/>
        <v>211556</v>
      </c>
      <c r="R165" s="18" t="s">
        <v>441</v>
      </c>
    </row>
    <row r="166" spans="2:18" ht="12.75" customHeight="1" x14ac:dyDescent="0.3">
      <c r="B166" s="5" t="s">
        <v>323</v>
      </c>
      <c r="C166" s="6" t="s">
        <v>324</v>
      </c>
      <c r="D166" s="20" t="s">
        <v>2</v>
      </c>
      <c r="E166" s="7">
        <v>1</v>
      </c>
      <c r="F166" s="7"/>
      <c r="G166" s="7"/>
      <c r="H166" s="8">
        <v>476000</v>
      </c>
      <c r="I166" s="8">
        <v>547000</v>
      </c>
      <c r="J166" s="9">
        <v>500467</v>
      </c>
      <c r="K166" s="13">
        <f t="shared" si="11"/>
        <v>476000</v>
      </c>
      <c r="L166" s="14">
        <f t="shared" si="12"/>
        <v>506147.35840508295</v>
      </c>
      <c r="M166" s="13">
        <f t="shared" si="13"/>
        <v>507822.33333333331</v>
      </c>
      <c r="N166" s="14">
        <f>GEOMEAN(H166,I166,J166)</f>
        <v>506978.92755675962</v>
      </c>
      <c r="O166" s="15">
        <f>STDEVA(H166,I166,J166)</f>
        <v>36066.961284995072</v>
      </c>
      <c r="P166" s="16">
        <f>O166/M166</f>
        <v>7.1022794622387767E-2</v>
      </c>
      <c r="Q166" s="17">
        <f t="shared" si="14"/>
        <v>476000</v>
      </c>
      <c r="R166" s="18" t="s">
        <v>441</v>
      </c>
    </row>
    <row r="167" spans="2:18" ht="12.75" customHeight="1" x14ac:dyDescent="0.3">
      <c r="B167" s="5" t="s">
        <v>325</v>
      </c>
      <c r="C167" s="6" t="s">
        <v>326</v>
      </c>
      <c r="D167" s="20" t="s">
        <v>2</v>
      </c>
      <c r="E167" s="7">
        <v>1</v>
      </c>
      <c r="F167" s="7"/>
      <c r="G167" s="7"/>
      <c r="H167" s="8">
        <v>1586667</v>
      </c>
      <c r="I167" s="8">
        <v>1349000</v>
      </c>
      <c r="J167" s="9">
        <v>1668224</v>
      </c>
      <c r="K167" s="13">
        <f t="shared" si="11"/>
        <v>1349000</v>
      </c>
      <c r="L167" s="14">
        <f t="shared" si="12"/>
        <v>1522084.1501879327</v>
      </c>
      <c r="M167" s="13">
        <f t="shared" si="13"/>
        <v>1534630.3333333333</v>
      </c>
      <c r="N167" s="14">
        <f>GEOMEAN(H167,I167,J167)</f>
        <v>1528448.1171324789</v>
      </c>
      <c r="O167" s="15">
        <f>STDEVA(H167,I167,J167)</f>
        <v>165851.89643876048</v>
      </c>
      <c r="P167" s="16">
        <f>O167/M167</f>
        <v>0.10807286473903953</v>
      </c>
      <c r="Q167" s="17">
        <f t="shared" si="14"/>
        <v>1349000</v>
      </c>
      <c r="R167" s="18" t="s">
        <v>441</v>
      </c>
    </row>
    <row r="168" spans="2:18" ht="12.75" customHeight="1" x14ac:dyDescent="0.3">
      <c r="B168" s="5" t="s">
        <v>327</v>
      </c>
      <c r="C168" s="6" t="s">
        <v>328</v>
      </c>
      <c r="D168" s="20" t="s">
        <v>2</v>
      </c>
      <c r="E168" s="7">
        <v>1</v>
      </c>
      <c r="F168" s="7"/>
      <c r="G168" s="7"/>
      <c r="H168" s="8">
        <v>211556</v>
      </c>
      <c r="I168" s="8">
        <v>226000</v>
      </c>
      <c r="J168" s="9">
        <v>222430</v>
      </c>
      <c r="K168" s="13">
        <f t="shared" si="11"/>
        <v>211556</v>
      </c>
      <c r="L168" s="14">
        <f t="shared" si="12"/>
        <v>219821.18837396847</v>
      </c>
      <c r="M168" s="13">
        <f t="shared" si="13"/>
        <v>219995.33333333334</v>
      </c>
      <c r="N168" s="14">
        <f>GEOMEAN(H168,I168,J168)</f>
        <v>219908.68554782475</v>
      </c>
      <c r="O168" s="15">
        <f>STDEVA(H168,I168,J168)</f>
        <v>7523.4955528220607</v>
      </c>
      <c r="P168" s="16">
        <f>O168/M168</f>
        <v>3.4198432479577115E-2</v>
      </c>
      <c r="Q168" s="17">
        <f t="shared" si="14"/>
        <v>211556</v>
      </c>
      <c r="R168" s="18" t="s">
        <v>441</v>
      </c>
    </row>
    <row r="169" spans="2:18" ht="12.75" customHeight="1" x14ac:dyDescent="0.3">
      <c r="B169" s="5" t="s">
        <v>329</v>
      </c>
      <c r="C169" s="6" t="s">
        <v>330</v>
      </c>
      <c r="D169" s="20" t="s">
        <v>2</v>
      </c>
      <c r="E169" s="7">
        <v>1</v>
      </c>
      <c r="F169" s="7"/>
      <c r="G169" s="7"/>
      <c r="H169" s="8">
        <v>581778</v>
      </c>
      <c r="I169" s="8">
        <v>617000</v>
      </c>
      <c r="J169" s="9">
        <v>611682</v>
      </c>
      <c r="K169" s="13">
        <f t="shared" si="11"/>
        <v>581778</v>
      </c>
      <c r="L169" s="14">
        <f t="shared" si="12"/>
        <v>603081.66841341078</v>
      </c>
      <c r="M169" s="13">
        <f t="shared" si="13"/>
        <v>603486.66666666663</v>
      </c>
      <c r="N169" s="14">
        <f>GEOMEAN(H169,I169,J169)</f>
        <v>603285.26736382255</v>
      </c>
      <c r="O169" s="15">
        <f>STDEVA(H169,I169,J169)</f>
        <v>18987.362569175672</v>
      </c>
      <c r="P169" s="16">
        <f>O169/M169</f>
        <v>3.1462770625988436E-2</v>
      </c>
      <c r="Q169" s="17">
        <f t="shared" si="14"/>
        <v>581778</v>
      </c>
      <c r="R169" s="18" t="s">
        <v>441</v>
      </c>
    </row>
    <row r="170" spans="2:18" ht="12.75" customHeight="1" x14ac:dyDescent="0.3">
      <c r="B170" s="5" t="s">
        <v>331</v>
      </c>
      <c r="C170" s="6" t="s">
        <v>332</v>
      </c>
      <c r="D170" s="20" t="s">
        <v>2</v>
      </c>
      <c r="E170" s="7">
        <v>1</v>
      </c>
      <c r="F170" s="7"/>
      <c r="G170" s="7"/>
      <c r="H170" s="8">
        <v>158667</v>
      </c>
      <c r="I170" s="8">
        <v>167000</v>
      </c>
      <c r="J170" s="9">
        <v>166822</v>
      </c>
      <c r="K170" s="13">
        <f t="shared" si="11"/>
        <v>158667</v>
      </c>
      <c r="L170" s="14">
        <f t="shared" si="12"/>
        <v>164069.40310760125</v>
      </c>
      <c r="M170" s="13">
        <f t="shared" si="13"/>
        <v>164163</v>
      </c>
      <c r="N170" s="14">
        <f>GEOMEAN(H170,I170,J170)</f>
        <v>164116.45788046659</v>
      </c>
      <c r="O170" s="15">
        <f>STDEVA(H170,I170,J170)</f>
        <v>4760.5076409979638</v>
      </c>
      <c r="P170" s="16">
        <f>O170/M170</f>
        <v>2.8998663773188622E-2</v>
      </c>
      <c r="Q170" s="17">
        <f t="shared" si="14"/>
        <v>158667</v>
      </c>
      <c r="R170" s="18" t="s">
        <v>441</v>
      </c>
    </row>
    <row r="171" spans="2:18" ht="12.75" customHeight="1" x14ac:dyDescent="0.3">
      <c r="B171" s="5" t="s">
        <v>333</v>
      </c>
      <c r="C171" s="6" t="s">
        <v>334</v>
      </c>
      <c r="D171" s="20" t="s">
        <v>2</v>
      </c>
      <c r="E171" s="7">
        <v>1</v>
      </c>
      <c r="F171" s="7"/>
      <c r="G171" s="7"/>
      <c r="H171" s="8">
        <v>1031333</v>
      </c>
      <c r="I171" s="8">
        <v>959000</v>
      </c>
      <c r="J171" s="9">
        <v>1084346</v>
      </c>
      <c r="K171" s="13">
        <f t="shared" si="11"/>
        <v>959000</v>
      </c>
      <c r="L171" s="14">
        <f t="shared" si="12"/>
        <v>1022290.4772932117</v>
      </c>
      <c r="M171" s="13">
        <f t="shared" si="13"/>
        <v>1024893</v>
      </c>
      <c r="N171" s="14">
        <f>GEOMEAN(H171,I171,J171)</f>
        <v>1023595.7351955008</v>
      </c>
      <c r="O171" s="15">
        <f>STDEVA(H171,I171,J171)</f>
        <v>62920.665357257625</v>
      </c>
      <c r="P171" s="16">
        <f>O171/M171</f>
        <v>6.139242375277968E-2</v>
      </c>
      <c r="Q171" s="17">
        <f t="shared" si="14"/>
        <v>959000</v>
      </c>
      <c r="R171" s="18" t="s">
        <v>441</v>
      </c>
    </row>
    <row r="172" spans="2:18" ht="12.75" customHeight="1" x14ac:dyDescent="0.3">
      <c r="B172" s="5" t="s">
        <v>335</v>
      </c>
      <c r="C172" s="6" t="s">
        <v>336</v>
      </c>
      <c r="D172" s="20" t="s">
        <v>2</v>
      </c>
      <c r="E172" s="7">
        <v>1</v>
      </c>
      <c r="F172" s="7"/>
      <c r="G172" s="7"/>
      <c r="H172" s="8">
        <v>528889</v>
      </c>
      <c r="I172" s="8">
        <v>608000</v>
      </c>
      <c r="J172" s="9">
        <v>556075</v>
      </c>
      <c r="K172" s="13">
        <f t="shared" si="11"/>
        <v>528889</v>
      </c>
      <c r="L172" s="14">
        <f t="shared" si="12"/>
        <v>562449.59190957039</v>
      </c>
      <c r="M172" s="13">
        <f t="shared" si="13"/>
        <v>564321.33333333337</v>
      </c>
      <c r="N172" s="14">
        <f>GEOMEAN(H172,I172,J172)</f>
        <v>563378.79268083058</v>
      </c>
      <c r="O172" s="15">
        <f>STDEVA(H172,I172,J172)</f>
        <v>40195.013252060671</v>
      </c>
      <c r="P172" s="16">
        <f>O172/M172</f>
        <v>7.1227173026822785E-2</v>
      </c>
      <c r="Q172" s="17">
        <f t="shared" si="14"/>
        <v>528889</v>
      </c>
      <c r="R172" s="18" t="s">
        <v>441</v>
      </c>
    </row>
    <row r="173" spans="2:18" ht="12.75" customHeight="1" x14ac:dyDescent="0.3">
      <c r="B173" s="5" t="s">
        <v>337</v>
      </c>
      <c r="C173" s="6" t="s">
        <v>338</v>
      </c>
      <c r="D173" s="20" t="s">
        <v>2</v>
      </c>
      <c r="E173" s="7">
        <v>1</v>
      </c>
      <c r="F173" s="7"/>
      <c r="G173" s="7"/>
      <c r="H173" s="8">
        <v>317333</v>
      </c>
      <c r="I173" s="8">
        <v>365000</v>
      </c>
      <c r="J173" s="9">
        <v>333645</v>
      </c>
      <c r="K173" s="13">
        <f t="shared" si="11"/>
        <v>317333</v>
      </c>
      <c r="L173" s="14">
        <f t="shared" si="12"/>
        <v>337526.63440486806</v>
      </c>
      <c r="M173" s="13">
        <f t="shared" si="13"/>
        <v>338659.33333333331</v>
      </c>
      <c r="N173" s="14">
        <f>GEOMEAN(H173,I173,J173)</f>
        <v>338088.89625900704</v>
      </c>
      <c r="O173" s="15">
        <f>STDEVA(H173,I173,J173)</f>
        <v>24225.882364391466</v>
      </c>
      <c r="P173" s="16">
        <f>O173/M173</f>
        <v>7.1534666196683791E-2</v>
      </c>
      <c r="Q173" s="17">
        <f t="shared" si="14"/>
        <v>317333</v>
      </c>
      <c r="R173" s="18" t="s">
        <v>441</v>
      </c>
    </row>
    <row r="174" spans="2:18" ht="12.75" customHeight="1" x14ac:dyDescent="0.3">
      <c r="B174" s="5" t="s">
        <v>339</v>
      </c>
      <c r="C174" s="6" t="s">
        <v>340</v>
      </c>
      <c r="D174" s="20" t="s">
        <v>2</v>
      </c>
      <c r="E174" s="7">
        <v>1</v>
      </c>
      <c r="F174" s="7"/>
      <c r="G174" s="7"/>
      <c r="H174" s="8">
        <v>211556</v>
      </c>
      <c r="I174" s="8">
        <v>226000</v>
      </c>
      <c r="J174" s="9">
        <v>222430</v>
      </c>
      <c r="K174" s="13">
        <f t="shared" si="11"/>
        <v>211556</v>
      </c>
      <c r="L174" s="14">
        <f t="shared" si="12"/>
        <v>219821.18837396847</v>
      </c>
      <c r="M174" s="13">
        <f t="shared" si="13"/>
        <v>219995.33333333334</v>
      </c>
      <c r="N174" s="14">
        <f>GEOMEAN(H174,I174,J174)</f>
        <v>219908.68554782475</v>
      </c>
      <c r="O174" s="15">
        <f>STDEVA(H174,I174,J174)</f>
        <v>7523.4955528220607</v>
      </c>
      <c r="P174" s="16">
        <f>O174/M174</f>
        <v>3.4198432479577115E-2</v>
      </c>
      <c r="Q174" s="17">
        <f t="shared" si="14"/>
        <v>211556</v>
      </c>
      <c r="R174" s="18" t="s">
        <v>441</v>
      </c>
    </row>
    <row r="175" spans="2:18" ht="12.75" customHeight="1" x14ac:dyDescent="0.3">
      <c r="B175" s="5" t="s">
        <v>341</v>
      </c>
      <c r="C175" s="6" t="s">
        <v>342</v>
      </c>
      <c r="D175" s="20" t="s">
        <v>2</v>
      </c>
      <c r="E175" s="7">
        <v>1</v>
      </c>
      <c r="F175" s="7"/>
      <c r="G175" s="7"/>
      <c r="H175" s="8">
        <v>528889</v>
      </c>
      <c r="I175" s="8">
        <v>561000</v>
      </c>
      <c r="J175" s="9">
        <v>556075</v>
      </c>
      <c r="K175" s="13">
        <f t="shared" si="11"/>
        <v>528889</v>
      </c>
      <c r="L175" s="14">
        <f t="shared" si="12"/>
        <v>548285.12505892816</v>
      </c>
      <c r="M175" s="13">
        <f t="shared" si="13"/>
        <v>548654.66666666663</v>
      </c>
      <c r="N175" s="14">
        <f>GEOMEAN(H175,I175,J175)</f>
        <v>548470.89801841718</v>
      </c>
      <c r="O175" s="15">
        <f>STDEVA(H175,I175,J175)</f>
        <v>17293.78762253467</v>
      </c>
      <c r="P175" s="16">
        <f>O175/M175</f>
        <v>3.1520350911443999E-2</v>
      </c>
      <c r="Q175" s="17">
        <f t="shared" si="14"/>
        <v>528889</v>
      </c>
      <c r="R175" s="18" t="s">
        <v>441</v>
      </c>
    </row>
    <row r="176" spans="2:18" ht="12.75" customHeight="1" x14ac:dyDescent="0.3">
      <c r="B176" s="5" t="s">
        <v>343</v>
      </c>
      <c r="C176" s="6" t="s">
        <v>344</v>
      </c>
      <c r="D176" s="20" t="s">
        <v>2</v>
      </c>
      <c r="E176" s="7">
        <v>1</v>
      </c>
      <c r="F176" s="7"/>
      <c r="G176" s="7"/>
      <c r="H176" s="8">
        <v>528889</v>
      </c>
      <c r="I176" s="8">
        <v>555000</v>
      </c>
      <c r="J176" s="9">
        <v>556075</v>
      </c>
      <c r="K176" s="13">
        <f t="shared" si="11"/>
        <v>528889</v>
      </c>
      <c r="L176" s="14">
        <f t="shared" si="12"/>
        <v>546360.88074727217</v>
      </c>
      <c r="M176" s="13">
        <f t="shared" si="13"/>
        <v>546654.66666666663</v>
      </c>
      <c r="N176" s="14">
        <f>GEOMEAN(H176,I176,J176)</f>
        <v>546508.55244757154</v>
      </c>
      <c r="O176" s="15">
        <f>STDEVA(H176,I176,J176)</f>
        <v>15394.90468737411</v>
      </c>
      <c r="P176" s="16">
        <f>O176/M176</f>
        <v>2.8162029204374203E-2</v>
      </c>
      <c r="Q176" s="17">
        <f t="shared" si="14"/>
        <v>528889</v>
      </c>
      <c r="R176" s="18" t="s">
        <v>441</v>
      </c>
    </row>
    <row r="177" spans="2:18" ht="12.75" customHeight="1" x14ac:dyDescent="0.3">
      <c r="B177" s="5" t="s">
        <v>345</v>
      </c>
      <c r="C177" s="6" t="s">
        <v>346</v>
      </c>
      <c r="D177" s="20" t="s">
        <v>2</v>
      </c>
      <c r="E177" s="7">
        <v>1</v>
      </c>
      <c r="F177" s="7"/>
      <c r="G177" s="7"/>
      <c r="H177" s="8">
        <v>555333</v>
      </c>
      <c r="I177" s="8">
        <v>650000</v>
      </c>
      <c r="J177" s="9">
        <v>583879</v>
      </c>
      <c r="K177" s="13">
        <f t="shared" si="11"/>
        <v>555333</v>
      </c>
      <c r="L177" s="14">
        <f t="shared" si="12"/>
        <v>593839.9169999779</v>
      </c>
      <c r="M177" s="13">
        <f t="shared" si="13"/>
        <v>596404</v>
      </c>
      <c r="N177" s="14">
        <f>GEOMEAN(H177,I177,J177)</f>
        <v>595109.06350864808</v>
      </c>
      <c r="O177" s="15">
        <f>STDEVA(H177,I177,J177)</f>
        <v>48560.446260305311</v>
      </c>
      <c r="P177" s="16">
        <f>O177/M177</f>
        <v>8.1422066686852049E-2</v>
      </c>
      <c r="Q177" s="17">
        <f t="shared" si="14"/>
        <v>555333</v>
      </c>
      <c r="R177" s="18" t="s">
        <v>441</v>
      </c>
    </row>
    <row r="178" spans="2:18" ht="12.75" customHeight="1" x14ac:dyDescent="0.3">
      <c r="B178" s="5" t="s">
        <v>347</v>
      </c>
      <c r="C178" s="6" t="s">
        <v>348</v>
      </c>
      <c r="D178" s="20" t="s">
        <v>2</v>
      </c>
      <c r="E178" s="7">
        <v>1</v>
      </c>
      <c r="F178" s="7"/>
      <c r="G178" s="7"/>
      <c r="H178" s="8">
        <v>132222</v>
      </c>
      <c r="I178" s="8">
        <v>152000</v>
      </c>
      <c r="J178" s="9">
        <v>139019</v>
      </c>
      <c r="K178" s="13">
        <f t="shared" si="11"/>
        <v>132222</v>
      </c>
      <c r="L178" s="14">
        <f t="shared" si="12"/>
        <v>140612.38898724577</v>
      </c>
      <c r="M178" s="13">
        <f t="shared" si="13"/>
        <v>141080.33333333334</v>
      </c>
      <c r="N178" s="14">
        <f>GEOMEAN(H178,I178,J178)</f>
        <v>140844.69383027847</v>
      </c>
      <c r="O178" s="15">
        <f>STDEVA(H178,I178,J178)</f>
        <v>10048.837859838985</v>
      </c>
      <c r="P178" s="16">
        <f>O178/M178</f>
        <v>7.1227772308252155E-2</v>
      </c>
      <c r="Q178" s="17">
        <f t="shared" si="14"/>
        <v>132222</v>
      </c>
      <c r="R178" s="18" t="s">
        <v>441</v>
      </c>
    </row>
    <row r="179" spans="2:18" ht="12.75" customHeight="1" x14ac:dyDescent="0.3">
      <c r="B179" s="5" t="s">
        <v>349</v>
      </c>
      <c r="C179" s="6" t="s">
        <v>350</v>
      </c>
      <c r="D179" s="20" t="s">
        <v>2</v>
      </c>
      <c r="E179" s="7">
        <v>1</v>
      </c>
      <c r="F179" s="7"/>
      <c r="G179" s="7"/>
      <c r="H179" s="8">
        <v>370222</v>
      </c>
      <c r="I179" s="8">
        <v>426000</v>
      </c>
      <c r="J179" s="9">
        <v>389252</v>
      </c>
      <c r="K179" s="13">
        <f t="shared" si="11"/>
        <v>370222</v>
      </c>
      <c r="L179" s="14">
        <f t="shared" si="12"/>
        <v>393828.45989936084</v>
      </c>
      <c r="M179" s="13">
        <f t="shared" si="13"/>
        <v>395158</v>
      </c>
      <c r="N179" s="14">
        <f>GEOMEAN(H179,I179,J179)</f>
        <v>394488.38870888663</v>
      </c>
      <c r="O179" s="15">
        <f>STDEVA(H179,I179,J179)</f>
        <v>28354.134583866249</v>
      </c>
      <c r="P179" s="16">
        <f>O179/M179</f>
        <v>7.1753917632608341E-2</v>
      </c>
      <c r="Q179" s="17">
        <f t="shared" si="14"/>
        <v>370222</v>
      </c>
      <c r="R179" s="18" t="s">
        <v>441</v>
      </c>
    </row>
    <row r="180" spans="2:18" ht="12.75" customHeight="1" x14ac:dyDescent="0.3">
      <c r="B180" s="5" t="s">
        <v>351</v>
      </c>
      <c r="C180" s="6" t="s">
        <v>352</v>
      </c>
      <c r="D180" s="20" t="s">
        <v>2</v>
      </c>
      <c r="E180" s="7">
        <v>1</v>
      </c>
      <c r="F180" s="7"/>
      <c r="G180" s="7"/>
      <c r="H180" s="8">
        <v>105778</v>
      </c>
      <c r="I180" s="8">
        <v>113000</v>
      </c>
      <c r="J180" s="9">
        <v>111215</v>
      </c>
      <c r="K180" s="13">
        <f t="shared" si="11"/>
        <v>105778</v>
      </c>
      <c r="L180" s="14">
        <f t="shared" si="12"/>
        <v>109910.59418698424</v>
      </c>
      <c r="M180" s="13">
        <f t="shared" si="13"/>
        <v>109997.66666666667</v>
      </c>
      <c r="N180" s="14">
        <f>GEOMEAN(H180,I180,J180)</f>
        <v>109954.34277391237</v>
      </c>
      <c r="O180" s="15">
        <f>STDEVA(H180,I180,J180)</f>
        <v>3761.7477764110304</v>
      </c>
      <c r="P180" s="16">
        <f>O180/M180</f>
        <v>3.4198432479577115E-2</v>
      </c>
      <c r="Q180" s="17">
        <f t="shared" si="14"/>
        <v>105778</v>
      </c>
      <c r="R180" s="18" t="s">
        <v>441</v>
      </c>
    </row>
    <row r="181" spans="2:18" ht="12.75" customHeight="1" x14ac:dyDescent="0.3">
      <c r="B181" s="5" t="s">
        <v>353</v>
      </c>
      <c r="C181" s="6" t="s">
        <v>354</v>
      </c>
      <c r="D181" s="20" t="s">
        <v>2</v>
      </c>
      <c r="E181" s="7">
        <v>1</v>
      </c>
      <c r="F181" s="7"/>
      <c r="G181" s="7"/>
      <c r="H181" s="8">
        <v>925556</v>
      </c>
      <c r="I181" s="8">
        <v>981000</v>
      </c>
      <c r="J181" s="9">
        <v>973131</v>
      </c>
      <c r="K181" s="13">
        <f t="shared" si="11"/>
        <v>925556</v>
      </c>
      <c r="L181" s="14">
        <f t="shared" si="12"/>
        <v>959260.05824128189</v>
      </c>
      <c r="M181" s="13">
        <f t="shared" si="13"/>
        <v>959895.66666666663</v>
      </c>
      <c r="N181" s="14">
        <f>GEOMEAN(H181,I181,J181)</f>
        <v>959579.59686837869</v>
      </c>
      <c r="O181" s="15">
        <f>STDEVA(H181,I181,J181)</f>
        <v>29998.163616017118</v>
      </c>
      <c r="P181" s="16">
        <f>O181/M181</f>
        <v>3.125148352860966E-2</v>
      </c>
      <c r="Q181" s="17">
        <f t="shared" si="14"/>
        <v>925556</v>
      </c>
      <c r="R181" s="18" t="s">
        <v>441</v>
      </c>
    </row>
    <row r="182" spans="2:18" ht="12.75" customHeight="1" x14ac:dyDescent="0.3">
      <c r="B182" s="5" t="s">
        <v>355</v>
      </c>
      <c r="C182" s="6" t="s">
        <v>356</v>
      </c>
      <c r="D182" s="20" t="s">
        <v>2</v>
      </c>
      <c r="E182" s="7">
        <v>1</v>
      </c>
      <c r="F182" s="7"/>
      <c r="G182" s="7"/>
      <c r="H182" s="8">
        <v>92556</v>
      </c>
      <c r="I182" s="8">
        <v>97000</v>
      </c>
      <c r="J182" s="9">
        <v>97313</v>
      </c>
      <c r="K182" s="13">
        <f t="shared" si="11"/>
        <v>92556</v>
      </c>
      <c r="L182" s="14">
        <f t="shared" si="12"/>
        <v>95572.850450923361</v>
      </c>
      <c r="M182" s="13">
        <f t="shared" si="13"/>
        <v>95623</v>
      </c>
      <c r="N182" s="14">
        <f>GEOMEAN(H182,I182,J182)</f>
        <v>95598.055284372691</v>
      </c>
      <c r="O182" s="15">
        <f>STDEVA(H182,I182,J182)</f>
        <v>2660.7064851275873</v>
      </c>
      <c r="P182" s="16">
        <f>O182/M182</f>
        <v>2.7824963503838902E-2</v>
      </c>
      <c r="Q182" s="17">
        <f t="shared" si="14"/>
        <v>92556</v>
      </c>
      <c r="R182" s="18" t="s">
        <v>441</v>
      </c>
    </row>
    <row r="183" spans="2:18" ht="12.75" customHeight="1" x14ac:dyDescent="0.3">
      <c r="B183" s="5" t="s">
        <v>357</v>
      </c>
      <c r="C183" s="6" t="s">
        <v>358</v>
      </c>
      <c r="D183" s="20" t="s">
        <v>2</v>
      </c>
      <c r="E183" s="7">
        <v>1</v>
      </c>
      <c r="F183" s="7"/>
      <c r="G183" s="7"/>
      <c r="H183" s="8">
        <v>105778</v>
      </c>
      <c r="I183" s="8">
        <v>124000</v>
      </c>
      <c r="J183" s="9">
        <v>111215</v>
      </c>
      <c r="K183" s="13">
        <f t="shared" si="11"/>
        <v>105778</v>
      </c>
      <c r="L183" s="14">
        <f t="shared" si="12"/>
        <v>113165.3956585956</v>
      </c>
      <c r="M183" s="13">
        <f t="shared" si="13"/>
        <v>113664.33333333333</v>
      </c>
      <c r="N183" s="14">
        <f>GEOMEAN(H183,I183,J183)</f>
        <v>113412.29378665287</v>
      </c>
      <c r="O183" s="15">
        <f>STDEVA(H183,I183,J183)</f>
        <v>9354.6644158587187</v>
      </c>
      <c r="P183" s="16">
        <f>O183/M183</f>
        <v>8.2300789891804699E-2</v>
      </c>
      <c r="Q183" s="17">
        <f t="shared" si="14"/>
        <v>105778</v>
      </c>
      <c r="R183" s="18" t="s">
        <v>441</v>
      </c>
    </row>
    <row r="184" spans="2:18" ht="12.75" customHeight="1" x14ac:dyDescent="0.3">
      <c r="B184" s="5" t="s">
        <v>359</v>
      </c>
      <c r="C184" s="6" t="s">
        <v>360</v>
      </c>
      <c r="D184" s="20" t="s">
        <v>2</v>
      </c>
      <c r="E184" s="7">
        <v>1</v>
      </c>
      <c r="F184" s="7"/>
      <c r="G184" s="7"/>
      <c r="H184" s="8">
        <v>185111</v>
      </c>
      <c r="I184" s="8">
        <v>213000</v>
      </c>
      <c r="J184" s="9">
        <v>194626</v>
      </c>
      <c r="K184" s="13">
        <f t="shared" si="11"/>
        <v>185111</v>
      </c>
      <c r="L184" s="14">
        <f t="shared" si="12"/>
        <v>196914.22994968042</v>
      </c>
      <c r="M184" s="13">
        <f t="shared" si="13"/>
        <v>197579</v>
      </c>
      <c r="N184" s="14">
        <f>GEOMEAN(H184,I184,J184)</f>
        <v>197244.19435444332</v>
      </c>
      <c r="O184" s="15">
        <f>STDEVA(H184,I184,J184)</f>
        <v>14177.067291933125</v>
      </c>
      <c r="P184" s="16">
        <f>O184/M184</f>
        <v>7.1753917632608341E-2</v>
      </c>
      <c r="Q184" s="17">
        <f t="shared" si="14"/>
        <v>185111</v>
      </c>
      <c r="R184" s="18" t="s">
        <v>441</v>
      </c>
    </row>
    <row r="185" spans="2:18" ht="12.75" customHeight="1" x14ac:dyDescent="0.3">
      <c r="B185" s="5" t="s">
        <v>361</v>
      </c>
      <c r="C185" s="6" t="s">
        <v>362</v>
      </c>
      <c r="D185" s="20" t="s">
        <v>2</v>
      </c>
      <c r="E185" s="7">
        <v>1</v>
      </c>
      <c r="F185" s="7"/>
      <c r="G185" s="7"/>
      <c r="H185" s="8">
        <v>92556</v>
      </c>
      <c r="I185" s="8">
        <v>106000</v>
      </c>
      <c r="J185" s="9">
        <v>97313</v>
      </c>
      <c r="K185" s="13">
        <f t="shared" si="11"/>
        <v>92556</v>
      </c>
      <c r="L185" s="14">
        <f t="shared" si="12"/>
        <v>98314.394985785097</v>
      </c>
      <c r="M185" s="13">
        <f t="shared" si="13"/>
        <v>98623</v>
      </c>
      <c r="N185" s="14">
        <f>GEOMEAN(H185,I185,J185)</f>
        <v>98467.69414647021</v>
      </c>
      <c r="O185" s="15">
        <f>STDEVA(H185,I185,J185)</f>
        <v>6817.0638107619325</v>
      </c>
      <c r="P185" s="16">
        <f>O185/M185</f>
        <v>6.9122454303376824E-2</v>
      </c>
      <c r="Q185" s="17">
        <f t="shared" si="14"/>
        <v>92556</v>
      </c>
      <c r="R185" s="18" t="s">
        <v>441</v>
      </c>
    </row>
    <row r="186" spans="2:18" ht="12.75" customHeight="1" x14ac:dyDescent="0.3">
      <c r="B186" s="5" t="s">
        <v>363</v>
      </c>
      <c r="C186" s="6" t="s">
        <v>364</v>
      </c>
      <c r="D186" s="20" t="s">
        <v>2</v>
      </c>
      <c r="E186" s="7">
        <v>1</v>
      </c>
      <c r="F186" s="7"/>
      <c r="G186" s="7"/>
      <c r="H186" s="8">
        <v>0</v>
      </c>
      <c r="I186" s="8">
        <v>147000</v>
      </c>
      <c r="J186" s="9">
        <v>350000</v>
      </c>
      <c r="K186" s="13">
        <f>MIN(I186,J186)</f>
        <v>147000</v>
      </c>
      <c r="L186" s="14">
        <f>HARMEAN(I186,J186)</f>
        <v>207042.25352112675</v>
      </c>
      <c r="M186" s="13">
        <f t="shared" si="13"/>
        <v>165666.66666666666</v>
      </c>
      <c r="N186" s="14">
        <f>GEOMEAN(I186,J186)</f>
        <v>226825.92444427512</v>
      </c>
      <c r="O186" s="15">
        <f>STDEVA(H186,I186,J186)</f>
        <v>175745.08053807178</v>
      </c>
      <c r="P186" s="16">
        <f>O186/M186</f>
        <v>1.0608354962056648</v>
      </c>
      <c r="Q186" s="17">
        <f t="shared" si="14"/>
        <v>147000</v>
      </c>
      <c r="R186" s="18" t="s">
        <v>441</v>
      </c>
    </row>
    <row r="187" spans="2:18" ht="12.75" customHeight="1" x14ac:dyDescent="0.3">
      <c r="B187" s="5" t="s">
        <v>365</v>
      </c>
      <c r="C187" s="6" t="s">
        <v>366</v>
      </c>
      <c r="D187" s="20" t="s">
        <v>2</v>
      </c>
      <c r="E187" s="7">
        <v>1</v>
      </c>
      <c r="F187" s="7"/>
      <c r="G187" s="7"/>
      <c r="H187" s="8">
        <v>145444</v>
      </c>
      <c r="I187" s="8">
        <v>154000</v>
      </c>
      <c r="J187" s="9">
        <v>152921</v>
      </c>
      <c r="K187" s="13">
        <f t="shared" si="11"/>
        <v>145444</v>
      </c>
      <c r="L187" s="14">
        <f t="shared" si="12"/>
        <v>150690.69688668443</v>
      </c>
      <c r="M187" s="13">
        <f t="shared" si="13"/>
        <v>150788.33333333334</v>
      </c>
      <c r="N187" s="14">
        <f>GEOMEAN(H187,I187,J187)</f>
        <v>150739.7833437006</v>
      </c>
      <c r="O187" s="15">
        <f>STDEVA(H187,I187,J187)</f>
        <v>4659.6656890096019</v>
      </c>
      <c r="P187" s="16">
        <f>O187/M187</f>
        <v>3.0902030588194941E-2</v>
      </c>
      <c r="Q187" s="17">
        <f t="shared" si="14"/>
        <v>145444</v>
      </c>
      <c r="R187" s="18" t="s">
        <v>441</v>
      </c>
    </row>
    <row r="188" spans="2:18" ht="12.75" customHeight="1" x14ac:dyDescent="0.3">
      <c r="B188" s="5" t="s">
        <v>367</v>
      </c>
      <c r="C188" s="6" t="s">
        <v>368</v>
      </c>
      <c r="D188" s="20" t="s">
        <v>2</v>
      </c>
      <c r="E188" s="7">
        <v>1</v>
      </c>
      <c r="F188" s="7"/>
      <c r="G188" s="7"/>
      <c r="H188" s="8">
        <v>317333</v>
      </c>
      <c r="I188" s="8">
        <v>333000</v>
      </c>
      <c r="J188" s="9">
        <v>333645</v>
      </c>
      <c r="K188" s="13">
        <f t="shared" si="11"/>
        <v>317333</v>
      </c>
      <c r="L188" s="14">
        <f t="shared" si="12"/>
        <v>327816.38616005384</v>
      </c>
      <c r="M188" s="13">
        <f t="shared" si="13"/>
        <v>327992.66666666669</v>
      </c>
      <c r="N188" s="14">
        <f>GEOMEAN(H188,I188,J188)</f>
        <v>327904.99369324866</v>
      </c>
      <c r="O188" s="15">
        <f>STDEVA(H188,I188,J188)</f>
        <v>9237.1736117349956</v>
      </c>
      <c r="P188" s="16">
        <f>O188/M188</f>
        <v>2.8162744324776556E-2</v>
      </c>
      <c r="Q188" s="17">
        <f t="shared" si="14"/>
        <v>317333</v>
      </c>
      <c r="R188" s="18" t="s">
        <v>441</v>
      </c>
    </row>
    <row r="189" spans="2:18" ht="12.75" customHeight="1" x14ac:dyDescent="0.3">
      <c r="B189" s="5" t="s">
        <v>369</v>
      </c>
      <c r="C189" s="6" t="s">
        <v>370</v>
      </c>
      <c r="D189" s="20" t="s">
        <v>2</v>
      </c>
      <c r="E189" s="7">
        <v>1</v>
      </c>
      <c r="F189" s="7"/>
      <c r="G189" s="7"/>
      <c r="H189" s="8">
        <v>119000</v>
      </c>
      <c r="I189" s="8">
        <v>139000</v>
      </c>
      <c r="J189" s="9">
        <v>125117</v>
      </c>
      <c r="K189" s="13">
        <f t="shared" si="11"/>
        <v>119000</v>
      </c>
      <c r="L189" s="14">
        <f t="shared" si="12"/>
        <v>127171.85713186074</v>
      </c>
      <c r="M189" s="13">
        <f t="shared" si="13"/>
        <v>127705.66666666667</v>
      </c>
      <c r="N189" s="14">
        <f>GEOMEAN(H189,I189,J189)</f>
        <v>127436.16534409652</v>
      </c>
      <c r="O189" s="15">
        <f>STDEVA(H189,I189,J189)</f>
        <v>10248.21429973697</v>
      </c>
      <c r="P189" s="16">
        <f>O189/M189</f>
        <v>8.0248704440708474E-2</v>
      </c>
      <c r="Q189" s="17">
        <f t="shared" si="14"/>
        <v>119000</v>
      </c>
      <c r="R189" s="18" t="s">
        <v>441</v>
      </c>
    </row>
    <row r="190" spans="2:18" ht="12.75" customHeight="1" x14ac:dyDescent="0.3">
      <c r="B190" s="5" t="s">
        <v>371</v>
      </c>
      <c r="C190" s="6" t="s">
        <v>372</v>
      </c>
      <c r="D190" s="20" t="s">
        <v>2</v>
      </c>
      <c r="E190" s="7">
        <v>1</v>
      </c>
      <c r="F190" s="7"/>
      <c r="G190" s="7"/>
      <c r="H190" s="8">
        <v>608222</v>
      </c>
      <c r="I190" s="8">
        <v>699000</v>
      </c>
      <c r="J190" s="9">
        <v>639486</v>
      </c>
      <c r="K190" s="13">
        <f t="shared" si="11"/>
        <v>608222</v>
      </c>
      <c r="L190" s="14">
        <f t="shared" si="12"/>
        <v>646759.75052077696</v>
      </c>
      <c r="M190" s="13">
        <f t="shared" si="13"/>
        <v>648902.66666666663</v>
      </c>
      <c r="N190" s="14">
        <f>GEOMEAN(H190,I190,J190)</f>
        <v>647823.623018921</v>
      </c>
      <c r="O190" s="15">
        <f>STDEVA(H190,I190,J190)</f>
        <v>46115.794792384673</v>
      </c>
      <c r="P190" s="16">
        <f>O190/M190</f>
        <v>7.1067352873237288E-2</v>
      </c>
      <c r="Q190" s="17">
        <f t="shared" si="14"/>
        <v>608222</v>
      </c>
      <c r="R190" s="18" t="s">
        <v>441</v>
      </c>
    </row>
    <row r="191" spans="2:18" ht="12.75" customHeight="1" x14ac:dyDescent="0.3">
      <c r="B191" s="5" t="s">
        <v>373</v>
      </c>
      <c r="C191" s="6" t="s">
        <v>374</v>
      </c>
      <c r="D191" s="20" t="s">
        <v>2</v>
      </c>
      <c r="E191" s="7">
        <v>1</v>
      </c>
      <c r="F191" s="7"/>
      <c r="G191" s="7"/>
      <c r="H191" s="8">
        <v>52889</v>
      </c>
      <c r="I191" s="8">
        <v>61000</v>
      </c>
      <c r="J191" s="9">
        <v>55607</v>
      </c>
      <c r="K191" s="13">
        <f t="shared" si="11"/>
        <v>52889</v>
      </c>
      <c r="L191" s="14">
        <f t="shared" si="12"/>
        <v>56301.748330257855</v>
      </c>
      <c r="M191" s="13">
        <f t="shared" si="13"/>
        <v>56498.666666666664</v>
      </c>
      <c r="N191" s="14">
        <f>GEOMEAN(H191,I191,J191)</f>
        <v>56399.452151993617</v>
      </c>
      <c r="O191" s="15">
        <f>STDEVA(H191,I191,J191)</f>
        <v>4128.3631542456787</v>
      </c>
      <c r="P191" s="16">
        <f>O191/M191</f>
        <v>7.3070098779540738E-2</v>
      </c>
      <c r="Q191" s="17">
        <f t="shared" si="14"/>
        <v>52889</v>
      </c>
      <c r="R191" s="18" t="s">
        <v>441</v>
      </c>
    </row>
    <row r="192" spans="2:18" ht="12.75" customHeight="1" x14ac:dyDescent="0.3">
      <c r="B192" s="5" t="s">
        <v>375</v>
      </c>
      <c r="C192" s="6" t="s">
        <v>376</v>
      </c>
      <c r="D192" s="20" t="s">
        <v>2</v>
      </c>
      <c r="E192" s="7">
        <v>1</v>
      </c>
      <c r="F192" s="7"/>
      <c r="G192" s="7"/>
      <c r="H192" s="8">
        <v>158667</v>
      </c>
      <c r="I192" s="8">
        <v>170000</v>
      </c>
      <c r="J192" s="9">
        <v>166822</v>
      </c>
      <c r="K192" s="13">
        <f t="shared" si="11"/>
        <v>158667</v>
      </c>
      <c r="L192" s="14">
        <f t="shared" si="12"/>
        <v>165023.09244456317</v>
      </c>
      <c r="M192" s="13">
        <f t="shared" si="13"/>
        <v>165163</v>
      </c>
      <c r="N192" s="14">
        <f>GEOMEAN(H192,I192,J192)</f>
        <v>165093.36456540949</v>
      </c>
      <c r="O192" s="15">
        <f>STDEVA(H192,I192,J192)</f>
        <v>5845.8047350215184</v>
      </c>
      <c r="P192" s="16">
        <f>O192/M192</f>
        <v>3.5394154471773451E-2</v>
      </c>
      <c r="Q192" s="17">
        <f t="shared" si="14"/>
        <v>158667</v>
      </c>
      <c r="R192" s="18" t="s">
        <v>441</v>
      </c>
    </row>
    <row r="193" spans="2:18" ht="12.75" customHeight="1" x14ac:dyDescent="0.3">
      <c r="B193" s="5" t="s">
        <v>377</v>
      </c>
      <c r="C193" s="6" t="s">
        <v>378</v>
      </c>
      <c r="D193" s="20" t="s">
        <v>2</v>
      </c>
      <c r="E193" s="7">
        <v>1</v>
      </c>
      <c r="F193" s="7"/>
      <c r="G193" s="7"/>
      <c r="H193" s="8">
        <v>158667</v>
      </c>
      <c r="I193" s="8">
        <v>168000</v>
      </c>
      <c r="J193" s="9">
        <v>166822</v>
      </c>
      <c r="K193" s="13">
        <f t="shared" si="11"/>
        <v>158667</v>
      </c>
      <c r="L193" s="14">
        <f t="shared" si="12"/>
        <v>164389.84964914774</v>
      </c>
      <c r="M193" s="13">
        <f t="shared" si="13"/>
        <v>164496.33333333334</v>
      </c>
      <c r="N193" s="14">
        <f>GEOMEAN(H193,I193,J193)</f>
        <v>164443.38395937943</v>
      </c>
      <c r="O193" s="15">
        <f>STDEVA(H193,I193,J193)</f>
        <v>5082.5944490322399</v>
      </c>
      <c r="P193" s="16">
        <f>O193/M193</f>
        <v>3.0897919400628422E-2</v>
      </c>
      <c r="Q193" s="17">
        <f t="shared" si="14"/>
        <v>158667</v>
      </c>
      <c r="R193" s="18" t="s">
        <v>441</v>
      </c>
    </row>
    <row r="194" spans="2:18" ht="12.75" customHeight="1" x14ac:dyDescent="0.3">
      <c r="B194" s="5" t="s">
        <v>379</v>
      </c>
      <c r="C194" s="6" t="s">
        <v>380</v>
      </c>
      <c r="D194" s="20" t="s">
        <v>2</v>
      </c>
      <c r="E194" s="7">
        <v>1</v>
      </c>
      <c r="F194" s="7"/>
      <c r="G194" s="7"/>
      <c r="H194" s="8">
        <v>846222</v>
      </c>
      <c r="I194" s="8">
        <v>889000</v>
      </c>
      <c r="J194" s="9">
        <v>889720</v>
      </c>
      <c r="K194" s="13">
        <f t="shared" si="11"/>
        <v>846222</v>
      </c>
      <c r="L194" s="14">
        <f t="shared" si="12"/>
        <v>874500.05935893452</v>
      </c>
      <c r="M194" s="13">
        <f t="shared" si="13"/>
        <v>874980.66666666663</v>
      </c>
      <c r="N194" s="14">
        <f>GEOMEAN(H194,I194,J194)</f>
        <v>874741.65632029518</v>
      </c>
      <c r="O194" s="15">
        <f>STDEVA(H194,I194,J194)</f>
        <v>24908.337586706453</v>
      </c>
      <c r="P194" s="16">
        <f>O194/M194</f>
        <v>2.8467300519447424E-2</v>
      </c>
      <c r="Q194" s="17">
        <f t="shared" si="14"/>
        <v>846222</v>
      </c>
      <c r="R194" s="18" t="s">
        <v>441</v>
      </c>
    </row>
    <row r="195" spans="2:18" ht="12.75" customHeight="1" x14ac:dyDescent="0.3">
      <c r="B195" s="5" t="s">
        <v>381</v>
      </c>
      <c r="C195" s="6" t="s">
        <v>382</v>
      </c>
      <c r="D195" s="20" t="s">
        <v>2</v>
      </c>
      <c r="E195" s="7">
        <v>1</v>
      </c>
      <c r="F195" s="7"/>
      <c r="G195" s="7"/>
      <c r="H195" s="8">
        <v>423111</v>
      </c>
      <c r="I195" s="8">
        <v>495000</v>
      </c>
      <c r="J195" s="9">
        <v>444860</v>
      </c>
      <c r="K195" s="13">
        <f t="shared" si="11"/>
        <v>423111</v>
      </c>
      <c r="L195" s="14">
        <f t="shared" si="12"/>
        <v>452383.18396090419</v>
      </c>
      <c r="M195" s="13">
        <f t="shared" si="13"/>
        <v>454323.66666666669</v>
      </c>
      <c r="N195" s="14">
        <f>GEOMEAN(H195,I195,J195)</f>
        <v>453343.74112152081</v>
      </c>
      <c r="O195" s="15">
        <f>STDEVA(H195,I195,J195)</f>
        <v>36867.028905694766</v>
      </c>
      <c r="P195" s="16">
        <f>O195/M195</f>
        <v>8.1147057947002763E-2</v>
      </c>
      <c r="Q195" s="17">
        <f t="shared" si="14"/>
        <v>423111</v>
      </c>
      <c r="R195" s="18" t="s">
        <v>441</v>
      </c>
    </row>
    <row r="196" spans="2:18" ht="12.75" customHeight="1" x14ac:dyDescent="0.3">
      <c r="B196" s="5" t="s">
        <v>383</v>
      </c>
      <c r="C196" s="6" t="s">
        <v>384</v>
      </c>
      <c r="D196" s="20" t="s">
        <v>2</v>
      </c>
      <c r="E196" s="7">
        <v>1</v>
      </c>
      <c r="F196" s="7"/>
      <c r="G196" s="7"/>
      <c r="H196" s="8">
        <v>158667</v>
      </c>
      <c r="I196" s="8">
        <v>182000</v>
      </c>
      <c r="J196" s="9">
        <v>166822</v>
      </c>
      <c r="K196" s="13">
        <f t="shared" si="11"/>
        <v>158667</v>
      </c>
      <c r="L196" s="14">
        <f t="shared" si="12"/>
        <v>168620.54345036304</v>
      </c>
      <c r="M196" s="13">
        <f t="shared" si="13"/>
        <v>169163</v>
      </c>
      <c r="N196" s="14">
        <f>GEOMEAN(H196,I196,J196)</f>
        <v>168889.93711103304</v>
      </c>
      <c r="O196" s="15">
        <f>STDEVA(H196,I196,J196)</f>
        <v>11841.344222680125</v>
      </c>
      <c r="P196" s="16">
        <f>O196/M196</f>
        <v>6.9999611160124403E-2</v>
      </c>
      <c r="Q196" s="17">
        <f t="shared" si="14"/>
        <v>158667</v>
      </c>
      <c r="R196" s="18" t="s">
        <v>441</v>
      </c>
    </row>
    <row r="197" spans="2:18" ht="12.75" customHeight="1" x14ac:dyDescent="0.3">
      <c r="B197" s="5" t="s">
        <v>385</v>
      </c>
      <c r="C197" s="6" t="s">
        <v>386</v>
      </c>
      <c r="D197" s="20" t="s">
        <v>2</v>
      </c>
      <c r="E197" s="7">
        <v>1</v>
      </c>
      <c r="F197" s="7"/>
      <c r="G197" s="7"/>
      <c r="H197" s="8">
        <v>185111</v>
      </c>
      <c r="I197" s="8">
        <v>213000</v>
      </c>
      <c r="J197" s="9">
        <v>194626</v>
      </c>
      <c r="K197" s="13">
        <f t="shared" si="11"/>
        <v>185111</v>
      </c>
      <c r="L197" s="14">
        <f t="shared" si="12"/>
        <v>196914.22994968042</v>
      </c>
      <c r="M197" s="13">
        <f t="shared" si="13"/>
        <v>197579</v>
      </c>
      <c r="N197" s="14">
        <f>GEOMEAN(H197,I197,J197)</f>
        <v>197244.19435444332</v>
      </c>
      <c r="O197" s="15">
        <f>STDEVA(H197,I197,J197)</f>
        <v>14177.067291933125</v>
      </c>
      <c r="P197" s="16">
        <f>O197/M197</f>
        <v>7.1753917632608341E-2</v>
      </c>
      <c r="Q197" s="17">
        <f t="shared" si="14"/>
        <v>185111</v>
      </c>
      <c r="R197" s="18" t="s">
        <v>441</v>
      </c>
    </row>
    <row r="198" spans="2:18" ht="12.75" customHeight="1" x14ac:dyDescent="0.3">
      <c r="B198" s="5" t="s">
        <v>387</v>
      </c>
      <c r="C198" s="6" t="s">
        <v>388</v>
      </c>
      <c r="D198" s="20" t="s">
        <v>2</v>
      </c>
      <c r="E198" s="7">
        <v>1</v>
      </c>
      <c r="F198" s="7"/>
      <c r="G198" s="7"/>
      <c r="H198" s="8">
        <v>872667</v>
      </c>
      <c r="I198" s="8">
        <v>934000</v>
      </c>
      <c r="J198" s="9">
        <v>917523</v>
      </c>
      <c r="K198" s="13">
        <f t="shared" ref="K198:K221" si="18">MIN(H198,I198,J198)</f>
        <v>872667</v>
      </c>
      <c r="L198" s="14">
        <f t="shared" ref="L198:L221" si="19">HARMEAN(H198,I198,J198)</f>
        <v>907312.79072680359</v>
      </c>
      <c r="M198" s="13">
        <f t="shared" ref="M198:M221" si="20">AVERAGE(H198,I198,J198)</f>
        <v>908063.33333333337</v>
      </c>
      <c r="N198" s="14">
        <f>GEOMEAN(H198,I198,J198)</f>
        <v>907689.81661262223</v>
      </c>
      <c r="O198" s="15">
        <f>STDEVA(H198,I198,J198)</f>
        <v>31741.899633344779</v>
      </c>
      <c r="P198" s="16">
        <f>O198/M198</f>
        <v>3.4955601077764152E-2</v>
      </c>
      <c r="Q198" s="17">
        <f t="shared" ref="Q198:Q221" si="21">ROUND(K198,0)</f>
        <v>872667</v>
      </c>
      <c r="R198" s="18" t="s">
        <v>441</v>
      </c>
    </row>
    <row r="199" spans="2:18" ht="12.75" customHeight="1" x14ac:dyDescent="0.3">
      <c r="B199" s="5" t="s">
        <v>389</v>
      </c>
      <c r="C199" s="6" t="s">
        <v>390</v>
      </c>
      <c r="D199" s="20" t="s">
        <v>2</v>
      </c>
      <c r="E199" s="7">
        <v>1</v>
      </c>
      <c r="F199" s="7"/>
      <c r="G199" s="7"/>
      <c r="H199" s="8">
        <v>317333</v>
      </c>
      <c r="I199" s="8">
        <v>336000</v>
      </c>
      <c r="J199" s="9">
        <v>333645</v>
      </c>
      <c r="K199" s="13">
        <f t="shared" si="18"/>
        <v>317333</v>
      </c>
      <c r="L199" s="14">
        <f t="shared" si="19"/>
        <v>328779.66516833351</v>
      </c>
      <c r="M199" s="13">
        <f t="shared" si="20"/>
        <v>328992.66666666669</v>
      </c>
      <c r="N199" s="14">
        <f>GEOMEAN(H199,I199,J199)</f>
        <v>328886.75102968514</v>
      </c>
      <c r="O199" s="15">
        <f>STDEVA(H199,I199,J199)</f>
        <v>10165.991163351135</v>
      </c>
      <c r="P199" s="16">
        <f>O199/M199</f>
        <v>3.0900357951295167E-2</v>
      </c>
      <c r="Q199" s="17">
        <f t="shared" si="21"/>
        <v>317333</v>
      </c>
      <c r="R199" s="18" t="s">
        <v>441</v>
      </c>
    </row>
    <row r="200" spans="2:18" ht="12.75" customHeight="1" x14ac:dyDescent="0.3">
      <c r="B200" s="5" t="s">
        <v>391</v>
      </c>
      <c r="C200" s="6" t="s">
        <v>392</v>
      </c>
      <c r="D200" s="20" t="s">
        <v>2</v>
      </c>
      <c r="E200" s="7">
        <v>1</v>
      </c>
      <c r="F200" s="7"/>
      <c r="G200" s="7"/>
      <c r="H200" s="8">
        <v>171889</v>
      </c>
      <c r="I200" s="8">
        <v>180000</v>
      </c>
      <c r="J200" s="9">
        <v>180724</v>
      </c>
      <c r="K200" s="13">
        <f t="shared" si="18"/>
        <v>171889</v>
      </c>
      <c r="L200" s="14">
        <f t="shared" si="19"/>
        <v>177445.88414492048</v>
      </c>
      <c r="M200" s="13">
        <f t="shared" si="20"/>
        <v>177537.66666666666</v>
      </c>
      <c r="N200" s="14">
        <f>GEOMEAN(H200,I200,J200)</f>
        <v>177492.00968572884</v>
      </c>
      <c r="O200" s="15">
        <f>STDEVA(H200,I200,J200)</f>
        <v>4905.2645528384428</v>
      </c>
      <c r="P200" s="16">
        <f>O200/M200</f>
        <v>2.7629430108756882E-2</v>
      </c>
      <c r="Q200" s="17">
        <f t="shared" si="21"/>
        <v>171889</v>
      </c>
      <c r="R200" s="18" t="s">
        <v>441</v>
      </c>
    </row>
    <row r="201" spans="2:18" ht="12.75" customHeight="1" x14ac:dyDescent="0.3">
      <c r="B201" s="5" t="s">
        <v>393</v>
      </c>
      <c r="C201" s="6" t="s">
        <v>394</v>
      </c>
      <c r="D201" s="20" t="s">
        <v>2</v>
      </c>
      <c r="E201" s="7">
        <v>1</v>
      </c>
      <c r="F201" s="7"/>
      <c r="G201" s="7"/>
      <c r="H201" s="8">
        <v>661111</v>
      </c>
      <c r="I201" s="8">
        <v>773000</v>
      </c>
      <c r="J201" s="9">
        <v>695093</v>
      </c>
      <c r="K201" s="13">
        <f t="shared" si="18"/>
        <v>661111</v>
      </c>
      <c r="L201" s="14">
        <f t="shared" si="19"/>
        <v>706726.63900766557</v>
      </c>
      <c r="M201" s="13">
        <f t="shared" si="20"/>
        <v>709734.66666666663</v>
      </c>
      <c r="N201" s="14">
        <f>GEOMEAN(H201,I201,J201)</f>
        <v>708215.77704280987</v>
      </c>
      <c r="O201" s="15">
        <f>STDEVA(H201,I201,J201)</f>
        <v>57363.497821640318</v>
      </c>
      <c r="P201" s="16">
        <f>O201/M201</f>
        <v>8.0823863502473683E-2</v>
      </c>
      <c r="Q201" s="17">
        <f t="shared" si="21"/>
        <v>661111</v>
      </c>
      <c r="R201" s="18" t="s">
        <v>441</v>
      </c>
    </row>
    <row r="202" spans="2:18" ht="12.75" customHeight="1" x14ac:dyDescent="0.3">
      <c r="B202" s="5" t="s">
        <v>395</v>
      </c>
      <c r="C202" s="6" t="s">
        <v>396</v>
      </c>
      <c r="D202" s="20" t="s">
        <v>2</v>
      </c>
      <c r="E202" s="7">
        <v>1</v>
      </c>
      <c r="F202" s="7"/>
      <c r="G202" s="7"/>
      <c r="H202" s="8">
        <v>105778</v>
      </c>
      <c r="I202" s="8">
        <v>122000</v>
      </c>
      <c r="J202" s="9">
        <v>111215</v>
      </c>
      <c r="K202" s="13">
        <f t="shared" si="18"/>
        <v>105778</v>
      </c>
      <c r="L202" s="14">
        <f t="shared" si="19"/>
        <v>112603.83837311305</v>
      </c>
      <c r="M202" s="13">
        <f t="shared" si="20"/>
        <v>112997.66666666667</v>
      </c>
      <c r="N202" s="14">
        <f>GEOMEAN(H202,I202,J202)</f>
        <v>112799.24238662138</v>
      </c>
      <c r="O202" s="15">
        <f>STDEVA(H202,I202,J202)</f>
        <v>8256.6183352104472</v>
      </c>
      <c r="P202" s="16">
        <f>O202/M202</f>
        <v>7.3068927693584654E-2</v>
      </c>
      <c r="Q202" s="17">
        <f t="shared" si="21"/>
        <v>105778</v>
      </c>
      <c r="R202" s="18" t="s">
        <v>441</v>
      </c>
    </row>
    <row r="203" spans="2:18" ht="12.75" customHeight="1" x14ac:dyDescent="0.3">
      <c r="B203" s="5" t="s">
        <v>397</v>
      </c>
      <c r="C203" s="6" t="s">
        <v>398</v>
      </c>
      <c r="D203" s="20" t="s">
        <v>2</v>
      </c>
      <c r="E203" s="7">
        <v>1</v>
      </c>
      <c r="F203" s="7"/>
      <c r="G203" s="7"/>
      <c r="H203" s="8">
        <v>211556</v>
      </c>
      <c r="I203" s="8">
        <v>243000</v>
      </c>
      <c r="J203" s="9">
        <v>222430</v>
      </c>
      <c r="K203" s="13">
        <f t="shared" si="18"/>
        <v>211556</v>
      </c>
      <c r="L203" s="14">
        <f t="shared" si="19"/>
        <v>224922.9032832775</v>
      </c>
      <c r="M203" s="13">
        <f t="shared" si="20"/>
        <v>225662</v>
      </c>
      <c r="N203" s="14">
        <f>GEOMEAN(H203,I203,J203)</f>
        <v>225289.86812971017</v>
      </c>
      <c r="O203" s="15">
        <f>STDEVA(H203,I203,J203)</f>
        <v>15969.209498281372</v>
      </c>
      <c r="P203" s="16">
        <f>O203/M203</f>
        <v>7.0766054977272966E-2</v>
      </c>
      <c r="Q203" s="17">
        <f t="shared" si="21"/>
        <v>211556</v>
      </c>
      <c r="R203" s="18" t="s">
        <v>441</v>
      </c>
    </row>
    <row r="204" spans="2:18" ht="12.75" customHeight="1" x14ac:dyDescent="0.3">
      <c r="B204" s="5" t="s">
        <v>399</v>
      </c>
      <c r="C204" s="6" t="s">
        <v>400</v>
      </c>
      <c r="D204" s="20" t="s">
        <v>2</v>
      </c>
      <c r="E204" s="7">
        <v>1</v>
      </c>
      <c r="F204" s="7"/>
      <c r="G204" s="7"/>
      <c r="H204" s="8">
        <v>211556</v>
      </c>
      <c r="I204" s="8">
        <v>226000</v>
      </c>
      <c r="J204" s="9">
        <v>222430</v>
      </c>
      <c r="K204" s="13">
        <f t="shared" si="18"/>
        <v>211556</v>
      </c>
      <c r="L204" s="14">
        <f t="shared" si="19"/>
        <v>219821.18837396847</v>
      </c>
      <c r="M204" s="13">
        <f t="shared" si="20"/>
        <v>219995.33333333334</v>
      </c>
      <c r="N204" s="14">
        <f>GEOMEAN(H204,I204,J204)</f>
        <v>219908.68554782475</v>
      </c>
      <c r="O204" s="15">
        <f>STDEVA(H204,I204,J204)</f>
        <v>7523.4955528220607</v>
      </c>
      <c r="P204" s="16">
        <f>O204/M204</f>
        <v>3.4198432479577115E-2</v>
      </c>
      <c r="Q204" s="17">
        <f t="shared" si="21"/>
        <v>211556</v>
      </c>
      <c r="R204" s="18" t="s">
        <v>441</v>
      </c>
    </row>
    <row r="205" spans="2:18" ht="12.75" customHeight="1" x14ac:dyDescent="0.3">
      <c r="B205" s="5" t="s">
        <v>401</v>
      </c>
      <c r="C205" s="6" t="s">
        <v>402</v>
      </c>
      <c r="D205" s="20" t="s">
        <v>2</v>
      </c>
      <c r="E205" s="7">
        <v>1</v>
      </c>
      <c r="F205" s="7"/>
      <c r="G205" s="7"/>
      <c r="H205" s="8">
        <v>211556</v>
      </c>
      <c r="I205" s="8">
        <v>224000</v>
      </c>
      <c r="J205" s="9">
        <v>222430</v>
      </c>
      <c r="K205" s="13">
        <f t="shared" si="18"/>
        <v>211556</v>
      </c>
      <c r="L205" s="14">
        <f t="shared" si="19"/>
        <v>219186.68198819106</v>
      </c>
      <c r="M205" s="13">
        <f t="shared" si="20"/>
        <v>219328.66666666666</v>
      </c>
      <c r="N205" s="14">
        <f>GEOMEAN(H205,I205,J205)</f>
        <v>219258.06433264096</v>
      </c>
      <c r="O205" s="15">
        <f>STDEVA(H205,I205,J205)</f>
        <v>6776.9451328259502</v>
      </c>
      <c r="P205" s="16">
        <f>O205/M205</f>
        <v>3.0898583554175699E-2</v>
      </c>
      <c r="Q205" s="17">
        <f t="shared" si="21"/>
        <v>211556</v>
      </c>
      <c r="R205" s="18" t="s">
        <v>441</v>
      </c>
    </row>
    <row r="206" spans="2:18" ht="12.75" customHeight="1" x14ac:dyDescent="0.3">
      <c r="B206" s="5" t="s">
        <v>403</v>
      </c>
      <c r="C206" s="6" t="s">
        <v>404</v>
      </c>
      <c r="D206" s="20" t="s">
        <v>2</v>
      </c>
      <c r="E206" s="7">
        <v>1</v>
      </c>
      <c r="F206" s="7"/>
      <c r="G206" s="7"/>
      <c r="H206" s="8">
        <v>925556</v>
      </c>
      <c r="I206" s="8">
        <v>972000</v>
      </c>
      <c r="J206" s="9">
        <v>973131</v>
      </c>
      <c r="K206" s="13">
        <f t="shared" si="18"/>
        <v>925556</v>
      </c>
      <c r="L206" s="14">
        <f t="shared" si="19"/>
        <v>956373.70174929057</v>
      </c>
      <c r="M206" s="13">
        <f t="shared" si="20"/>
        <v>956895.66666666663</v>
      </c>
      <c r="N206" s="14">
        <f>GEOMEAN(H206,I206,J206)</f>
        <v>956636.0826794079</v>
      </c>
      <c r="O206" s="15">
        <f>STDEVA(H206,I206,J206)</f>
        <v>27146.83812773291</v>
      </c>
      <c r="P206" s="16">
        <f>O206/M206</f>
        <v>2.8369694913865123E-2</v>
      </c>
      <c r="Q206" s="17">
        <f t="shared" si="21"/>
        <v>925556</v>
      </c>
      <c r="R206" s="18" t="s">
        <v>441</v>
      </c>
    </row>
    <row r="207" spans="2:18" ht="12.75" customHeight="1" x14ac:dyDescent="0.3">
      <c r="B207" s="5" t="s">
        <v>405</v>
      </c>
      <c r="C207" s="6" t="s">
        <v>406</v>
      </c>
      <c r="D207" s="20" t="s">
        <v>2</v>
      </c>
      <c r="E207" s="7">
        <v>1</v>
      </c>
      <c r="F207" s="7"/>
      <c r="G207" s="7"/>
      <c r="H207" s="8">
        <v>211556</v>
      </c>
      <c r="I207" s="8">
        <v>248000</v>
      </c>
      <c r="J207" s="9">
        <v>222430</v>
      </c>
      <c r="K207" s="13">
        <f t="shared" si="18"/>
        <v>211556</v>
      </c>
      <c r="L207" s="14">
        <f t="shared" si="19"/>
        <v>226330.79131719121</v>
      </c>
      <c r="M207" s="13">
        <f t="shared" si="20"/>
        <v>227328.66666666666</v>
      </c>
      <c r="N207" s="14">
        <f>GEOMEAN(H207,I207,J207)</f>
        <v>226824.58757330573</v>
      </c>
      <c r="O207" s="15">
        <f>STDEVA(H207,I207,J207)</f>
        <v>18709.328831717437</v>
      </c>
      <c r="P207" s="16">
        <f>O207/M207</f>
        <v>8.2300789891804699E-2</v>
      </c>
      <c r="Q207" s="17">
        <f t="shared" si="21"/>
        <v>211556</v>
      </c>
      <c r="R207" s="18" t="s">
        <v>441</v>
      </c>
    </row>
    <row r="208" spans="2:18" ht="12.75" customHeight="1" x14ac:dyDescent="0.3">
      <c r="B208" s="5" t="s">
        <v>407</v>
      </c>
      <c r="C208" s="6" t="s">
        <v>408</v>
      </c>
      <c r="D208" s="20" t="s">
        <v>2</v>
      </c>
      <c r="E208" s="7">
        <v>1</v>
      </c>
      <c r="F208" s="7"/>
      <c r="G208" s="7"/>
      <c r="H208" s="8">
        <v>238000</v>
      </c>
      <c r="I208" s="8">
        <v>274000</v>
      </c>
      <c r="J208" s="9">
        <v>250234</v>
      </c>
      <c r="K208" s="13">
        <f t="shared" si="18"/>
        <v>238000</v>
      </c>
      <c r="L208" s="14">
        <f t="shared" si="19"/>
        <v>253216.37101743752</v>
      </c>
      <c r="M208" s="13">
        <f t="shared" si="20"/>
        <v>254078</v>
      </c>
      <c r="N208" s="14">
        <f>GEOMEAN(H208,I208,J208)</f>
        <v>253644.01123430236</v>
      </c>
      <c r="O208" s="15">
        <f>STDEVA(H208,I208,J208)</f>
        <v>18305.252033228058</v>
      </c>
      <c r="P208" s="16">
        <f>O208/M208</f>
        <v>7.2045797090767638E-2</v>
      </c>
      <c r="Q208" s="17">
        <f t="shared" si="21"/>
        <v>238000</v>
      </c>
      <c r="R208" s="18" t="s">
        <v>441</v>
      </c>
    </row>
    <row r="209" spans="2:18" ht="12.75" customHeight="1" x14ac:dyDescent="0.3">
      <c r="B209" s="5" t="s">
        <v>409</v>
      </c>
      <c r="C209" s="6" t="s">
        <v>410</v>
      </c>
      <c r="D209" s="20" t="s">
        <v>2</v>
      </c>
      <c r="E209" s="7">
        <v>1</v>
      </c>
      <c r="F209" s="7"/>
      <c r="G209" s="7"/>
      <c r="H209" s="8">
        <v>925556</v>
      </c>
      <c r="I209" s="8">
        <v>879000</v>
      </c>
      <c r="J209" s="9">
        <v>973131</v>
      </c>
      <c r="K209" s="13">
        <f t="shared" si="18"/>
        <v>879000</v>
      </c>
      <c r="L209" s="14">
        <f t="shared" si="19"/>
        <v>924300.13947610487</v>
      </c>
      <c r="M209" s="13">
        <f t="shared" si="20"/>
        <v>925895.66666666663</v>
      </c>
      <c r="N209" s="14">
        <f>GEOMEAN(H209,I209,J209)</f>
        <v>925097.75652498507</v>
      </c>
      <c r="O209" s="15">
        <f>STDEVA(H209,I209,J209)</f>
        <v>47066.419242739656</v>
      </c>
      <c r="P209" s="16">
        <f>O209/M209</f>
        <v>5.0833394017475324E-2</v>
      </c>
      <c r="Q209" s="17">
        <f t="shared" si="21"/>
        <v>879000</v>
      </c>
      <c r="R209" s="18" t="s">
        <v>441</v>
      </c>
    </row>
    <row r="210" spans="2:18" ht="12.75" customHeight="1" x14ac:dyDescent="0.3">
      <c r="B210" s="5" t="s">
        <v>411</v>
      </c>
      <c r="C210" s="6" t="s">
        <v>412</v>
      </c>
      <c r="D210" s="20" t="s">
        <v>2</v>
      </c>
      <c r="E210" s="7">
        <v>1</v>
      </c>
      <c r="F210" s="7"/>
      <c r="G210" s="7"/>
      <c r="H210" s="8">
        <v>396667</v>
      </c>
      <c r="I210" s="8">
        <v>424000</v>
      </c>
      <c r="J210" s="9">
        <v>417056</v>
      </c>
      <c r="K210" s="13">
        <f t="shared" si="18"/>
        <v>396667</v>
      </c>
      <c r="L210" s="14">
        <f t="shared" si="19"/>
        <v>412243.27432405599</v>
      </c>
      <c r="M210" s="13">
        <f t="shared" si="20"/>
        <v>412574.33333333331</v>
      </c>
      <c r="N210" s="14">
        <f>GEOMEAN(H210,I210,J210)</f>
        <v>412409.60104839579</v>
      </c>
      <c r="O210" s="15">
        <f>STDEVA(H210,I210,J210)</f>
        <v>14206.942821498697</v>
      </c>
      <c r="P210" s="16">
        <f>O210/M210</f>
        <v>3.443486827383517E-2</v>
      </c>
      <c r="Q210" s="17">
        <f t="shared" si="21"/>
        <v>396667</v>
      </c>
      <c r="R210" s="18" t="s">
        <v>441</v>
      </c>
    </row>
    <row r="211" spans="2:18" ht="12.75" customHeight="1" x14ac:dyDescent="0.3">
      <c r="B211" s="5" t="s">
        <v>413</v>
      </c>
      <c r="C211" s="6" t="s">
        <v>414</v>
      </c>
      <c r="D211" s="20" t="s">
        <v>449</v>
      </c>
      <c r="E211" s="7">
        <v>1</v>
      </c>
      <c r="F211" s="7"/>
      <c r="G211" s="7"/>
      <c r="H211" s="8">
        <v>177778</v>
      </c>
      <c r="I211" s="8">
        <v>224000</v>
      </c>
      <c r="J211" s="9">
        <v>186916</v>
      </c>
      <c r="K211" s="13">
        <f t="shared" si="18"/>
        <v>177778</v>
      </c>
      <c r="L211" s="14">
        <f t="shared" si="19"/>
        <v>194309.6361767324</v>
      </c>
      <c r="M211" s="13">
        <f t="shared" si="20"/>
        <v>196231.33333333334</v>
      </c>
      <c r="N211" s="14">
        <f>GEOMEAN(H211,I211,J211)</f>
        <v>195249.90788501367</v>
      </c>
      <c r="O211" s="15">
        <f>STDEVA(H211,I211,J211)</f>
        <v>24478.559952197676</v>
      </c>
      <c r="P211" s="16">
        <f>O211/M211</f>
        <v>0.12474338086780742</v>
      </c>
      <c r="Q211" s="17">
        <f t="shared" si="21"/>
        <v>177778</v>
      </c>
      <c r="R211" s="18" t="s">
        <v>441</v>
      </c>
    </row>
    <row r="212" spans="2:18" ht="12.75" customHeight="1" x14ac:dyDescent="0.3">
      <c r="B212" s="5" t="s">
        <v>415</v>
      </c>
      <c r="C212" s="6" t="s">
        <v>416</v>
      </c>
      <c r="D212" s="20" t="s">
        <v>449</v>
      </c>
      <c r="E212" s="7">
        <v>1</v>
      </c>
      <c r="F212" s="7"/>
      <c r="G212" s="7"/>
      <c r="H212" s="8">
        <v>177778</v>
      </c>
      <c r="I212" s="8">
        <v>224000</v>
      </c>
      <c r="J212" s="9">
        <v>186916</v>
      </c>
      <c r="K212" s="13">
        <f t="shared" si="18"/>
        <v>177778</v>
      </c>
      <c r="L212" s="14">
        <f t="shared" si="19"/>
        <v>194309.6361767324</v>
      </c>
      <c r="M212" s="13">
        <f t="shared" si="20"/>
        <v>196231.33333333334</v>
      </c>
      <c r="N212" s="14">
        <f>GEOMEAN(H212,I212,J212)</f>
        <v>195249.90788501367</v>
      </c>
      <c r="O212" s="15">
        <f>STDEVA(H212,I212,J212)</f>
        <v>24478.559952197676</v>
      </c>
      <c r="P212" s="16">
        <f>O212/M212</f>
        <v>0.12474338086780742</v>
      </c>
      <c r="Q212" s="17">
        <f t="shared" si="21"/>
        <v>177778</v>
      </c>
      <c r="R212" s="18" t="s">
        <v>441</v>
      </c>
    </row>
    <row r="213" spans="2:18" ht="12.75" customHeight="1" x14ac:dyDescent="0.3">
      <c r="B213" s="5" t="s">
        <v>417</v>
      </c>
      <c r="C213" s="6" t="s">
        <v>418</v>
      </c>
      <c r="D213" s="20" t="s">
        <v>449</v>
      </c>
      <c r="E213" s="7">
        <v>1</v>
      </c>
      <c r="F213" s="7"/>
      <c r="G213" s="7"/>
      <c r="H213" s="8">
        <v>177778</v>
      </c>
      <c r="I213" s="8">
        <v>224000</v>
      </c>
      <c r="J213" s="9">
        <v>186916</v>
      </c>
      <c r="K213" s="13">
        <f t="shared" si="18"/>
        <v>177778</v>
      </c>
      <c r="L213" s="14">
        <f t="shared" si="19"/>
        <v>194309.6361767324</v>
      </c>
      <c r="M213" s="13">
        <f t="shared" si="20"/>
        <v>196231.33333333334</v>
      </c>
      <c r="N213" s="14">
        <f>GEOMEAN(H213,I213,J213)</f>
        <v>195249.90788501367</v>
      </c>
      <c r="O213" s="15">
        <f>STDEVA(H213,I213,J213)</f>
        <v>24478.559952197676</v>
      </c>
      <c r="P213" s="16">
        <f>O213/M213</f>
        <v>0.12474338086780742</v>
      </c>
      <c r="Q213" s="17">
        <f t="shared" si="21"/>
        <v>177778</v>
      </c>
      <c r="R213" s="18" t="s">
        <v>441</v>
      </c>
    </row>
    <row r="214" spans="2:18" ht="12.75" customHeight="1" x14ac:dyDescent="0.3">
      <c r="B214" s="5" t="s">
        <v>419</v>
      </c>
      <c r="C214" s="6" t="s">
        <v>420</v>
      </c>
      <c r="D214" s="20" t="s">
        <v>449</v>
      </c>
      <c r="E214" s="7">
        <v>1</v>
      </c>
      <c r="F214" s="7"/>
      <c r="G214" s="7"/>
      <c r="H214" s="8">
        <v>177778</v>
      </c>
      <c r="I214" s="8">
        <v>224000</v>
      </c>
      <c r="J214" s="9">
        <v>186916</v>
      </c>
      <c r="K214" s="13">
        <f t="shared" si="18"/>
        <v>177778</v>
      </c>
      <c r="L214" s="14">
        <f t="shared" si="19"/>
        <v>194309.6361767324</v>
      </c>
      <c r="M214" s="13">
        <f t="shared" si="20"/>
        <v>196231.33333333334</v>
      </c>
      <c r="N214" s="14">
        <f>GEOMEAN(H214,I214,J214)</f>
        <v>195249.90788501367</v>
      </c>
      <c r="O214" s="15">
        <f>STDEVA(H214,I214,J214)</f>
        <v>24478.559952197676</v>
      </c>
      <c r="P214" s="16">
        <f>O214/M214</f>
        <v>0.12474338086780742</v>
      </c>
      <c r="Q214" s="17">
        <f t="shared" si="21"/>
        <v>177778</v>
      </c>
      <c r="R214" s="18" t="s">
        <v>441</v>
      </c>
    </row>
    <row r="215" spans="2:18" ht="12.75" customHeight="1" x14ac:dyDescent="0.3">
      <c r="B215" s="5" t="s">
        <v>421</v>
      </c>
      <c r="C215" s="6" t="s">
        <v>422</v>
      </c>
      <c r="D215" s="20" t="s">
        <v>449</v>
      </c>
      <c r="E215" s="7">
        <v>1</v>
      </c>
      <c r="F215" s="7"/>
      <c r="G215" s="7"/>
      <c r="H215" s="8">
        <v>133333</v>
      </c>
      <c r="I215" s="8">
        <v>176000</v>
      </c>
      <c r="J215" s="9">
        <v>140187</v>
      </c>
      <c r="K215" s="13">
        <f t="shared" si="18"/>
        <v>133333</v>
      </c>
      <c r="L215" s="14">
        <f t="shared" si="19"/>
        <v>147672.92584197529</v>
      </c>
      <c r="M215" s="13">
        <f t="shared" si="20"/>
        <v>149840</v>
      </c>
      <c r="N215" s="14">
        <f>GEOMEAN(H215,I215,J215)</f>
        <v>148725.69949871057</v>
      </c>
      <c r="O215" s="15">
        <f>STDEVA(H215,I215,J215)</f>
        <v>22912.955483743252</v>
      </c>
      <c r="P215" s="16">
        <f>O215/M215</f>
        <v>0.15291614711521123</v>
      </c>
      <c r="Q215" s="17">
        <f t="shared" si="21"/>
        <v>133333</v>
      </c>
      <c r="R215" s="18" t="s">
        <v>441</v>
      </c>
    </row>
    <row r="216" spans="2:18" ht="12.75" customHeight="1" x14ac:dyDescent="0.3">
      <c r="B216" s="5" t="s">
        <v>423</v>
      </c>
      <c r="C216" s="6" t="s">
        <v>424</v>
      </c>
      <c r="D216" s="20" t="s">
        <v>449</v>
      </c>
      <c r="E216" s="7">
        <v>1</v>
      </c>
      <c r="F216" s="7"/>
      <c r="G216" s="7"/>
      <c r="H216" s="8">
        <v>133333</v>
      </c>
      <c r="I216" s="8">
        <v>176000</v>
      </c>
      <c r="J216" s="9">
        <v>140187</v>
      </c>
      <c r="K216" s="13">
        <f t="shared" si="18"/>
        <v>133333</v>
      </c>
      <c r="L216" s="14">
        <f t="shared" si="19"/>
        <v>147672.92584197529</v>
      </c>
      <c r="M216" s="13">
        <f t="shared" si="20"/>
        <v>149840</v>
      </c>
      <c r="N216" s="14">
        <f>GEOMEAN(H216,I216,J216)</f>
        <v>148725.69949871057</v>
      </c>
      <c r="O216" s="15">
        <f>STDEVA(H216,I216,J216)</f>
        <v>22912.955483743252</v>
      </c>
      <c r="P216" s="16">
        <f>O216/M216</f>
        <v>0.15291614711521123</v>
      </c>
      <c r="Q216" s="17">
        <f t="shared" si="21"/>
        <v>133333</v>
      </c>
      <c r="R216" s="18" t="s">
        <v>441</v>
      </c>
    </row>
    <row r="217" spans="2:18" ht="12.75" customHeight="1" x14ac:dyDescent="0.3">
      <c r="B217" s="5" t="s">
        <v>425</v>
      </c>
      <c r="C217" s="6" t="s">
        <v>426</v>
      </c>
      <c r="D217" s="20" t="s">
        <v>449</v>
      </c>
      <c r="E217" s="7">
        <v>1</v>
      </c>
      <c r="F217" s="7"/>
      <c r="G217" s="7"/>
      <c r="H217" s="8">
        <v>177778</v>
      </c>
      <c r="I217" s="8">
        <v>224000</v>
      </c>
      <c r="J217" s="9">
        <v>186916</v>
      </c>
      <c r="K217" s="13">
        <f t="shared" si="18"/>
        <v>177778</v>
      </c>
      <c r="L217" s="14">
        <f t="shared" si="19"/>
        <v>194309.6361767324</v>
      </c>
      <c r="M217" s="13">
        <f t="shared" si="20"/>
        <v>196231.33333333334</v>
      </c>
      <c r="N217" s="14">
        <f>GEOMEAN(H217,I217,J217)</f>
        <v>195249.90788501367</v>
      </c>
      <c r="O217" s="15">
        <f>STDEVA(H217,I217,J217)</f>
        <v>24478.559952197676</v>
      </c>
      <c r="P217" s="16">
        <f>O217/M217</f>
        <v>0.12474338086780742</v>
      </c>
      <c r="Q217" s="17">
        <f t="shared" si="21"/>
        <v>177778</v>
      </c>
      <c r="R217" s="18" t="s">
        <v>441</v>
      </c>
    </row>
    <row r="218" spans="2:18" ht="12.75" customHeight="1" x14ac:dyDescent="0.3">
      <c r="B218" s="5" t="s">
        <v>427</v>
      </c>
      <c r="C218" s="6" t="s">
        <v>428</v>
      </c>
      <c r="D218" s="20" t="s">
        <v>449</v>
      </c>
      <c r="E218" s="7">
        <v>1</v>
      </c>
      <c r="F218" s="7"/>
      <c r="G218" s="7"/>
      <c r="H218" s="8">
        <v>244444</v>
      </c>
      <c r="I218" s="8">
        <v>235000</v>
      </c>
      <c r="J218" s="9">
        <v>257009</v>
      </c>
      <c r="K218" s="13">
        <f t="shared" si="18"/>
        <v>235000</v>
      </c>
      <c r="L218" s="14">
        <f t="shared" si="19"/>
        <v>245155.12182659988</v>
      </c>
      <c r="M218" s="13">
        <f t="shared" si="20"/>
        <v>245484.33333333334</v>
      </c>
      <c r="N218" s="14">
        <f>GEOMEAN(H218,I218,J218)</f>
        <v>245319.38011270089</v>
      </c>
      <c r="O218" s="15">
        <f>STDEVA(H218,I218,J218)</f>
        <v>11041.319682598332</v>
      </c>
      <c r="P218" s="16">
        <f>O218/M218</f>
        <v>4.4977695858113141E-2</v>
      </c>
      <c r="Q218" s="17">
        <f t="shared" si="21"/>
        <v>235000</v>
      </c>
      <c r="R218" s="18" t="s">
        <v>441</v>
      </c>
    </row>
    <row r="219" spans="2:18" ht="12.75" customHeight="1" x14ac:dyDescent="0.3">
      <c r="B219" s="5" t="s">
        <v>429</v>
      </c>
      <c r="C219" s="6" t="s">
        <v>430</v>
      </c>
      <c r="D219" s="20" t="s">
        <v>449</v>
      </c>
      <c r="E219" s="7">
        <v>1</v>
      </c>
      <c r="F219" s="7"/>
      <c r="G219" s="7"/>
      <c r="H219" s="8">
        <v>244444</v>
      </c>
      <c r="I219" s="8">
        <v>235000</v>
      </c>
      <c r="J219" s="9">
        <v>257009</v>
      </c>
      <c r="K219" s="13">
        <f t="shared" si="18"/>
        <v>235000</v>
      </c>
      <c r="L219" s="14">
        <f t="shared" si="19"/>
        <v>245155.12182659988</v>
      </c>
      <c r="M219" s="13">
        <f t="shared" si="20"/>
        <v>245484.33333333334</v>
      </c>
      <c r="N219" s="14">
        <f>GEOMEAN(H219,I219,J219)</f>
        <v>245319.38011270089</v>
      </c>
      <c r="O219" s="15">
        <f>STDEVA(H219,I219,J219)</f>
        <v>11041.319682598332</v>
      </c>
      <c r="P219" s="16">
        <f>O219/M219</f>
        <v>4.4977695858113141E-2</v>
      </c>
      <c r="Q219" s="17">
        <f t="shared" si="21"/>
        <v>235000</v>
      </c>
      <c r="R219" s="18" t="s">
        <v>441</v>
      </c>
    </row>
    <row r="220" spans="2:18" ht="12.75" customHeight="1" x14ac:dyDescent="0.3">
      <c r="B220" s="5" t="s">
        <v>431</v>
      </c>
      <c r="C220" s="6" t="s">
        <v>432</v>
      </c>
      <c r="D220" s="20" t="s">
        <v>449</v>
      </c>
      <c r="E220" s="7">
        <v>1</v>
      </c>
      <c r="F220" s="7"/>
      <c r="G220" s="7"/>
      <c r="H220" s="8">
        <v>244444</v>
      </c>
      <c r="I220" s="8">
        <v>235000</v>
      </c>
      <c r="J220" s="9">
        <v>257009</v>
      </c>
      <c r="K220" s="13">
        <f t="shared" si="18"/>
        <v>235000</v>
      </c>
      <c r="L220" s="14">
        <f t="shared" si="19"/>
        <v>245155.12182659988</v>
      </c>
      <c r="M220" s="13">
        <f t="shared" si="20"/>
        <v>245484.33333333334</v>
      </c>
      <c r="N220" s="14">
        <f>GEOMEAN(H220,I220,J220)</f>
        <v>245319.38011270089</v>
      </c>
      <c r="O220" s="15">
        <f>STDEVA(H220,I220,J220)</f>
        <v>11041.319682598332</v>
      </c>
      <c r="P220" s="16">
        <f>O220/M220</f>
        <v>4.4977695858113141E-2</v>
      </c>
      <c r="Q220" s="17">
        <f t="shared" si="21"/>
        <v>235000</v>
      </c>
      <c r="R220" s="18" t="s">
        <v>441</v>
      </c>
    </row>
    <row r="221" spans="2:18" ht="12.75" customHeight="1" x14ac:dyDescent="0.3">
      <c r="B221" s="5" t="s">
        <v>433</v>
      </c>
      <c r="C221" s="6" t="s">
        <v>434</v>
      </c>
      <c r="D221" s="20" t="s">
        <v>449</v>
      </c>
      <c r="E221" s="7">
        <v>1</v>
      </c>
      <c r="F221" s="7"/>
      <c r="G221" s="7"/>
      <c r="H221" s="8">
        <v>244444</v>
      </c>
      <c r="I221" s="8">
        <v>235000</v>
      </c>
      <c r="J221" s="9">
        <v>257009</v>
      </c>
      <c r="K221" s="13">
        <f t="shared" si="18"/>
        <v>235000</v>
      </c>
      <c r="L221" s="14">
        <f t="shared" si="19"/>
        <v>245155.12182659988</v>
      </c>
      <c r="M221" s="13">
        <f t="shared" si="20"/>
        <v>245484.33333333334</v>
      </c>
      <c r="N221" s="14">
        <f>GEOMEAN(H221,I221,J221)</f>
        <v>245319.38011270089</v>
      </c>
      <c r="O221" s="15">
        <f>STDEVA(H221,I221,J221)</f>
        <v>11041.319682598332</v>
      </c>
      <c r="P221" s="16">
        <f>O221/M221</f>
        <v>4.4977695858113141E-2</v>
      </c>
      <c r="Q221" s="17">
        <f t="shared" si="21"/>
        <v>235000</v>
      </c>
      <c r="R221" s="18" t="s">
        <v>441</v>
      </c>
    </row>
  </sheetData>
  <autoFilter ref="B4:R221" xr:uid="{00000000-0001-0000-0000-000000000000}"/>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Análisis comparativo</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YOLEIMA CARDENAS MENDOZA</dc:creator>
  <cp:keywords/>
  <dc:description/>
  <cp:lastModifiedBy>YOLEIMA CARDENAS MENDOZA</cp:lastModifiedBy>
  <dcterms:created xsi:type="dcterms:W3CDTF">2026-05-11T02:41:12Z</dcterms:created>
  <dcterms:modified xsi:type="dcterms:W3CDTF">2026-05-11T03:01:08Z</dcterms:modified>
  <cp:category/>
  <cp:contentStatus/>
</cp:coreProperties>
</file>